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grant\Downloads\"/>
    </mc:Choice>
  </mc:AlternateContent>
  <bookViews>
    <workbookView xWindow="0" yWindow="0" windowWidth="15360" windowHeight="8736" firstSheet="5" activeTab="5"/>
  </bookViews>
  <sheets>
    <sheet name="Plots, Plants, Immatures" sheetId="1" r:id="rId1"/>
    <sheet name="GPS Coordinates" sheetId="2" r:id="rId2"/>
    <sheet name="Bioreactor Sites" sheetId="3" r:id="rId3"/>
    <sheet name="July 15 2015 140th" sheetId="12" r:id="rId4"/>
    <sheet name="July 15 140th combined" sheetId="21" r:id="rId5"/>
    <sheet name="July 15 2015 260th" sheetId="13" r:id="rId6"/>
    <sheet name="July 15 260th combined" sheetId="20" r:id="rId7"/>
    <sheet name="July 23 2015" sheetId="5" r:id="rId8"/>
    <sheet name="July 23 combined" sheetId="15" r:id="rId9"/>
    <sheet name="July 24 2015" sheetId="4" r:id="rId10"/>
    <sheet name="July 24 combined" sheetId="6" r:id="rId11"/>
    <sheet name="July 31 2015" sheetId="7" r:id="rId12"/>
    <sheet name="July 31 combined" sheetId="14" r:id="rId13"/>
    <sheet name="Aug 3 4 2015" sheetId="8" r:id="rId14"/>
    <sheet name="Aug 3 4 combined" sheetId="16" r:id="rId15"/>
    <sheet name="Aug 7 2015" sheetId="9" r:id="rId16"/>
    <sheet name="Aug 7 combined" sheetId="17" r:id="rId17"/>
    <sheet name="Aug 10 2015" sheetId="10" r:id="rId18"/>
    <sheet name="Aug 10 combined" sheetId="18" r:id="rId19"/>
    <sheet name="Aug 14 2015" sheetId="11" r:id="rId20"/>
    <sheet name="Aug 14 combined" sheetId="19" r:id="rId21"/>
    <sheet name="Aug 19 2015" sheetId="23" r:id="rId22"/>
    <sheet name="Aug 19 combined" sheetId="24" r:id="rId23"/>
    <sheet name="Aug 21 2015" sheetId="25" r:id="rId24"/>
    <sheet name="Aug 21 combined" sheetId="27" r:id="rId25"/>
    <sheet name="Aug 24 2015" sheetId="26" r:id="rId26"/>
    <sheet name="Aug 24 combined" sheetId="28" r:id="rId27"/>
    <sheet name="Aug 29 2015" sheetId="29" r:id="rId28"/>
    <sheet name="Aug 29 combined" sheetId="30" r:id="rId29"/>
    <sheet name="Aug 31 2015" sheetId="31" r:id="rId30"/>
    <sheet name="Aug 31 combined" sheetId="32" r:id="rId31"/>
    <sheet name="Graphs" sheetId="22" r:id="rId32"/>
  </sheets>
  <calcPr calcId="152511"/>
</workbook>
</file>

<file path=xl/calcChain.xml><?xml version="1.0" encoding="utf-8"?>
<calcChain xmlns="http://schemas.openxmlformats.org/spreadsheetml/2006/main">
  <c r="O241" i="32" l="1"/>
  <c r="O242" i="32" s="1"/>
  <c r="O240" i="32"/>
  <c r="O239" i="32"/>
  <c r="N241" i="32"/>
  <c r="N242" i="32" s="1"/>
  <c r="N240" i="32"/>
  <c r="N239" i="32"/>
  <c r="M241" i="32"/>
  <c r="M242" i="32" s="1"/>
  <c r="M240" i="32"/>
  <c r="M239" i="32"/>
  <c r="L241" i="32"/>
  <c r="L242" i="32" s="1"/>
  <c r="L240" i="32"/>
  <c r="L239" i="32"/>
  <c r="K241" i="32"/>
  <c r="K242" i="32" s="1"/>
  <c r="K240" i="32"/>
  <c r="K239" i="32"/>
  <c r="J241" i="32"/>
  <c r="J242" i="32" s="1"/>
  <c r="J240" i="32"/>
  <c r="J239" i="32"/>
  <c r="I241" i="32"/>
  <c r="I242" i="32" s="1"/>
  <c r="I240" i="32"/>
  <c r="G241" i="32"/>
  <c r="G242" i="32" s="1"/>
  <c r="G240" i="32"/>
  <c r="O233" i="31" l="1"/>
  <c r="O234" i="31" s="1"/>
  <c r="O232" i="31"/>
  <c r="O231" i="31"/>
  <c r="N233" i="31"/>
  <c r="N234" i="31" s="1"/>
  <c r="N232" i="31"/>
  <c r="N231" i="31"/>
  <c r="M233" i="31"/>
  <c r="M232" i="31"/>
  <c r="M231" i="31"/>
  <c r="L233" i="31"/>
  <c r="L232" i="31"/>
  <c r="L231" i="31"/>
  <c r="K233" i="31"/>
  <c r="K234" i="31" s="1"/>
  <c r="K232" i="31"/>
  <c r="K231" i="31"/>
  <c r="J233" i="31"/>
  <c r="J234" i="31" s="1"/>
  <c r="J232" i="31"/>
  <c r="J231" i="31"/>
  <c r="I233" i="31"/>
  <c r="I234" i="31" s="1"/>
  <c r="I232" i="31"/>
  <c r="G233" i="31"/>
  <c r="G234" i="31" s="1"/>
  <c r="G232" i="31"/>
  <c r="M234" i="31"/>
  <c r="L234" i="31"/>
  <c r="M147" i="31"/>
  <c r="N147" i="31"/>
  <c r="O147" i="31"/>
  <c r="M148" i="31"/>
  <c r="N148" i="31"/>
  <c r="O148" i="31"/>
  <c r="M149" i="31"/>
  <c r="N149" i="31"/>
  <c r="N150" i="31" s="1"/>
  <c r="O149" i="31"/>
  <c r="O150" i="31" s="1"/>
  <c r="M150" i="31"/>
  <c r="L149" i="31"/>
  <c r="L150" i="31" s="1"/>
  <c r="L148" i="31"/>
  <c r="L147" i="31"/>
  <c r="K149" i="31"/>
  <c r="K150" i="31" s="1"/>
  <c r="K148" i="31"/>
  <c r="K147" i="31"/>
  <c r="J149" i="31"/>
  <c r="J150" i="31" s="1"/>
  <c r="J148" i="31"/>
  <c r="J147" i="31"/>
  <c r="I149" i="31"/>
  <c r="I150" i="31" s="1"/>
  <c r="I148" i="31"/>
  <c r="G149" i="31"/>
  <c r="G150" i="31" s="1"/>
  <c r="G148" i="31"/>
  <c r="G58" i="31"/>
  <c r="M57" i="31"/>
  <c r="N57" i="31"/>
  <c r="O57" i="31"/>
  <c r="M58" i="31"/>
  <c r="N58" i="31"/>
  <c r="O58" i="31"/>
  <c r="M59" i="31"/>
  <c r="M60" i="31" s="1"/>
  <c r="N59" i="31"/>
  <c r="N60" i="31" s="1"/>
  <c r="O59" i="31"/>
  <c r="O60" i="31" s="1"/>
  <c r="L59" i="31"/>
  <c r="L60" i="31" s="1"/>
  <c r="L58" i="31"/>
  <c r="L57" i="31"/>
  <c r="K59" i="31"/>
  <c r="K60" i="31" s="1"/>
  <c r="K58" i="31"/>
  <c r="K57" i="31"/>
  <c r="J59" i="31"/>
  <c r="J60" i="31" s="1"/>
  <c r="J58" i="31"/>
  <c r="J57" i="31"/>
  <c r="I59" i="31"/>
  <c r="I60" i="31" s="1"/>
  <c r="I58" i="31"/>
  <c r="G59" i="31"/>
  <c r="G60" i="31" s="1"/>
  <c r="O341" i="31" l="1"/>
  <c r="O342" i="31" s="1"/>
  <c r="N341" i="31"/>
  <c r="N342" i="31" s="1"/>
  <c r="M341" i="31"/>
  <c r="M342" i="31" s="1"/>
  <c r="L341" i="31"/>
  <c r="L342" i="31" s="1"/>
  <c r="K341" i="31"/>
  <c r="K342" i="31" s="1"/>
  <c r="J341" i="31"/>
  <c r="J342" i="31" s="1"/>
  <c r="I341" i="31"/>
  <c r="I342" i="31" s="1"/>
  <c r="G341" i="31"/>
  <c r="G342" i="31" s="1"/>
  <c r="O340" i="31"/>
  <c r="N340" i="31"/>
  <c r="M340" i="31"/>
  <c r="L340" i="31"/>
  <c r="K340" i="31"/>
  <c r="J340" i="31"/>
  <c r="I340" i="31"/>
  <c r="G340" i="31"/>
  <c r="O339" i="31"/>
  <c r="N339" i="31"/>
  <c r="M339" i="31"/>
  <c r="L339" i="31"/>
  <c r="K339" i="31"/>
  <c r="J339" i="31"/>
  <c r="N315" i="31"/>
  <c r="O314" i="31"/>
  <c r="O315" i="31" s="1"/>
  <c r="N314" i="31"/>
  <c r="M314" i="31"/>
  <c r="M315" i="31" s="1"/>
  <c r="L314" i="31"/>
  <c r="L315" i="31" s="1"/>
  <c r="K314" i="31"/>
  <c r="K315" i="31" s="1"/>
  <c r="J314" i="31"/>
  <c r="J315" i="31" s="1"/>
  <c r="I314" i="31"/>
  <c r="I315" i="31" s="1"/>
  <c r="G314" i="31"/>
  <c r="G315" i="31" s="1"/>
  <c r="O313" i="31"/>
  <c r="N313" i="31"/>
  <c r="M313" i="31"/>
  <c r="L313" i="31"/>
  <c r="K313" i="31"/>
  <c r="J313" i="31"/>
  <c r="I313" i="31"/>
  <c r="G313" i="31"/>
  <c r="O312" i="31"/>
  <c r="N312" i="31"/>
  <c r="M312" i="31"/>
  <c r="L312" i="31"/>
  <c r="K312" i="31"/>
  <c r="J312" i="31"/>
  <c r="O287" i="31"/>
  <c r="O288" i="31" s="1"/>
  <c r="N287" i="31"/>
  <c r="N288" i="31" s="1"/>
  <c r="M287" i="31"/>
  <c r="M288" i="31" s="1"/>
  <c r="L287" i="31"/>
  <c r="L288" i="31" s="1"/>
  <c r="K287" i="31"/>
  <c r="K288" i="31" s="1"/>
  <c r="J287" i="31"/>
  <c r="J288" i="31" s="1"/>
  <c r="I287" i="31"/>
  <c r="I288" i="31" s="1"/>
  <c r="G287" i="31"/>
  <c r="G288" i="31" s="1"/>
  <c r="O286" i="31"/>
  <c r="N286" i="31"/>
  <c r="M286" i="31"/>
  <c r="L286" i="31"/>
  <c r="K286" i="31"/>
  <c r="J286" i="31"/>
  <c r="I286" i="31"/>
  <c r="G286" i="31"/>
  <c r="O285" i="31"/>
  <c r="N285" i="31"/>
  <c r="M285" i="31"/>
  <c r="L285" i="31"/>
  <c r="K285" i="31"/>
  <c r="J285" i="31"/>
  <c r="O260" i="31"/>
  <c r="O261" i="31" s="1"/>
  <c r="N260" i="31"/>
  <c r="N261" i="31" s="1"/>
  <c r="M260" i="31"/>
  <c r="M261" i="31" s="1"/>
  <c r="L260" i="31"/>
  <c r="L261" i="31" s="1"/>
  <c r="K260" i="31"/>
  <c r="K261" i="31" s="1"/>
  <c r="J260" i="31"/>
  <c r="J261" i="31" s="1"/>
  <c r="I260" i="31"/>
  <c r="I261" i="31" s="1"/>
  <c r="G260" i="31"/>
  <c r="G261" i="31" s="1"/>
  <c r="O259" i="31"/>
  <c r="N259" i="31"/>
  <c r="M259" i="31"/>
  <c r="L259" i="31"/>
  <c r="K259" i="31"/>
  <c r="J259" i="31"/>
  <c r="I259" i="31"/>
  <c r="G259" i="31"/>
  <c r="O258" i="31"/>
  <c r="N258" i="31"/>
  <c r="M258" i="31"/>
  <c r="L258" i="31"/>
  <c r="K258" i="31"/>
  <c r="J258" i="31"/>
  <c r="O212" i="31"/>
  <c r="O213" i="31" s="1"/>
  <c r="N212" i="31"/>
  <c r="N213" i="31" s="1"/>
  <c r="M212" i="31"/>
  <c r="M213" i="31" s="1"/>
  <c r="L212" i="31"/>
  <c r="L213" i="31" s="1"/>
  <c r="K212" i="31"/>
  <c r="K213" i="31" s="1"/>
  <c r="J212" i="31"/>
  <c r="J213" i="31" s="1"/>
  <c r="I212" i="31"/>
  <c r="I213" i="31" s="1"/>
  <c r="G212" i="31"/>
  <c r="G213" i="31" s="1"/>
  <c r="O211" i="31"/>
  <c r="N211" i="31"/>
  <c r="M211" i="31"/>
  <c r="L211" i="31"/>
  <c r="K211" i="31"/>
  <c r="J211" i="31"/>
  <c r="I211" i="31"/>
  <c r="G211" i="31"/>
  <c r="O210" i="31"/>
  <c r="N210" i="31"/>
  <c r="M210" i="31"/>
  <c r="L210" i="31"/>
  <c r="K210" i="31"/>
  <c r="J210" i="31"/>
  <c r="O185" i="31"/>
  <c r="O186" i="31" s="1"/>
  <c r="N185" i="31"/>
  <c r="N186" i="31" s="1"/>
  <c r="M185" i="31"/>
  <c r="M186" i="31" s="1"/>
  <c r="L185" i="31"/>
  <c r="L186" i="31" s="1"/>
  <c r="K185" i="31"/>
  <c r="K186" i="31" s="1"/>
  <c r="J185" i="31"/>
  <c r="J186" i="31" s="1"/>
  <c r="I185" i="31"/>
  <c r="I186" i="31" s="1"/>
  <c r="G185" i="31"/>
  <c r="G186" i="31" s="1"/>
  <c r="O184" i="31"/>
  <c r="N184" i="31"/>
  <c r="M184" i="31"/>
  <c r="L184" i="31"/>
  <c r="K184" i="31"/>
  <c r="J184" i="31"/>
  <c r="I184" i="31"/>
  <c r="G184" i="31"/>
  <c r="O183" i="31"/>
  <c r="N183" i="31"/>
  <c r="M183" i="31"/>
  <c r="L183" i="31"/>
  <c r="K183" i="31"/>
  <c r="J183" i="31"/>
  <c r="O158" i="31"/>
  <c r="O159" i="31" s="1"/>
  <c r="N158" i="31"/>
  <c r="N159" i="31" s="1"/>
  <c r="M158" i="31"/>
  <c r="M159" i="31" s="1"/>
  <c r="L158" i="31"/>
  <c r="L159" i="31" s="1"/>
  <c r="K158" i="31"/>
  <c r="K159" i="31" s="1"/>
  <c r="J158" i="31"/>
  <c r="J159" i="31" s="1"/>
  <c r="I158" i="31"/>
  <c r="I159" i="31" s="1"/>
  <c r="G158" i="31"/>
  <c r="G159" i="31" s="1"/>
  <c r="O157" i="31"/>
  <c r="N157" i="31"/>
  <c r="M157" i="31"/>
  <c r="L157" i="31"/>
  <c r="K157" i="31"/>
  <c r="J157" i="31"/>
  <c r="I157" i="31"/>
  <c r="G157" i="31"/>
  <c r="O156" i="31"/>
  <c r="N156" i="31"/>
  <c r="M156" i="31"/>
  <c r="L156" i="31"/>
  <c r="K156" i="31"/>
  <c r="J156" i="31"/>
  <c r="O125" i="31"/>
  <c r="O126" i="31" s="1"/>
  <c r="N125" i="31"/>
  <c r="N126" i="31" s="1"/>
  <c r="M125" i="31"/>
  <c r="M126" i="31" s="1"/>
  <c r="L125" i="31"/>
  <c r="L126" i="31" s="1"/>
  <c r="K125" i="31"/>
  <c r="K126" i="31" s="1"/>
  <c r="J125" i="31"/>
  <c r="J126" i="31" s="1"/>
  <c r="I125" i="31"/>
  <c r="I126" i="31" s="1"/>
  <c r="G125" i="31"/>
  <c r="G126" i="31" s="1"/>
  <c r="O124" i="31"/>
  <c r="N124" i="31"/>
  <c r="M124" i="31"/>
  <c r="L124" i="31"/>
  <c r="K124" i="31"/>
  <c r="J124" i="31"/>
  <c r="I124" i="31"/>
  <c r="G124" i="31"/>
  <c r="O123" i="31"/>
  <c r="N123" i="31"/>
  <c r="M123" i="31"/>
  <c r="L123" i="31"/>
  <c r="K123" i="31"/>
  <c r="J123" i="31"/>
  <c r="O113" i="31"/>
  <c r="O114" i="31" s="1"/>
  <c r="N113" i="31"/>
  <c r="N114" i="31" s="1"/>
  <c r="M113" i="31"/>
  <c r="M114" i="31" s="1"/>
  <c r="L113" i="31"/>
  <c r="L114" i="31" s="1"/>
  <c r="K113" i="31"/>
  <c r="K114" i="31" s="1"/>
  <c r="J113" i="31"/>
  <c r="J114" i="31" s="1"/>
  <c r="I113" i="31"/>
  <c r="I114" i="31" s="1"/>
  <c r="G113" i="31"/>
  <c r="G114" i="31" s="1"/>
  <c r="O112" i="31"/>
  <c r="N112" i="31"/>
  <c r="M112" i="31"/>
  <c r="L112" i="31"/>
  <c r="K112" i="31"/>
  <c r="J112" i="31"/>
  <c r="I112" i="31"/>
  <c r="G112" i="31"/>
  <c r="O111" i="31"/>
  <c r="N111" i="31"/>
  <c r="M111" i="31"/>
  <c r="L111" i="31"/>
  <c r="K111" i="31"/>
  <c r="J111" i="31"/>
  <c r="O86" i="31"/>
  <c r="O87" i="31" s="1"/>
  <c r="N86" i="31"/>
  <c r="N87" i="31" s="1"/>
  <c r="M86" i="31"/>
  <c r="M87" i="31" s="1"/>
  <c r="L86" i="31"/>
  <c r="L87" i="31" s="1"/>
  <c r="K86" i="31"/>
  <c r="K87" i="31" s="1"/>
  <c r="J86" i="31"/>
  <c r="J87" i="31" s="1"/>
  <c r="I86" i="31"/>
  <c r="I87" i="31" s="1"/>
  <c r="G86" i="31"/>
  <c r="G87" i="31" s="1"/>
  <c r="O85" i="31"/>
  <c r="N85" i="31"/>
  <c r="M85" i="31"/>
  <c r="L85" i="31"/>
  <c r="K85" i="31"/>
  <c r="J85" i="31"/>
  <c r="I85" i="31"/>
  <c r="G85" i="31"/>
  <c r="O84" i="31"/>
  <c r="N84" i="31"/>
  <c r="M84" i="31"/>
  <c r="L84" i="31"/>
  <c r="K84" i="31"/>
  <c r="J84" i="31"/>
  <c r="O47" i="31"/>
  <c r="O48" i="31" s="1"/>
  <c r="N47" i="31"/>
  <c r="N48" i="31" s="1"/>
  <c r="M47" i="31"/>
  <c r="M48" i="31" s="1"/>
  <c r="L47" i="31"/>
  <c r="L48" i="31" s="1"/>
  <c r="K47" i="31"/>
  <c r="K48" i="31" s="1"/>
  <c r="J47" i="31"/>
  <c r="J48" i="31" s="1"/>
  <c r="I47" i="31"/>
  <c r="I48" i="31" s="1"/>
  <c r="G47" i="31"/>
  <c r="G48" i="31" s="1"/>
  <c r="O46" i="31"/>
  <c r="N46" i="31"/>
  <c r="M46" i="31"/>
  <c r="L46" i="31"/>
  <c r="K46" i="31"/>
  <c r="J46" i="31"/>
  <c r="I46" i="31"/>
  <c r="G46" i="31"/>
  <c r="O45" i="31"/>
  <c r="N45" i="31"/>
  <c r="M45" i="31"/>
  <c r="L45" i="31"/>
  <c r="K45" i="31"/>
  <c r="J45" i="31"/>
  <c r="O18" i="31"/>
  <c r="O19" i="31" s="1"/>
  <c r="N18" i="31"/>
  <c r="N19" i="31" s="1"/>
  <c r="M18" i="31"/>
  <c r="M19" i="31" s="1"/>
  <c r="L18" i="31"/>
  <c r="L19" i="31" s="1"/>
  <c r="K18" i="31"/>
  <c r="K19" i="31" s="1"/>
  <c r="J18" i="31"/>
  <c r="J19" i="31" s="1"/>
  <c r="I18" i="31"/>
  <c r="I19" i="31" s="1"/>
  <c r="G18" i="31"/>
  <c r="G19" i="31" s="1"/>
  <c r="O17" i="31"/>
  <c r="N17" i="31"/>
  <c r="M17" i="31"/>
  <c r="L17" i="31"/>
  <c r="K17" i="31"/>
  <c r="J17" i="31"/>
  <c r="I17" i="31"/>
  <c r="G17" i="31"/>
  <c r="O16" i="31"/>
  <c r="N16" i="31"/>
  <c r="M16" i="31"/>
  <c r="L16" i="31"/>
  <c r="K16" i="31"/>
  <c r="J16" i="31"/>
  <c r="O207" i="30"/>
  <c r="O208" i="30" s="1"/>
  <c r="O206" i="30"/>
  <c r="O205" i="30"/>
  <c r="N207" i="30"/>
  <c r="N208" i="30" s="1"/>
  <c r="N206" i="30"/>
  <c r="N205" i="30"/>
  <c r="M207" i="30"/>
  <c r="M208" i="30" s="1"/>
  <c r="M206" i="30"/>
  <c r="M205" i="30"/>
  <c r="L207" i="30"/>
  <c r="L208" i="30" s="1"/>
  <c r="L206" i="30"/>
  <c r="L205" i="30"/>
  <c r="K207" i="30"/>
  <c r="K208" i="30" s="1"/>
  <c r="K206" i="30"/>
  <c r="K205" i="30"/>
  <c r="J207" i="30"/>
  <c r="J208" i="30" s="1"/>
  <c r="J206" i="30"/>
  <c r="J205" i="30"/>
  <c r="I207" i="30"/>
  <c r="I208" i="30" s="1"/>
  <c r="I206" i="30"/>
  <c r="G208" i="30"/>
  <c r="G207" i="30"/>
  <c r="G206" i="30"/>
  <c r="M268" i="29"/>
  <c r="N268" i="29"/>
  <c r="O268" i="29"/>
  <c r="M269" i="29"/>
  <c r="N269" i="29"/>
  <c r="O269" i="29"/>
  <c r="M270" i="29"/>
  <c r="M271" i="29" s="1"/>
  <c r="N270" i="29"/>
  <c r="N271" i="29" s="1"/>
  <c r="O270" i="29"/>
  <c r="O271" i="29" s="1"/>
  <c r="L270" i="29"/>
  <c r="L271" i="29" s="1"/>
  <c r="L269" i="29"/>
  <c r="L268" i="29"/>
  <c r="K270" i="29"/>
  <c r="K271" i="29" s="1"/>
  <c r="K269" i="29"/>
  <c r="K268" i="29"/>
  <c r="J270" i="29"/>
  <c r="J271" i="29" s="1"/>
  <c r="J269" i="29"/>
  <c r="J268" i="29"/>
  <c r="I270" i="29"/>
  <c r="I271" i="29" s="1"/>
  <c r="I269" i="29"/>
  <c r="G270" i="29"/>
  <c r="G271" i="29" s="1"/>
  <c r="G269" i="29"/>
  <c r="N161" i="29" l="1"/>
  <c r="O161" i="29"/>
  <c r="N162" i="29"/>
  <c r="O162" i="29"/>
  <c r="N163" i="29"/>
  <c r="N164" i="29" s="1"/>
  <c r="O163" i="29"/>
  <c r="O164" i="29" s="1"/>
  <c r="M163" i="29"/>
  <c r="M164" i="29" s="1"/>
  <c r="M162" i="29"/>
  <c r="M161" i="29"/>
  <c r="L163" i="29"/>
  <c r="L164" i="29" s="1"/>
  <c r="L162" i="29"/>
  <c r="L161" i="29"/>
  <c r="K163" i="29"/>
  <c r="K164" i="29" s="1"/>
  <c r="K162" i="29"/>
  <c r="K161" i="29"/>
  <c r="J163" i="29"/>
  <c r="J164" i="29" s="1"/>
  <c r="J162" i="29"/>
  <c r="J161" i="29"/>
  <c r="I163" i="29"/>
  <c r="I164" i="29" s="1"/>
  <c r="I162" i="29"/>
  <c r="G163" i="29"/>
  <c r="G164" i="29" s="1"/>
  <c r="G162" i="29"/>
  <c r="O90" i="29"/>
  <c r="O91" i="29" s="1"/>
  <c r="O89" i="29"/>
  <c r="O88" i="29"/>
  <c r="N90" i="29"/>
  <c r="N91" i="29" s="1"/>
  <c r="N89" i="29"/>
  <c r="N88" i="29"/>
  <c r="M90" i="29"/>
  <c r="M91" i="29" s="1"/>
  <c r="M89" i="29"/>
  <c r="M88" i="29"/>
  <c r="L90" i="29"/>
  <c r="L91" i="29" s="1"/>
  <c r="L89" i="29"/>
  <c r="L88" i="29"/>
  <c r="K90" i="29"/>
  <c r="K91" i="29" s="1"/>
  <c r="K89" i="29"/>
  <c r="K88" i="29"/>
  <c r="J90" i="29"/>
  <c r="J91" i="29" s="1"/>
  <c r="J89" i="29"/>
  <c r="J88" i="29"/>
  <c r="I90" i="29"/>
  <c r="I91" i="29" s="1"/>
  <c r="I89" i="29"/>
  <c r="G90" i="29"/>
  <c r="G91" i="29" s="1"/>
  <c r="G89" i="29"/>
  <c r="O308" i="29"/>
  <c r="O309" i="29" s="1"/>
  <c r="N308" i="29"/>
  <c r="N309" i="29" s="1"/>
  <c r="M308" i="29"/>
  <c r="M309" i="29" s="1"/>
  <c r="L308" i="29"/>
  <c r="L309" i="29" s="1"/>
  <c r="K308" i="29"/>
  <c r="K309" i="29" s="1"/>
  <c r="J308" i="29"/>
  <c r="J309" i="29" s="1"/>
  <c r="I308" i="29"/>
  <c r="I309" i="29" s="1"/>
  <c r="G308" i="29"/>
  <c r="G309" i="29" s="1"/>
  <c r="O307" i="29"/>
  <c r="N307" i="29"/>
  <c r="M307" i="29"/>
  <c r="L307" i="29"/>
  <c r="K307" i="29"/>
  <c r="J307" i="29"/>
  <c r="I307" i="29"/>
  <c r="G307" i="29"/>
  <c r="O306" i="29"/>
  <c r="N306" i="29"/>
  <c r="M306" i="29"/>
  <c r="L306" i="29"/>
  <c r="K306" i="29"/>
  <c r="J306" i="29"/>
  <c r="O281" i="29"/>
  <c r="O282" i="29" s="1"/>
  <c r="N281" i="29"/>
  <c r="N282" i="29" s="1"/>
  <c r="M281" i="29"/>
  <c r="M282" i="29" s="1"/>
  <c r="L281" i="29"/>
  <c r="L282" i="29" s="1"/>
  <c r="K281" i="29"/>
  <c r="K282" i="29" s="1"/>
  <c r="J281" i="29"/>
  <c r="J282" i="29" s="1"/>
  <c r="I281" i="29"/>
  <c r="I282" i="29" s="1"/>
  <c r="G281" i="29"/>
  <c r="G282" i="29" s="1"/>
  <c r="O280" i="29"/>
  <c r="N280" i="29"/>
  <c r="M280" i="29"/>
  <c r="L280" i="29"/>
  <c r="K280" i="29"/>
  <c r="J280" i="29"/>
  <c r="I280" i="29"/>
  <c r="G280" i="29"/>
  <c r="O279" i="29"/>
  <c r="N279" i="29"/>
  <c r="M279" i="29"/>
  <c r="L279" i="29"/>
  <c r="K279" i="29"/>
  <c r="J279" i="29"/>
  <c r="O254" i="29"/>
  <c r="O255" i="29" s="1"/>
  <c r="N254" i="29"/>
  <c r="N255" i="29" s="1"/>
  <c r="M254" i="29"/>
  <c r="M255" i="29" s="1"/>
  <c r="L254" i="29"/>
  <c r="L255" i="29" s="1"/>
  <c r="K254" i="29"/>
  <c r="K255" i="29" s="1"/>
  <c r="J254" i="29"/>
  <c r="J255" i="29" s="1"/>
  <c r="I254" i="29"/>
  <c r="I255" i="29" s="1"/>
  <c r="G254" i="29"/>
  <c r="G255" i="29" s="1"/>
  <c r="O253" i="29"/>
  <c r="N253" i="29"/>
  <c r="M253" i="29"/>
  <c r="L253" i="29"/>
  <c r="K253" i="29"/>
  <c r="J253" i="29"/>
  <c r="I253" i="29"/>
  <c r="G253" i="29"/>
  <c r="O252" i="29"/>
  <c r="N252" i="29"/>
  <c r="M252" i="29"/>
  <c r="L252" i="29"/>
  <c r="K252" i="29"/>
  <c r="J252" i="29"/>
  <c r="O240" i="29"/>
  <c r="O241" i="29" s="1"/>
  <c r="N240" i="29"/>
  <c r="N241" i="29" s="1"/>
  <c r="M240" i="29"/>
  <c r="M241" i="29" s="1"/>
  <c r="L240" i="29"/>
  <c r="L241" i="29" s="1"/>
  <c r="K240" i="29"/>
  <c r="K241" i="29" s="1"/>
  <c r="J240" i="29"/>
  <c r="J241" i="29" s="1"/>
  <c r="I240" i="29"/>
  <c r="I241" i="29" s="1"/>
  <c r="G240" i="29"/>
  <c r="G241" i="29" s="1"/>
  <c r="O239" i="29"/>
  <c r="N239" i="29"/>
  <c r="M239" i="29"/>
  <c r="L239" i="29"/>
  <c r="K239" i="29"/>
  <c r="J239" i="29"/>
  <c r="I239" i="29"/>
  <c r="G239" i="29"/>
  <c r="O238" i="29"/>
  <c r="N238" i="29"/>
  <c r="M238" i="29"/>
  <c r="L238" i="29"/>
  <c r="K238" i="29"/>
  <c r="J238" i="29"/>
  <c r="O217" i="29"/>
  <c r="O218" i="29" s="1"/>
  <c r="N217" i="29"/>
  <c r="N218" i="29" s="1"/>
  <c r="M217" i="29"/>
  <c r="M218" i="29" s="1"/>
  <c r="L217" i="29"/>
  <c r="L218" i="29" s="1"/>
  <c r="K217" i="29"/>
  <c r="K218" i="29" s="1"/>
  <c r="J217" i="29"/>
  <c r="J218" i="29" s="1"/>
  <c r="I217" i="29"/>
  <c r="I218" i="29" s="1"/>
  <c r="G217" i="29"/>
  <c r="G218" i="29" s="1"/>
  <c r="O216" i="29"/>
  <c r="N216" i="29"/>
  <c r="M216" i="29"/>
  <c r="L216" i="29"/>
  <c r="K216" i="29"/>
  <c r="J216" i="29"/>
  <c r="I216" i="29"/>
  <c r="G216" i="29"/>
  <c r="O215" i="29"/>
  <c r="N215" i="29"/>
  <c r="M215" i="29"/>
  <c r="L215" i="29"/>
  <c r="K215" i="29"/>
  <c r="J215" i="29"/>
  <c r="O190" i="29"/>
  <c r="O191" i="29" s="1"/>
  <c r="N190" i="29"/>
  <c r="N191" i="29" s="1"/>
  <c r="M190" i="29"/>
  <c r="M191" i="29" s="1"/>
  <c r="L190" i="29"/>
  <c r="L191" i="29" s="1"/>
  <c r="K190" i="29"/>
  <c r="K191" i="29" s="1"/>
  <c r="J190" i="29"/>
  <c r="J191" i="29" s="1"/>
  <c r="I190" i="29"/>
  <c r="I191" i="29" s="1"/>
  <c r="G190" i="29"/>
  <c r="G191" i="29" s="1"/>
  <c r="O189" i="29"/>
  <c r="N189" i="29"/>
  <c r="M189" i="29"/>
  <c r="L189" i="29"/>
  <c r="K189" i="29"/>
  <c r="J189" i="29"/>
  <c r="I189" i="29"/>
  <c r="G189" i="29"/>
  <c r="O188" i="29"/>
  <c r="N188" i="29"/>
  <c r="M188" i="29"/>
  <c r="L188" i="29"/>
  <c r="K188" i="29"/>
  <c r="J188" i="29"/>
  <c r="O144" i="29"/>
  <c r="O145" i="29" s="1"/>
  <c r="N144" i="29"/>
  <c r="N145" i="29" s="1"/>
  <c r="M144" i="29"/>
  <c r="M145" i="29" s="1"/>
  <c r="L144" i="29"/>
  <c r="L145" i="29" s="1"/>
  <c r="K144" i="29"/>
  <c r="K145" i="29" s="1"/>
  <c r="J144" i="29"/>
  <c r="J145" i="29" s="1"/>
  <c r="I144" i="29"/>
  <c r="I145" i="29" s="1"/>
  <c r="G144" i="29"/>
  <c r="G145" i="29" s="1"/>
  <c r="O143" i="29"/>
  <c r="N143" i="29"/>
  <c r="M143" i="29"/>
  <c r="L143" i="29"/>
  <c r="K143" i="29"/>
  <c r="J143" i="29"/>
  <c r="I143" i="29"/>
  <c r="G143" i="29"/>
  <c r="O142" i="29"/>
  <c r="N142" i="29"/>
  <c r="M142" i="29"/>
  <c r="L142" i="29"/>
  <c r="K142" i="29"/>
  <c r="J142" i="29"/>
  <c r="O117" i="29"/>
  <c r="O118" i="29" s="1"/>
  <c r="N117" i="29"/>
  <c r="N118" i="29" s="1"/>
  <c r="M117" i="29"/>
  <c r="M118" i="29" s="1"/>
  <c r="L117" i="29"/>
  <c r="L118" i="29" s="1"/>
  <c r="K117" i="29"/>
  <c r="K118" i="29" s="1"/>
  <c r="J117" i="29"/>
  <c r="J118" i="29" s="1"/>
  <c r="I117" i="29"/>
  <c r="I118" i="29" s="1"/>
  <c r="G117" i="29"/>
  <c r="G118" i="29" s="1"/>
  <c r="O116" i="29"/>
  <c r="N116" i="29"/>
  <c r="M116" i="29"/>
  <c r="L116" i="29"/>
  <c r="K116" i="29"/>
  <c r="J116" i="29"/>
  <c r="I116" i="29"/>
  <c r="G116" i="29"/>
  <c r="O115" i="29"/>
  <c r="N115" i="29"/>
  <c r="M115" i="29"/>
  <c r="L115" i="29"/>
  <c r="K115" i="29"/>
  <c r="J115" i="29"/>
  <c r="O80" i="29"/>
  <c r="O81" i="29" s="1"/>
  <c r="N80" i="29"/>
  <c r="N81" i="29" s="1"/>
  <c r="M80" i="29"/>
  <c r="M81" i="29" s="1"/>
  <c r="L80" i="29"/>
  <c r="L81" i="29" s="1"/>
  <c r="K80" i="29"/>
  <c r="K81" i="29" s="1"/>
  <c r="J80" i="29"/>
  <c r="J81" i="29" s="1"/>
  <c r="I80" i="29"/>
  <c r="I81" i="29" s="1"/>
  <c r="G80" i="29"/>
  <c r="G81" i="29" s="1"/>
  <c r="O79" i="29"/>
  <c r="N79" i="29"/>
  <c r="M79" i="29"/>
  <c r="L79" i="29"/>
  <c r="K79" i="29"/>
  <c r="J79" i="29"/>
  <c r="I79" i="29"/>
  <c r="G79" i="29"/>
  <c r="O78" i="29"/>
  <c r="N78" i="29"/>
  <c r="M78" i="29"/>
  <c r="L78" i="29"/>
  <c r="K78" i="29"/>
  <c r="J78" i="29"/>
  <c r="O70" i="29"/>
  <c r="O71" i="29" s="1"/>
  <c r="N70" i="29"/>
  <c r="N71" i="29" s="1"/>
  <c r="M70" i="29"/>
  <c r="M71" i="29" s="1"/>
  <c r="L70" i="29"/>
  <c r="L71" i="29" s="1"/>
  <c r="K70" i="29"/>
  <c r="K71" i="29" s="1"/>
  <c r="J70" i="29"/>
  <c r="J71" i="29" s="1"/>
  <c r="I70" i="29"/>
  <c r="I71" i="29" s="1"/>
  <c r="G70" i="29"/>
  <c r="G71" i="29" s="1"/>
  <c r="O69" i="29"/>
  <c r="N69" i="29"/>
  <c r="M69" i="29"/>
  <c r="L69" i="29"/>
  <c r="K69" i="29"/>
  <c r="J69" i="29"/>
  <c r="I69" i="29"/>
  <c r="G69" i="29"/>
  <c r="O68" i="29"/>
  <c r="N68" i="29"/>
  <c r="M68" i="29"/>
  <c r="L68" i="29"/>
  <c r="K68" i="29"/>
  <c r="J68" i="29"/>
  <c r="O43" i="29"/>
  <c r="O44" i="29" s="1"/>
  <c r="N43" i="29"/>
  <c r="N44" i="29" s="1"/>
  <c r="M43" i="29"/>
  <c r="M44" i="29" s="1"/>
  <c r="L43" i="29"/>
  <c r="L44" i="29" s="1"/>
  <c r="K43" i="29"/>
  <c r="K44" i="29" s="1"/>
  <c r="J43" i="29"/>
  <c r="J44" i="29" s="1"/>
  <c r="I43" i="29"/>
  <c r="I44" i="29" s="1"/>
  <c r="G43" i="29"/>
  <c r="G44" i="29" s="1"/>
  <c r="O42" i="29"/>
  <c r="N42" i="29"/>
  <c r="M42" i="29"/>
  <c r="L42" i="29"/>
  <c r="K42" i="29"/>
  <c r="J42" i="29"/>
  <c r="I42" i="29"/>
  <c r="G42" i="29"/>
  <c r="O41" i="29"/>
  <c r="N41" i="29"/>
  <c r="M41" i="29"/>
  <c r="L41" i="29"/>
  <c r="K41" i="29"/>
  <c r="J41" i="29"/>
  <c r="O30" i="29"/>
  <c r="O31" i="29" s="1"/>
  <c r="N30" i="29"/>
  <c r="N31" i="29" s="1"/>
  <c r="M30" i="29"/>
  <c r="M31" i="29" s="1"/>
  <c r="L30" i="29"/>
  <c r="L31" i="29" s="1"/>
  <c r="K30" i="29"/>
  <c r="K31" i="29" s="1"/>
  <c r="J30" i="29"/>
  <c r="J31" i="29" s="1"/>
  <c r="I30" i="29"/>
  <c r="I31" i="29" s="1"/>
  <c r="G30" i="29"/>
  <c r="G31" i="29" s="1"/>
  <c r="O29" i="29"/>
  <c r="N29" i="29"/>
  <c r="M29" i="29"/>
  <c r="L29" i="29"/>
  <c r="K29" i="29"/>
  <c r="J29" i="29"/>
  <c r="I29" i="29"/>
  <c r="G29" i="29"/>
  <c r="O28" i="29"/>
  <c r="N28" i="29"/>
  <c r="M28" i="29"/>
  <c r="L28" i="29"/>
  <c r="K28" i="29"/>
  <c r="J28" i="29"/>
  <c r="O238" i="28" l="1"/>
  <c r="O239" i="28" s="1"/>
  <c r="O237" i="28"/>
  <c r="O236" i="28"/>
  <c r="N238" i="28"/>
  <c r="N239" i="28" s="1"/>
  <c r="N237" i="28"/>
  <c r="N236" i="28"/>
  <c r="M238" i="28"/>
  <c r="M239" i="28" s="1"/>
  <c r="M237" i="28"/>
  <c r="M236" i="28"/>
  <c r="L238" i="28"/>
  <c r="L239" i="28" s="1"/>
  <c r="L237" i="28"/>
  <c r="L236" i="28"/>
  <c r="K238" i="28"/>
  <c r="K239" i="28" s="1"/>
  <c r="K237" i="28"/>
  <c r="K236" i="28"/>
  <c r="J238" i="28"/>
  <c r="J239" i="28" s="1"/>
  <c r="J237" i="28"/>
  <c r="J236" i="28"/>
  <c r="I238" i="28"/>
  <c r="I239" i="28" s="1"/>
  <c r="I237" i="28"/>
  <c r="G239" i="28"/>
  <c r="G238" i="28"/>
  <c r="G237" i="28"/>
  <c r="O207" i="27"/>
  <c r="O206" i="27"/>
  <c r="O205" i="27"/>
  <c r="O204" i="27"/>
  <c r="N207" i="27"/>
  <c r="N206" i="27"/>
  <c r="N205" i="27"/>
  <c r="N204" i="27"/>
  <c r="M207" i="27"/>
  <c r="M206" i="27"/>
  <c r="M205" i="27"/>
  <c r="M204" i="27"/>
  <c r="L207" i="27"/>
  <c r="L206" i="27"/>
  <c r="L205" i="27"/>
  <c r="L204" i="27"/>
  <c r="K207" i="27"/>
  <c r="K206" i="27"/>
  <c r="K205" i="27"/>
  <c r="K204" i="27"/>
  <c r="J207" i="27"/>
  <c r="J206" i="27"/>
  <c r="J205" i="27"/>
  <c r="J204" i="27"/>
  <c r="I207" i="27"/>
  <c r="I206" i="27"/>
  <c r="I205" i="27"/>
  <c r="G206" i="27"/>
  <c r="G207" i="27" s="1"/>
  <c r="G205" i="27"/>
  <c r="L56" i="26" l="1"/>
  <c r="M56" i="26"/>
  <c r="N56" i="26"/>
  <c r="O56" i="26"/>
  <c r="L57" i="26"/>
  <c r="M57" i="26"/>
  <c r="N57" i="26"/>
  <c r="O57" i="26"/>
  <c r="L58" i="26"/>
  <c r="L59" i="26" s="1"/>
  <c r="M58" i="26"/>
  <c r="M59" i="26" s="1"/>
  <c r="N58" i="26"/>
  <c r="N59" i="26" s="1"/>
  <c r="O58" i="26"/>
  <c r="O59" i="26" s="1"/>
  <c r="K58" i="26"/>
  <c r="K59" i="26" s="1"/>
  <c r="K57" i="26"/>
  <c r="K56" i="26"/>
  <c r="J56" i="26"/>
  <c r="J58" i="26"/>
  <c r="J59" i="26" s="1"/>
  <c r="J57" i="26"/>
  <c r="I58" i="26"/>
  <c r="I59" i="26" s="1"/>
  <c r="I57" i="26"/>
  <c r="G58" i="26"/>
  <c r="G59" i="26" s="1"/>
  <c r="G57" i="26"/>
  <c r="O338" i="26"/>
  <c r="O339" i="26" s="1"/>
  <c r="N338" i="26"/>
  <c r="N339" i="26" s="1"/>
  <c r="M338" i="26"/>
  <c r="M339" i="26" s="1"/>
  <c r="L338" i="26"/>
  <c r="L339" i="26" s="1"/>
  <c r="K338" i="26"/>
  <c r="K339" i="26" s="1"/>
  <c r="J338" i="26"/>
  <c r="J339" i="26" s="1"/>
  <c r="I338" i="26"/>
  <c r="I339" i="26" s="1"/>
  <c r="G338" i="26"/>
  <c r="G339" i="26" s="1"/>
  <c r="O337" i="26"/>
  <c r="N337" i="26"/>
  <c r="M337" i="26"/>
  <c r="L337" i="26"/>
  <c r="K337" i="26"/>
  <c r="J337" i="26"/>
  <c r="I337" i="26"/>
  <c r="G337" i="26"/>
  <c r="O336" i="26"/>
  <c r="N336" i="26"/>
  <c r="M336" i="26"/>
  <c r="L336" i="26"/>
  <c r="K336" i="26"/>
  <c r="J336" i="26"/>
  <c r="O311" i="26"/>
  <c r="O312" i="26" s="1"/>
  <c r="N311" i="26"/>
  <c r="N312" i="26" s="1"/>
  <c r="M311" i="26"/>
  <c r="M312" i="26" s="1"/>
  <c r="L311" i="26"/>
  <c r="L312" i="26" s="1"/>
  <c r="K311" i="26"/>
  <c r="K312" i="26" s="1"/>
  <c r="J311" i="26"/>
  <c r="J312" i="26" s="1"/>
  <c r="I311" i="26"/>
  <c r="I312" i="26" s="1"/>
  <c r="G311" i="26"/>
  <c r="G312" i="26" s="1"/>
  <c r="O310" i="26"/>
  <c r="N310" i="26"/>
  <c r="M310" i="26"/>
  <c r="L310" i="26"/>
  <c r="K310" i="26"/>
  <c r="J310" i="26"/>
  <c r="I310" i="26"/>
  <c r="G310" i="26"/>
  <c r="O309" i="26"/>
  <c r="N309" i="26"/>
  <c r="M309" i="26"/>
  <c r="L309" i="26"/>
  <c r="K309" i="26"/>
  <c r="J309" i="26"/>
  <c r="O284" i="26"/>
  <c r="O285" i="26" s="1"/>
  <c r="N284" i="26"/>
  <c r="N285" i="26" s="1"/>
  <c r="M284" i="26"/>
  <c r="M285" i="26" s="1"/>
  <c r="L284" i="26"/>
  <c r="L285" i="26" s="1"/>
  <c r="K284" i="26"/>
  <c r="K285" i="26" s="1"/>
  <c r="J284" i="26"/>
  <c r="J285" i="26" s="1"/>
  <c r="I284" i="26"/>
  <c r="I285" i="26" s="1"/>
  <c r="G284" i="26"/>
  <c r="G285" i="26" s="1"/>
  <c r="O283" i="26"/>
  <c r="N283" i="26"/>
  <c r="M283" i="26"/>
  <c r="L283" i="26"/>
  <c r="K283" i="26"/>
  <c r="J283" i="26"/>
  <c r="I283" i="26"/>
  <c r="G283" i="26"/>
  <c r="O282" i="26"/>
  <c r="N282" i="26"/>
  <c r="M282" i="26"/>
  <c r="L282" i="26"/>
  <c r="K282" i="26"/>
  <c r="J282" i="26"/>
  <c r="O257" i="26"/>
  <c r="O258" i="26" s="1"/>
  <c r="N257" i="26"/>
  <c r="N258" i="26" s="1"/>
  <c r="M257" i="26"/>
  <c r="M258" i="26" s="1"/>
  <c r="L257" i="26"/>
  <c r="L258" i="26" s="1"/>
  <c r="K257" i="26"/>
  <c r="K258" i="26" s="1"/>
  <c r="J257" i="26"/>
  <c r="J258" i="26" s="1"/>
  <c r="I257" i="26"/>
  <c r="I258" i="26" s="1"/>
  <c r="G257" i="26"/>
  <c r="G258" i="26" s="1"/>
  <c r="O256" i="26"/>
  <c r="N256" i="26"/>
  <c r="M256" i="26"/>
  <c r="L256" i="26"/>
  <c r="K256" i="26"/>
  <c r="J256" i="26"/>
  <c r="I256" i="26"/>
  <c r="G256" i="26"/>
  <c r="O255" i="26"/>
  <c r="N255" i="26"/>
  <c r="M255" i="26"/>
  <c r="L255" i="26"/>
  <c r="K255" i="26"/>
  <c r="J255" i="26"/>
  <c r="O230" i="26"/>
  <c r="O231" i="26" s="1"/>
  <c r="N230" i="26"/>
  <c r="N231" i="26" s="1"/>
  <c r="M230" i="26"/>
  <c r="M231" i="26" s="1"/>
  <c r="L230" i="26"/>
  <c r="L231" i="26" s="1"/>
  <c r="K230" i="26"/>
  <c r="K231" i="26" s="1"/>
  <c r="J230" i="26"/>
  <c r="J231" i="26" s="1"/>
  <c r="I230" i="26"/>
  <c r="I231" i="26" s="1"/>
  <c r="G230" i="26"/>
  <c r="G231" i="26" s="1"/>
  <c r="O229" i="26"/>
  <c r="N229" i="26"/>
  <c r="M229" i="26"/>
  <c r="L229" i="26"/>
  <c r="K229" i="26"/>
  <c r="J229" i="26"/>
  <c r="I229" i="26"/>
  <c r="G229" i="26"/>
  <c r="O228" i="26"/>
  <c r="N228" i="26"/>
  <c r="M228" i="26"/>
  <c r="L228" i="26"/>
  <c r="K228" i="26"/>
  <c r="J228" i="26"/>
  <c r="O210" i="26"/>
  <c r="O211" i="26" s="1"/>
  <c r="N210" i="26"/>
  <c r="N211" i="26" s="1"/>
  <c r="M210" i="26"/>
  <c r="M211" i="26" s="1"/>
  <c r="L210" i="26"/>
  <c r="L211" i="26" s="1"/>
  <c r="K210" i="26"/>
  <c r="K211" i="26" s="1"/>
  <c r="J210" i="26"/>
  <c r="J211" i="26" s="1"/>
  <c r="I210" i="26"/>
  <c r="I211" i="26" s="1"/>
  <c r="G210" i="26"/>
  <c r="G211" i="26" s="1"/>
  <c r="O209" i="26"/>
  <c r="N209" i="26"/>
  <c r="M209" i="26"/>
  <c r="L209" i="26"/>
  <c r="K209" i="26"/>
  <c r="J209" i="26"/>
  <c r="I209" i="26"/>
  <c r="G209" i="26"/>
  <c r="O208" i="26"/>
  <c r="N208" i="26"/>
  <c r="M208" i="26"/>
  <c r="L208" i="26"/>
  <c r="K208" i="26"/>
  <c r="J208" i="26"/>
  <c r="O183" i="26"/>
  <c r="O184" i="26" s="1"/>
  <c r="N183" i="26"/>
  <c r="N184" i="26" s="1"/>
  <c r="M183" i="26"/>
  <c r="M184" i="26" s="1"/>
  <c r="L183" i="26"/>
  <c r="L184" i="26" s="1"/>
  <c r="K183" i="26"/>
  <c r="K184" i="26" s="1"/>
  <c r="J183" i="26"/>
  <c r="J184" i="26" s="1"/>
  <c r="I183" i="26"/>
  <c r="I184" i="26" s="1"/>
  <c r="G183" i="26"/>
  <c r="G184" i="26" s="1"/>
  <c r="O182" i="26"/>
  <c r="N182" i="26"/>
  <c r="M182" i="26"/>
  <c r="L182" i="26"/>
  <c r="K182" i="26"/>
  <c r="J182" i="26"/>
  <c r="I182" i="26"/>
  <c r="G182" i="26"/>
  <c r="O181" i="26"/>
  <c r="N181" i="26"/>
  <c r="M181" i="26"/>
  <c r="L181" i="26"/>
  <c r="K181" i="26"/>
  <c r="J181" i="26"/>
  <c r="O156" i="26"/>
  <c r="O157" i="26" s="1"/>
  <c r="N156" i="26"/>
  <c r="N157" i="26" s="1"/>
  <c r="M156" i="26"/>
  <c r="M157" i="26" s="1"/>
  <c r="L156" i="26"/>
  <c r="L157" i="26" s="1"/>
  <c r="K156" i="26"/>
  <c r="K157" i="26" s="1"/>
  <c r="J156" i="26"/>
  <c r="J157" i="26" s="1"/>
  <c r="I156" i="26"/>
  <c r="I157" i="26" s="1"/>
  <c r="G156" i="26"/>
  <c r="G157" i="26" s="1"/>
  <c r="O155" i="26"/>
  <c r="N155" i="26"/>
  <c r="M155" i="26"/>
  <c r="L155" i="26"/>
  <c r="K155" i="26"/>
  <c r="J155" i="26"/>
  <c r="I155" i="26"/>
  <c r="G155" i="26"/>
  <c r="O154" i="26"/>
  <c r="N154" i="26"/>
  <c r="M154" i="26"/>
  <c r="L154" i="26"/>
  <c r="K154" i="26"/>
  <c r="J154" i="26"/>
  <c r="O147" i="26"/>
  <c r="O148" i="26" s="1"/>
  <c r="N147" i="26"/>
  <c r="N148" i="26" s="1"/>
  <c r="M147" i="26"/>
  <c r="M148" i="26" s="1"/>
  <c r="L147" i="26"/>
  <c r="L148" i="26" s="1"/>
  <c r="K147" i="26"/>
  <c r="K148" i="26" s="1"/>
  <c r="J147" i="26"/>
  <c r="J148" i="26" s="1"/>
  <c r="I147" i="26"/>
  <c r="I148" i="26" s="1"/>
  <c r="G147" i="26"/>
  <c r="G148" i="26" s="1"/>
  <c r="O146" i="26"/>
  <c r="N146" i="26"/>
  <c r="M146" i="26"/>
  <c r="L146" i="26"/>
  <c r="K146" i="26"/>
  <c r="J146" i="26"/>
  <c r="I146" i="26"/>
  <c r="G146" i="26"/>
  <c r="O145" i="26"/>
  <c r="N145" i="26"/>
  <c r="M145" i="26"/>
  <c r="L145" i="26"/>
  <c r="K145" i="26"/>
  <c r="J145" i="26"/>
  <c r="O124" i="26"/>
  <c r="O125" i="26" s="1"/>
  <c r="N124" i="26"/>
  <c r="N125" i="26" s="1"/>
  <c r="M124" i="26"/>
  <c r="M125" i="26" s="1"/>
  <c r="L124" i="26"/>
  <c r="L125" i="26" s="1"/>
  <c r="K124" i="26"/>
  <c r="K125" i="26" s="1"/>
  <c r="J124" i="26"/>
  <c r="J125" i="26" s="1"/>
  <c r="I124" i="26"/>
  <c r="I125" i="26" s="1"/>
  <c r="G124" i="26"/>
  <c r="G125" i="26" s="1"/>
  <c r="O123" i="26"/>
  <c r="N123" i="26"/>
  <c r="M123" i="26"/>
  <c r="L123" i="26"/>
  <c r="K123" i="26"/>
  <c r="J123" i="26"/>
  <c r="I123" i="26"/>
  <c r="G123" i="26"/>
  <c r="O122" i="26"/>
  <c r="N122" i="26"/>
  <c r="M122" i="26"/>
  <c r="L122" i="26"/>
  <c r="K122" i="26"/>
  <c r="J122" i="26"/>
  <c r="O112" i="26"/>
  <c r="O113" i="26" s="1"/>
  <c r="N112" i="26"/>
  <c r="N113" i="26" s="1"/>
  <c r="M112" i="26"/>
  <c r="M113" i="26" s="1"/>
  <c r="L112" i="26"/>
  <c r="L113" i="26" s="1"/>
  <c r="K112" i="26"/>
  <c r="K113" i="26" s="1"/>
  <c r="J112" i="26"/>
  <c r="J113" i="26" s="1"/>
  <c r="I112" i="26"/>
  <c r="I113" i="26" s="1"/>
  <c r="G112" i="26"/>
  <c r="G113" i="26" s="1"/>
  <c r="O111" i="26"/>
  <c r="N111" i="26"/>
  <c r="M111" i="26"/>
  <c r="L111" i="26"/>
  <c r="K111" i="26"/>
  <c r="J111" i="26"/>
  <c r="I111" i="26"/>
  <c r="G111" i="26"/>
  <c r="O110" i="26"/>
  <c r="N110" i="26"/>
  <c r="M110" i="26"/>
  <c r="L110" i="26"/>
  <c r="K110" i="26"/>
  <c r="J110" i="26"/>
  <c r="O85" i="26"/>
  <c r="O86" i="26" s="1"/>
  <c r="N85" i="26"/>
  <c r="N86" i="26" s="1"/>
  <c r="M85" i="26"/>
  <c r="M86" i="26" s="1"/>
  <c r="L85" i="26"/>
  <c r="L86" i="26" s="1"/>
  <c r="K85" i="26"/>
  <c r="K86" i="26" s="1"/>
  <c r="J85" i="26"/>
  <c r="J86" i="26" s="1"/>
  <c r="I85" i="26"/>
  <c r="I86" i="26" s="1"/>
  <c r="G85" i="26"/>
  <c r="G86" i="26" s="1"/>
  <c r="O84" i="26"/>
  <c r="N84" i="26"/>
  <c r="M84" i="26"/>
  <c r="L84" i="26"/>
  <c r="K84" i="26"/>
  <c r="J84" i="26"/>
  <c r="I84" i="26"/>
  <c r="G84" i="26"/>
  <c r="O83" i="26"/>
  <c r="N83" i="26"/>
  <c r="M83" i="26"/>
  <c r="L83" i="26"/>
  <c r="K83" i="26"/>
  <c r="J83" i="26"/>
  <c r="O47" i="26"/>
  <c r="O48" i="26" s="1"/>
  <c r="N47" i="26"/>
  <c r="N48" i="26" s="1"/>
  <c r="M47" i="26"/>
  <c r="M48" i="26" s="1"/>
  <c r="L47" i="26"/>
  <c r="L48" i="26" s="1"/>
  <c r="K47" i="26"/>
  <c r="K48" i="26" s="1"/>
  <c r="J47" i="26"/>
  <c r="J48" i="26" s="1"/>
  <c r="I47" i="26"/>
  <c r="I48" i="26" s="1"/>
  <c r="G47" i="26"/>
  <c r="G48" i="26" s="1"/>
  <c r="O46" i="26"/>
  <c r="N46" i="26"/>
  <c r="M46" i="26"/>
  <c r="L46" i="26"/>
  <c r="K46" i="26"/>
  <c r="J46" i="26"/>
  <c r="I46" i="26"/>
  <c r="G46" i="26"/>
  <c r="O45" i="26"/>
  <c r="N45" i="26"/>
  <c r="M45" i="26"/>
  <c r="L45" i="26"/>
  <c r="K45" i="26"/>
  <c r="J45" i="26"/>
  <c r="O18" i="26"/>
  <c r="O19" i="26" s="1"/>
  <c r="N18" i="26"/>
  <c r="N19" i="26" s="1"/>
  <c r="M18" i="26"/>
  <c r="M19" i="26" s="1"/>
  <c r="L18" i="26"/>
  <c r="L19" i="26" s="1"/>
  <c r="K18" i="26"/>
  <c r="K19" i="26" s="1"/>
  <c r="J18" i="26"/>
  <c r="J19" i="26" s="1"/>
  <c r="I18" i="26"/>
  <c r="I19" i="26" s="1"/>
  <c r="G18" i="26"/>
  <c r="G19" i="26" s="1"/>
  <c r="O17" i="26"/>
  <c r="N17" i="26"/>
  <c r="M17" i="26"/>
  <c r="L17" i="26"/>
  <c r="K17" i="26"/>
  <c r="J17" i="26"/>
  <c r="I17" i="26"/>
  <c r="G17" i="26"/>
  <c r="O16" i="26"/>
  <c r="N16" i="26"/>
  <c r="M16" i="26"/>
  <c r="L16" i="26"/>
  <c r="K16" i="26"/>
  <c r="J16" i="26"/>
  <c r="L268" i="25" l="1"/>
  <c r="M268" i="25"/>
  <c r="N268" i="25"/>
  <c r="N269" i="25" s="1"/>
  <c r="O268" i="25"/>
  <c r="O269" i="25" s="1"/>
  <c r="L269" i="25"/>
  <c r="M269" i="25"/>
  <c r="K268" i="25"/>
  <c r="K269" i="25" s="1"/>
  <c r="J268" i="25"/>
  <c r="J269" i="25" s="1"/>
  <c r="O266" i="25"/>
  <c r="O267" i="25"/>
  <c r="N266" i="25"/>
  <c r="N267" i="25"/>
  <c r="M266" i="25"/>
  <c r="M267" i="25"/>
  <c r="L266" i="25"/>
  <c r="L267" i="25"/>
  <c r="K266" i="25"/>
  <c r="K267" i="25"/>
  <c r="J266" i="25"/>
  <c r="J267" i="25"/>
  <c r="I268" i="25"/>
  <c r="I269" i="25" s="1"/>
  <c r="I267" i="25"/>
  <c r="G269" i="25"/>
  <c r="G268" i="25"/>
  <c r="G267" i="25"/>
  <c r="L251" i="25"/>
  <c r="M251" i="25"/>
  <c r="N251" i="25"/>
  <c r="O251" i="25"/>
  <c r="L252" i="25"/>
  <c r="M252" i="25"/>
  <c r="N252" i="25"/>
  <c r="O252" i="25"/>
  <c r="L253" i="25"/>
  <c r="L254" i="25" s="1"/>
  <c r="M253" i="25"/>
  <c r="M254" i="25" s="1"/>
  <c r="N253" i="25"/>
  <c r="N254" i="25" s="1"/>
  <c r="O253" i="25"/>
  <c r="O254" i="25" s="1"/>
  <c r="K253" i="25"/>
  <c r="K254" i="25" s="1"/>
  <c r="K252" i="25"/>
  <c r="K251" i="25"/>
  <c r="J253" i="25"/>
  <c r="J254" i="25" s="1"/>
  <c r="J252" i="25"/>
  <c r="J251" i="25"/>
  <c r="I253" i="25"/>
  <c r="I254" i="25" s="1"/>
  <c r="I252" i="25"/>
  <c r="G253" i="25"/>
  <c r="G254" i="25" s="1"/>
  <c r="G252" i="25"/>
  <c r="L240" i="25"/>
  <c r="N240" i="25"/>
  <c r="O307" i="25"/>
  <c r="O308" i="25" s="1"/>
  <c r="N307" i="25"/>
  <c r="N308" i="25" s="1"/>
  <c r="M307" i="25"/>
  <c r="M308" i="25" s="1"/>
  <c r="L307" i="25"/>
  <c r="L308" i="25" s="1"/>
  <c r="K307" i="25"/>
  <c r="K308" i="25" s="1"/>
  <c r="J307" i="25"/>
  <c r="J308" i="25" s="1"/>
  <c r="I307" i="25"/>
  <c r="I308" i="25" s="1"/>
  <c r="G307" i="25"/>
  <c r="G308" i="25" s="1"/>
  <c r="O306" i="25"/>
  <c r="N306" i="25"/>
  <c r="M306" i="25"/>
  <c r="L306" i="25"/>
  <c r="K306" i="25"/>
  <c r="J306" i="25"/>
  <c r="I306" i="25"/>
  <c r="G306" i="25"/>
  <c r="O305" i="25"/>
  <c r="N305" i="25"/>
  <c r="M305" i="25"/>
  <c r="L305" i="25"/>
  <c r="K305" i="25"/>
  <c r="J305" i="25"/>
  <c r="O280" i="25"/>
  <c r="O281" i="25" s="1"/>
  <c r="N280" i="25"/>
  <c r="N281" i="25" s="1"/>
  <c r="M280" i="25"/>
  <c r="M281" i="25" s="1"/>
  <c r="L280" i="25"/>
  <c r="L281" i="25" s="1"/>
  <c r="K280" i="25"/>
  <c r="K281" i="25" s="1"/>
  <c r="J280" i="25"/>
  <c r="J281" i="25" s="1"/>
  <c r="I280" i="25"/>
  <c r="I281" i="25" s="1"/>
  <c r="G280" i="25"/>
  <c r="G281" i="25" s="1"/>
  <c r="O279" i="25"/>
  <c r="N279" i="25"/>
  <c r="M279" i="25"/>
  <c r="L279" i="25"/>
  <c r="K279" i="25"/>
  <c r="J279" i="25"/>
  <c r="I279" i="25"/>
  <c r="G279" i="25"/>
  <c r="O278" i="25"/>
  <c r="N278" i="25"/>
  <c r="M278" i="25"/>
  <c r="L278" i="25"/>
  <c r="K278" i="25"/>
  <c r="J278" i="25"/>
  <c r="O239" i="25"/>
  <c r="O240" i="25" s="1"/>
  <c r="N239" i="25"/>
  <c r="M239" i="25"/>
  <c r="M240" i="25" s="1"/>
  <c r="L239" i="25"/>
  <c r="K239" i="25"/>
  <c r="K240" i="25" s="1"/>
  <c r="J239" i="25"/>
  <c r="J240" i="25" s="1"/>
  <c r="I239" i="25"/>
  <c r="I240" i="25" s="1"/>
  <c r="G239" i="25"/>
  <c r="G240" i="25" s="1"/>
  <c r="O238" i="25"/>
  <c r="N238" i="25"/>
  <c r="M238" i="25"/>
  <c r="L238" i="25"/>
  <c r="K238" i="25"/>
  <c r="J238" i="25"/>
  <c r="I238" i="25"/>
  <c r="G238" i="25"/>
  <c r="O237" i="25"/>
  <c r="N237" i="25"/>
  <c r="M237" i="25"/>
  <c r="L237" i="25"/>
  <c r="K237" i="25"/>
  <c r="J237" i="25"/>
  <c r="O215" i="25"/>
  <c r="O216" i="25" s="1"/>
  <c r="N215" i="25"/>
  <c r="N216" i="25" s="1"/>
  <c r="M215" i="25"/>
  <c r="M216" i="25" s="1"/>
  <c r="L215" i="25"/>
  <c r="L216" i="25" s="1"/>
  <c r="K215" i="25"/>
  <c r="K216" i="25" s="1"/>
  <c r="J215" i="25"/>
  <c r="J216" i="25" s="1"/>
  <c r="I215" i="25"/>
  <c r="I216" i="25" s="1"/>
  <c r="G215" i="25"/>
  <c r="G216" i="25" s="1"/>
  <c r="O214" i="25"/>
  <c r="N214" i="25"/>
  <c r="M214" i="25"/>
  <c r="L214" i="25"/>
  <c r="K214" i="25"/>
  <c r="J214" i="25"/>
  <c r="I214" i="25"/>
  <c r="G214" i="25"/>
  <c r="O213" i="25"/>
  <c r="N213" i="25"/>
  <c r="M213" i="25"/>
  <c r="L213" i="25"/>
  <c r="K213" i="25"/>
  <c r="J213" i="25"/>
  <c r="O188" i="25"/>
  <c r="O189" i="25" s="1"/>
  <c r="N188" i="25"/>
  <c r="N189" i="25" s="1"/>
  <c r="M188" i="25"/>
  <c r="M189" i="25" s="1"/>
  <c r="L188" i="25"/>
  <c r="L189" i="25" s="1"/>
  <c r="K188" i="25"/>
  <c r="K189" i="25" s="1"/>
  <c r="J188" i="25"/>
  <c r="J189" i="25" s="1"/>
  <c r="I188" i="25"/>
  <c r="I189" i="25" s="1"/>
  <c r="G188" i="25"/>
  <c r="G189" i="25" s="1"/>
  <c r="O187" i="25"/>
  <c r="N187" i="25"/>
  <c r="M187" i="25"/>
  <c r="L187" i="25"/>
  <c r="K187" i="25"/>
  <c r="J187" i="25"/>
  <c r="I187" i="25"/>
  <c r="G187" i="25"/>
  <c r="O186" i="25"/>
  <c r="N186" i="25"/>
  <c r="M186" i="25"/>
  <c r="L186" i="25"/>
  <c r="K186" i="25"/>
  <c r="J186" i="25"/>
  <c r="O161" i="25"/>
  <c r="O162" i="25" s="1"/>
  <c r="N161" i="25"/>
  <c r="N162" i="25" s="1"/>
  <c r="M161" i="25"/>
  <c r="M162" i="25" s="1"/>
  <c r="L161" i="25"/>
  <c r="L162" i="25" s="1"/>
  <c r="K161" i="25"/>
  <c r="K162" i="25" s="1"/>
  <c r="J161" i="25"/>
  <c r="J162" i="25" s="1"/>
  <c r="I161" i="25"/>
  <c r="I162" i="25" s="1"/>
  <c r="G161" i="25"/>
  <c r="G162" i="25" s="1"/>
  <c r="O160" i="25"/>
  <c r="N160" i="25"/>
  <c r="M160" i="25"/>
  <c r="L160" i="25"/>
  <c r="K160" i="25"/>
  <c r="J160" i="25"/>
  <c r="I160" i="25"/>
  <c r="G160" i="25"/>
  <c r="O159" i="25"/>
  <c r="N159" i="25"/>
  <c r="M159" i="25"/>
  <c r="L159" i="25"/>
  <c r="K159" i="25"/>
  <c r="J159" i="25"/>
  <c r="O143" i="25"/>
  <c r="O144" i="25" s="1"/>
  <c r="N143" i="25"/>
  <c r="N144" i="25" s="1"/>
  <c r="M143" i="25"/>
  <c r="M144" i="25" s="1"/>
  <c r="L143" i="25"/>
  <c r="L144" i="25" s="1"/>
  <c r="K143" i="25"/>
  <c r="K144" i="25" s="1"/>
  <c r="J143" i="25"/>
  <c r="J144" i="25" s="1"/>
  <c r="I143" i="25"/>
  <c r="I144" i="25" s="1"/>
  <c r="G143" i="25"/>
  <c r="G144" i="25" s="1"/>
  <c r="O142" i="25"/>
  <c r="N142" i="25"/>
  <c r="M142" i="25"/>
  <c r="L142" i="25"/>
  <c r="K142" i="25"/>
  <c r="J142" i="25"/>
  <c r="I142" i="25"/>
  <c r="G142" i="25"/>
  <c r="O141" i="25"/>
  <c r="N141" i="25"/>
  <c r="M141" i="25"/>
  <c r="L141" i="25"/>
  <c r="K141" i="25"/>
  <c r="J141" i="25"/>
  <c r="O116" i="25"/>
  <c r="O117" i="25" s="1"/>
  <c r="N116" i="25"/>
  <c r="N117" i="25" s="1"/>
  <c r="M116" i="25"/>
  <c r="M117" i="25" s="1"/>
  <c r="L116" i="25"/>
  <c r="L117" i="25" s="1"/>
  <c r="K116" i="25"/>
  <c r="K117" i="25" s="1"/>
  <c r="J116" i="25"/>
  <c r="J117" i="25" s="1"/>
  <c r="I116" i="25"/>
  <c r="I117" i="25" s="1"/>
  <c r="G116" i="25"/>
  <c r="G117" i="25" s="1"/>
  <c r="O115" i="25"/>
  <c r="N115" i="25"/>
  <c r="M115" i="25"/>
  <c r="L115" i="25"/>
  <c r="K115" i="25"/>
  <c r="J115" i="25"/>
  <c r="I115" i="25"/>
  <c r="G115" i="25"/>
  <c r="O114" i="25"/>
  <c r="N114" i="25"/>
  <c r="M114" i="25"/>
  <c r="L114" i="25"/>
  <c r="K114" i="25"/>
  <c r="J114" i="25"/>
  <c r="O89" i="25"/>
  <c r="O90" i="25" s="1"/>
  <c r="N89" i="25"/>
  <c r="N90" i="25" s="1"/>
  <c r="M89" i="25"/>
  <c r="M90" i="25" s="1"/>
  <c r="L89" i="25"/>
  <c r="L90" i="25" s="1"/>
  <c r="K89" i="25"/>
  <c r="K90" i="25" s="1"/>
  <c r="J89" i="25"/>
  <c r="J90" i="25" s="1"/>
  <c r="I89" i="25"/>
  <c r="I90" i="25" s="1"/>
  <c r="G89" i="25"/>
  <c r="G90" i="25" s="1"/>
  <c r="O88" i="25"/>
  <c r="N88" i="25"/>
  <c r="M88" i="25"/>
  <c r="L88" i="25"/>
  <c r="K88" i="25"/>
  <c r="J88" i="25"/>
  <c r="I88" i="25"/>
  <c r="G88" i="25"/>
  <c r="O87" i="25"/>
  <c r="N87" i="25"/>
  <c r="M87" i="25"/>
  <c r="L87" i="25"/>
  <c r="K87" i="25"/>
  <c r="J87" i="25"/>
  <c r="O80" i="25"/>
  <c r="O81" i="25" s="1"/>
  <c r="N80" i="25"/>
  <c r="N81" i="25" s="1"/>
  <c r="M80" i="25"/>
  <c r="M81" i="25" s="1"/>
  <c r="L80" i="25"/>
  <c r="L81" i="25" s="1"/>
  <c r="K80" i="25"/>
  <c r="K81" i="25" s="1"/>
  <c r="J80" i="25"/>
  <c r="J81" i="25" s="1"/>
  <c r="I80" i="25"/>
  <c r="I81" i="25" s="1"/>
  <c r="G80" i="25"/>
  <c r="G81" i="25" s="1"/>
  <c r="O79" i="25"/>
  <c r="N79" i="25"/>
  <c r="M79" i="25"/>
  <c r="L79" i="25"/>
  <c r="K79" i="25"/>
  <c r="J79" i="25"/>
  <c r="I79" i="25"/>
  <c r="G79" i="25"/>
  <c r="O78" i="25"/>
  <c r="N78" i="25"/>
  <c r="M78" i="25"/>
  <c r="L78" i="25"/>
  <c r="K78" i="25"/>
  <c r="J78" i="25"/>
  <c r="O70" i="25"/>
  <c r="O71" i="25" s="1"/>
  <c r="N70" i="25"/>
  <c r="N71" i="25" s="1"/>
  <c r="M70" i="25"/>
  <c r="M71" i="25" s="1"/>
  <c r="L70" i="25"/>
  <c r="L71" i="25" s="1"/>
  <c r="K70" i="25"/>
  <c r="K71" i="25" s="1"/>
  <c r="J70" i="25"/>
  <c r="J71" i="25" s="1"/>
  <c r="I70" i="25"/>
  <c r="I71" i="25" s="1"/>
  <c r="G70" i="25"/>
  <c r="G71" i="25" s="1"/>
  <c r="O69" i="25"/>
  <c r="N69" i="25"/>
  <c r="M69" i="25"/>
  <c r="L69" i="25"/>
  <c r="K69" i="25"/>
  <c r="J69" i="25"/>
  <c r="I69" i="25"/>
  <c r="G69" i="25"/>
  <c r="O68" i="25"/>
  <c r="N68" i="25"/>
  <c r="M68" i="25"/>
  <c r="L68" i="25"/>
  <c r="K68" i="25"/>
  <c r="J68" i="25"/>
  <c r="O43" i="25"/>
  <c r="O44" i="25" s="1"/>
  <c r="N43" i="25"/>
  <c r="N44" i="25" s="1"/>
  <c r="M43" i="25"/>
  <c r="M44" i="25" s="1"/>
  <c r="L43" i="25"/>
  <c r="L44" i="25" s="1"/>
  <c r="K43" i="25"/>
  <c r="K44" i="25" s="1"/>
  <c r="J43" i="25"/>
  <c r="J44" i="25" s="1"/>
  <c r="I43" i="25"/>
  <c r="I44" i="25" s="1"/>
  <c r="G43" i="25"/>
  <c r="G44" i="25" s="1"/>
  <c r="O42" i="25"/>
  <c r="N42" i="25"/>
  <c r="M42" i="25"/>
  <c r="L42" i="25"/>
  <c r="K42" i="25"/>
  <c r="J42" i="25"/>
  <c r="I42" i="25"/>
  <c r="G42" i="25"/>
  <c r="O41" i="25"/>
  <c r="N41" i="25"/>
  <c r="M41" i="25"/>
  <c r="L41" i="25"/>
  <c r="K41" i="25"/>
  <c r="J41" i="25"/>
  <c r="O30" i="25"/>
  <c r="O31" i="25" s="1"/>
  <c r="N30" i="25"/>
  <c r="N31" i="25" s="1"/>
  <c r="M30" i="25"/>
  <c r="M31" i="25" s="1"/>
  <c r="L30" i="25"/>
  <c r="L31" i="25" s="1"/>
  <c r="K30" i="25"/>
  <c r="K31" i="25" s="1"/>
  <c r="J30" i="25"/>
  <c r="J31" i="25" s="1"/>
  <c r="I30" i="25"/>
  <c r="I31" i="25" s="1"/>
  <c r="G30" i="25"/>
  <c r="G31" i="25" s="1"/>
  <c r="O29" i="25"/>
  <c r="N29" i="25"/>
  <c r="M29" i="25"/>
  <c r="L29" i="25"/>
  <c r="K29" i="25"/>
  <c r="J29" i="25"/>
  <c r="I29" i="25"/>
  <c r="G29" i="25"/>
  <c r="O28" i="25"/>
  <c r="N28" i="25"/>
  <c r="M28" i="25"/>
  <c r="L28" i="25"/>
  <c r="K28" i="25"/>
  <c r="J28" i="25"/>
  <c r="O242" i="24"/>
  <c r="O241" i="24"/>
  <c r="O240" i="24"/>
  <c r="O239" i="24"/>
  <c r="N242" i="24"/>
  <c r="N241" i="24"/>
  <c r="N240" i="24"/>
  <c r="N239" i="24"/>
  <c r="M242" i="24"/>
  <c r="M241" i="24"/>
  <c r="M240" i="24"/>
  <c r="M239" i="24"/>
  <c r="L242" i="24"/>
  <c r="L241" i="24"/>
  <c r="L240" i="24"/>
  <c r="L239" i="24"/>
  <c r="K242" i="24"/>
  <c r="K241" i="24"/>
  <c r="K240" i="24"/>
  <c r="K239" i="24"/>
  <c r="J242" i="24"/>
  <c r="J241" i="24"/>
  <c r="J240" i="24"/>
  <c r="J239" i="24"/>
  <c r="I242" i="24"/>
  <c r="I241" i="24"/>
  <c r="I240" i="24"/>
  <c r="G241" i="24"/>
  <c r="G242" i="24" s="1"/>
  <c r="G240" i="24"/>
  <c r="L147" i="23" l="1"/>
  <c r="M147" i="23"/>
  <c r="N147" i="23"/>
  <c r="O147" i="23"/>
  <c r="L148" i="23"/>
  <c r="M148" i="23"/>
  <c r="N148" i="23"/>
  <c r="O148" i="23"/>
  <c r="L149" i="23"/>
  <c r="L150" i="23" s="1"/>
  <c r="M149" i="23"/>
  <c r="M150" i="23" s="1"/>
  <c r="N149" i="23"/>
  <c r="N150" i="23" s="1"/>
  <c r="O149" i="23"/>
  <c r="O150" i="23" s="1"/>
  <c r="K149" i="23"/>
  <c r="K150" i="23" s="1"/>
  <c r="K148" i="23"/>
  <c r="K147" i="23"/>
  <c r="J149" i="23"/>
  <c r="J150" i="23" s="1"/>
  <c r="J148" i="23"/>
  <c r="J147" i="23"/>
  <c r="I149" i="23"/>
  <c r="I150" i="23" s="1"/>
  <c r="I148" i="23"/>
  <c r="G149" i="23"/>
  <c r="G150" i="23" s="1"/>
  <c r="G148" i="23"/>
  <c r="L122" i="23"/>
  <c r="M122" i="23"/>
  <c r="N122" i="23"/>
  <c r="O122" i="23"/>
  <c r="L123" i="23"/>
  <c r="M123" i="23"/>
  <c r="N123" i="23"/>
  <c r="O123" i="23"/>
  <c r="L124" i="23"/>
  <c r="L125" i="23" s="1"/>
  <c r="M124" i="23"/>
  <c r="M125" i="23" s="1"/>
  <c r="N124" i="23"/>
  <c r="N125" i="23" s="1"/>
  <c r="O124" i="23"/>
  <c r="O125" i="23" s="1"/>
  <c r="K124" i="23"/>
  <c r="K125" i="23" s="1"/>
  <c r="K123" i="23"/>
  <c r="K122" i="23"/>
  <c r="J124" i="23"/>
  <c r="J125" i="23" s="1"/>
  <c r="J123" i="23"/>
  <c r="J122" i="23"/>
  <c r="I124" i="23"/>
  <c r="I125" i="23" s="1"/>
  <c r="I123" i="23"/>
  <c r="G124" i="23"/>
  <c r="G125" i="23" s="1"/>
  <c r="G123" i="23"/>
  <c r="K55" i="23"/>
  <c r="L55" i="23"/>
  <c r="M55" i="23"/>
  <c r="N55" i="23"/>
  <c r="O55" i="23"/>
  <c r="K56" i="23"/>
  <c r="L56" i="23"/>
  <c r="M56" i="23"/>
  <c r="N56" i="23"/>
  <c r="O56" i="23"/>
  <c r="K57" i="23"/>
  <c r="K58" i="23" s="1"/>
  <c r="L57" i="23"/>
  <c r="L58" i="23" s="1"/>
  <c r="M57" i="23"/>
  <c r="M58" i="23" s="1"/>
  <c r="N57" i="23"/>
  <c r="N58" i="23" s="1"/>
  <c r="O57" i="23"/>
  <c r="O58" i="23" s="1"/>
  <c r="J57" i="23"/>
  <c r="J58" i="23" s="1"/>
  <c r="J56" i="23"/>
  <c r="J55" i="23"/>
  <c r="I57" i="23"/>
  <c r="I58" i="23" s="1"/>
  <c r="I56" i="23"/>
  <c r="G57" i="23"/>
  <c r="G58" i="23" s="1"/>
  <c r="G56" i="23"/>
  <c r="O341" i="23"/>
  <c r="O342" i="23" s="1"/>
  <c r="N341" i="23"/>
  <c r="N342" i="23" s="1"/>
  <c r="M341" i="23"/>
  <c r="M342" i="23" s="1"/>
  <c r="L341" i="23"/>
  <c r="L342" i="23" s="1"/>
  <c r="K341" i="23"/>
  <c r="K342" i="23" s="1"/>
  <c r="J341" i="23"/>
  <c r="J342" i="23" s="1"/>
  <c r="I341" i="23"/>
  <c r="I342" i="23" s="1"/>
  <c r="G341" i="23"/>
  <c r="G342" i="23" s="1"/>
  <c r="O340" i="23"/>
  <c r="N340" i="23"/>
  <c r="M340" i="23"/>
  <c r="L340" i="23"/>
  <c r="K340" i="23"/>
  <c r="J340" i="23"/>
  <c r="I340" i="23"/>
  <c r="G340" i="23"/>
  <c r="O339" i="23"/>
  <c r="N339" i="23"/>
  <c r="M339" i="23"/>
  <c r="L339" i="23"/>
  <c r="K339" i="23"/>
  <c r="J339" i="23"/>
  <c r="O314" i="23"/>
  <c r="O315" i="23" s="1"/>
  <c r="N314" i="23"/>
  <c r="N315" i="23" s="1"/>
  <c r="M314" i="23"/>
  <c r="M315" i="23" s="1"/>
  <c r="L314" i="23"/>
  <c r="L315" i="23" s="1"/>
  <c r="K314" i="23"/>
  <c r="K315" i="23" s="1"/>
  <c r="J314" i="23"/>
  <c r="J315" i="23" s="1"/>
  <c r="I314" i="23"/>
  <c r="I315" i="23" s="1"/>
  <c r="G314" i="23"/>
  <c r="G315" i="23" s="1"/>
  <c r="O313" i="23"/>
  <c r="N313" i="23"/>
  <c r="M313" i="23"/>
  <c r="L313" i="23"/>
  <c r="K313" i="23"/>
  <c r="J313" i="23"/>
  <c r="I313" i="23"/>
  <c r="G313" i="23"/>
  <c r="O312" i="23"/>
  <c r="N312" i="23"/>
  <c r="M312" i="23"/>
  <c r="L312" i="23"/>
  <c r="K312" i="23"/>
  <c r="J312" i="23"/>
  <c r="O287" i="23"/>
  <c r="O288" i="23" s="1"/>
  <c r="N287" i="23"/>
  <c r="N288" i="23" s="1"/>
  <c r="M287" i="23"/>
  <c r="M288" i="23" s="1"/>
  <c r="L287" i="23"/>
  <c r="L288" i="23" s="1"/>
  <c r="K287" i="23"/>
  <c r="K288" i="23" s="1"/>
  <c r="J287" i="23"/>
  <c r="J288" i="23" s="1"/>
  <c r="I287" i="23"/>
  <c r="I288" i="23" s="1"/>
  <c r="G287" i="23"/>
  <c r="G288" i="23" s="1"/>
  <c r="O286" i="23"/>
  <c r="N286" i="23"/>
  <c r="M286" i="23"/>
  <c r="L286" i="23"/>
  <c r="K286" i="23"/>
  <c r="J286" i="23"/>
  <c r="I286" i="23"/>
  <c r="G286" i="23"/>
  <c r="O285" i="23"/>
  <c r="N285" i="23"/>
  <c r="M285" i="23"/>
  <c r="L285" i="23"/>
  <c r="K285" i="23"/>
  <c r="J285" i="23"/>
  <c r="O260" i="23"/>
  <c r="O261" i="23" s="1"/>
  <c r="N260" i="23"/>
  <c r="N261" i="23" s="1"/>
  <c r="M260" i="23"/>
  <c r="M261" i="23" s="1"/>
  <c r="L260" i="23"/>
  <c r="L261" i="23" s="1"/>
  <c r="K260" i="23"/>
  <c r="K261" i="23" s="1"/>
  <c r="J260" i="23"/>
  <c r="J261" i="23" s="1"/>
  <c r="I260" i="23"/>
  <c r="I261" i="23" s="1"/>
  <c r="G260" i="23"/>
  <c r="G261" i="23" s="1"/>
  <c r="O259" i="23"/>
  <c r="N259" i="23"/>
  <c r="M259" i="23"/>
  <c r="L259" i="23"/>
  <c r="K259" i="23"/>
  <c r="J259" i="23"/>
  <c r="I259" i="23"/>
  <c r="G259" i="23"/>
  <c r="O258" i="23"/>
  <c r="N258" i="23"/>
  <c r="M258" i="23"/>
  <c r="L258" i="23"/>
  <c r="K258" i="23"/>
  <c r="J258" i="23"/>
  <c r="O233" i="23"/>
  <c r="O234" i="23" s="1"/>
  <c r="N233" i="23"/>
  <c r="N234" i="23" s="1"/>
  <c r="M233" i="23"/>
  <c r="M234" i="23" s="1"/>
  <c r="L233" i="23"/>
  <c r="L234" i="23" s="1"/>
  <c r="K233" i="23"/>
  <c r="K234" i="23" s="1"/>
  <c r="J233" i="23"/>
  <c r="J234" i="23" s="1"/>
  <c r="I233" i="23"/>
  <c r="I234" i="23" s="1"/>
  <c r="G233" i="23"/>
  <c r="G234" i="23" s="1"/>
  <c r="O232" i="23"/>
  <c r="N232" i="23"/>
  <c r="M232" i="23"/>
  <c r="L232" i="23"/>
  <c r="K232" i="23"/>
  <c r="J232" i="23"/>
  <c r="I232" i="23"/>
  <c r="G232" i="23"/>
  <c r="O231" i="23"/>
  <c r="N231" i="23"/>
  <c r="M231" i="23"/>
  <c r="L231" i="23"/>
  <c r="K231" i="23"/>
  <c r="J231" i="23"/>
  <c r="O212" i="23"/>
  <c r="O213" i="23" s="1"/>
  <c r="N212" i="23"/>
  <c r="N213" i="23" s="1"/>
  <c r="M212" i="23"/>
  <c r="M213" i="23" s="1"/>
  <c r="L212" i="23"/>
  <c r="L213" i="23" s="1"/>
  <c r="K212" i="23"/>
  <c r="K213" i="23" s="1"/>
  <c r="J212" i="23"/>
  <c r="J213" i="23" s="1"/>
  <c r="I212" i="23"/>
  <c r="I213" i="23" s="1"/>
  <c r="G212" i="23"/>
  <c r="G213" i="23" s="1"/>
  <c r="O211" i="23"/>
  <c r="N211" i="23"/>
  <c r="M211" i="23"/>
  <c r="L211" i="23"/>
  <c r="K211" i="23"/>
  <c r="J211" i="23"/>
  <c r="I211" i="23"/>
  <c r="G211" i="23"/>
  <c r="O210" i="23"/>
  <c r="N210" i="23"/>
  <c r="M210" i="23"/>
  <c r="L210" i="23"/>
  <c r="K210" i="23"/>
  <c r="J210" i="23"/>
  <c r="O185" i="23"/>
  <c r="O186" i="23" s="1"/>
  <c r="N185" i="23"/>
  <c r="N186" i="23" s="1"/>
  <c r="M185" i="23"/>
  <c r="M186" i="23" s="1"/>
  <c r="L185" i="23"/>
  <c r="L186" i="23" s="1"/>
  <c r="K185" i="23"/>
  <c r="K186" i="23" s="1"/>
  <c r="J185" i="23"/>
  <c r="J186" i="23" s="1"/>
  <c r="I185" i="23"/>
  <c r="I186" i="23" s="1"/>
  <c r="G185" i="23"/>
  <c r="G186" i="23" s="1"/>
  <c r="O184" i="23"/>
  <c r="N184" i="23"/>
  <c r="M184" i="23"/>
  <c r="L184" i="23"/>
  <c r="K184" i="23"/>
  <c r="J184" i="23"/>
  <c r="I184" i="23"/>
  <c r="G184" i="23"/>
  <c r="O183" i="23"/>
  <c r="N183" i="23"/>
  <c r="M183" i="23"/>
  <c r="L183" i="23"/>
  <c r="K183" i="23"/>
  <c r="J183" i="23"/>
  <c r="O158" i="23"/>
  <c r="O159" i="23" s="1"/>
  <c r="N158" i="23"/>
  <c r="N159" i="23" s="1"/>
  <c r="M158" i="23"/>
  <c r="M159" i="23" s="1"/>
  <c r="L158" i="23"/>
  <c r="L159" i="23" s="1"/>
  <c r="K158" i="23"/>
  <c r="K159" i="23" s="1"/>
  <c r="J158" i="23"/>
  <c r="J159" i="23" s="1"/>
  <c r="I158" i="23"/>
  <c r="I159" i="23" s="1"/>
  <c r="G158" i="23"/>
  <c r="G159" i="23" s="1"/>
  <c r="O157" i="23"/>
  <c r="N157" i="23"/>
  <c r="M157" i="23"/>
  <c r="L157" i="23"/>
  <c r="K157" i="23"/>
  <c r="J157" i="23"/>
  <c r="I157" i="23"/>
  <c r="G157" i="23"/>
  <c r="O156" i="23"/>
  <c r="N156" i="23"/>
  <c r="M156" i="23"/>
  <c r="L156" i="23"/>
  <c r="K156" i="23"/>
  <c r="J156" i="23"/>
  <c r="O111" i="23"/>
  <c r="O112" i="23" s="1"/>
  <c r="N111" i="23"/>
  <c r="N112" i="23" s="1"/>
  <c r="M111" i="23"/>
  <c r="M112" i="23" s="1"/>
  <c r="L111" i="23"/>
  <c r="L112" i="23" s="1"/>
  <c r="K111" i="23"/>
  <c r="K112" i="23" s="1"/>
  <c r="J111" i="23"/>
  <c r="J112" i="23" s="1"/>
  <c r="I111" i="23"/>
  <c r="I112" i="23" s="1"/>
  <c r="G111" i="23"/>
  <c r="G112" i="23" s="1"/>
  <c r="O110" i="23"/>
  <c r="N110" i="23"/>
  <c r="M110" i="23"/>
  <c r="L110" i="23"/>
  <c r="K110" i="23"/>
  <c r="J110" i="23"/>
  <c r="I110" i="23"/>
  <c r="G110" i="23"/>
  <c r="O109" i="23"/>
  <c r="N109" i="23"/>
  <c r="M109" i="23"/>
  <c r="L109" i="23"/>
  <c r="K109" i="23"/>
  <c r="J109" i="23"/>
  <c r="O84" i="23"/>
  <c r="O85" i="23" s="1"/>
  <c r="N84" i="23"/>
  <c r="N85" i="23" s="1"/>
  <c r="M84" i="23"/>
  <c r="M85" i="23" s="1"/>
  <c r="L84" i="23"/>
  <c r="L85" i="23" s="1"/>
  <c r="K84" i="23"/>
  <c r="K85" i="23" s="1"/>
  <c r="J84" i="23"/>
  <c r="J85" i="23" s="1"/>
  <c r="I84" i="23"/>
  <c r="I85" i="23" s="1"/>
  <c r="G84" i="23"/>
  <c r="G85" i="23" s="1"/>
  <c r="O83" i="23"/>
  <c r="N83" i="23"/>
  <c r="M83" i="23"/>
  <c r="L83" i="23"/>
  <c r="K83" i="23"/>
  <c r="J83" i="23"/>
  <c r="I83" i="23"/>
  <c r="G83" i="23"/>
  <c r="O82" i="23"/>
  <c r="N82" i="23"/>
  <c r="M82" i="23"/>
  <c r="L82" i="23"/>
  <c r="K82" i="23"/>
  <c r="J82" i="23"/>
  <c r="O47" i="23"/>
  <c r="O48" i="23" s="1"/>
  <c r="N47" i="23"/>
  <c r="N48" i="23" s="1"/>
  <c r="M47" i="23"/>
  <c r="M48" i="23" s="1"/>
  <c r="L47" i="23"/>
  <c r="L48" i="23" s="1"/>
  <c r="K47" i="23"/>
  <c r="K48" i="23" s="1"/>
  <c r="J47" i="23"/>
  <c r="J48" i="23" s="1"/>
  <c r="I47" i="23"/>
  <c r="I48" i="23" s="1"/>
  <c r="G47" i="23"/>
  <c r="G48" i="23" s="1"/>
  <c r="O46" i="23"/>
  <c r="N46" i="23"/>
  <c r="M46" i="23"/>
  <c r="L46" i="23"/>
  <c r="K46" i="23"/>
  <c r="J46" i="23"/>
  <c r="I46" i="23"/>
  <c r="G46" i="23"/>
  <c r="O45" i="23"/>
  <c r="N45" i="23"/>
  <c r="M45" i="23"/>
  <c r="L45" i="23"/>
  <c r="K45" i="23"/>
  <c r="J45" i="23"/>
  <c r="O18" i="23"/>
  <c r="O19" i="23" s="1"/>
  <c r="N18" i="23"/>
  <c r="N19" i="23" s="1"/>
  <c r="M18" i="23"/>
  <c r="M19" i="23" s="1"/>
  <c r="L18" i="23"/>
  <c r="L19" i="23" s="1"/>
  <c r="K18" i="23"/>
  <c r="K19" i="23" s="1"/>
  <c r="J18" i="23"/>
  <c r="J19" i="23" s="1"/>
  <c r="I18" i="23"/>
  <c r="I19" i="23" s="1"/>
  <c r="G18" i="23"/>
  <c r="G19" i="23" s="1"/>
  <c r="O17" i="23"/>
  <c r="N17" i="23"/>
  <c r="M17" i="23"/>
  <c r="L17" i="23"/>
  <c r="K17" i="23"/>
  <c r="J17" i="23"/>
  <c r="I17" i="23"/>
  <c r="G17" i="23"/>
  <c r="O16" i="23"/>
  <c r="N16" i="23"/>
  <c r="M16" i="23"/>
  <c r="L16" i="23"/>
  <c r="K16" i="23"/>
  <c r="J16" i="23"/>
  <c r="O40" i="21" l="1"/>
  <c r="O41" i="21" s="1"/>
  <c r="O39" i="21"/>
  <c r="O38" i="21"/>
  <c r="N40" i="21"/>
  <c r="N41" i="21" s="1"/>
  <c r="N39" i="21"/>
  <c r="N38" i="21"/>
  <c r="M40" i="21"/>
  <c r="M41" i="21" s="1"/>
  <c r="M39" i="21"/>
  <c r="M38" i="21"/>
  <c r="L40" i="21"/>
  <c r="L41" i="21" s="1"/>
  <c r="L39" i="21"/>
  <c r="L38" i="21"/>
  <c r="K40" i="21"/>
  <c r="K41" i="21" s="1"/>
  <c r="K39" i="21"/>
  <c r="K38" i="21"/>
  <c r="J40" i="21"/>
  <c r="J41" i="21" s="1"/>
  <c r="J39" i="21"/>
  <c r="J38" i="21"/>
  <c r="I40" i="21"/>
  <c r="I41" i="21" s="1"/>
  <c r="I39" i="21"/>
  <c r="G40" i="21"/>
  <c r="G41" i="21" s="1"/>
  <c r="G39" i="21"/>
  <c r="O79" i="20"/>
  <c r="O78" i="20"/>
  <c r="O77" i="20"/>
  <c r="O76" i="20"/>
  <c r="N79" i="20"/>
  <c r="N78" i="20"/>
  <c r="N77" i="20"/>
  <c r="N76" i="20"/>
  <c r="M79" i="20"/>
  <c r="M78" i="20"/>
  <c r="M77" i="20"/>
  <c r="M76" i="20"/>
  <c r="L79" i="20"/>
  <c r="L78" i="20"/>
  <c r="L77" i="20"/>
  <c r="L76" i="20"/>
  <c r="K79" i="20"/>
  <c r="K78" i="20"/>
  <c r="K77" i="20"/>
  <c r="K76" i="20"/>
  <c r="J79" i="20"/>
  <c r="J78" i="20"/>
  <c r="J77" i="20"/>
  <c r="J76" i="20"/>
  <c r="I79" i="20"/>
  <c r="I78" i="20"/>
  <c r="I77" i="20"/>
  <c r="G78" i="20"/>
  <c r="G79" i="20" s="1"/>
  <c r="G77" i="20"/>
  <c r="O205" i="19"/>
  <c r="O206" i="19" s="1"/>
  <c r="O204" i="19"/>
  <c r="O203" i="19"/>
  <c r="N205" i="19"/>
  <c r="N206" i="19" s="1"/>
  <c r="N204" i="19"/>
  <c r="N203" i="19"/>
  <c r="M205" i="19"/>
  <c r="M206" i="19" s="1"/>
  <c r="M204" i="19"/>
  <c r="M203" i="19"/>
  <c r="L205" i="19"/>
  <c r="L206" i="19" s="1"/>
  <c r="L204" i="19"/>
  <c r="L203" i="19"/>
  <c r="K205" i="19"/>
  <c r="K206" i="19" s="1"/>
  <c r="K204" i="19"/>
  <c r="K203" i="19"/>
  <c r="J205" i="19"/>
  <c r="J206" i="19" s="1"/>
  <c r="J204" i="19"/>
  <c r="J203" i="19"/>
  <c r="I205" i="19"/>
  <c r="I206" i="19" s="1"/>
  <c r="I204" i="19"/>
  <c r="G206" i="19"/>
  <c r="G205" i="19"/>
  <c r="G204" i="19"/>
  <c r="O240" i="18"/>
  <c r="O239" i="18"/>
  <c r="O238" i="18"/>
  <c r="O237" i="18"/>
  <c r="N240" i="18"/>
  <c r="N239" i="18"/>
  <c r="N238" i="18"/>
  <c r="N237" i="18"/>
  <c r="M240" i="18"/>
  <c r="M239" i="18"/>
  <c r="M238" i="18"/>
  <c r="M237" i="18"/>
  <c r="L240" i="18"/>
  <c r="L239" i="18"/>
  <c r="L238" i="18"/>
  <c r="L237" i="18"/>
  <c r="K240" i="18"/>
  <c r="K239" i="18"/>
  <c r="K238" i="18"/>
  <c r="K237" i="18"/>
  <c r="J240" i="18"/>
  <c r="J239" i="18"/>
  <c r="J238" i="18"/>
  <c r="J237" i="18"/>
  <c r="I240" i="18"/>
  <c r="I239" i="18"/>
  <c r="I238" i="18"/>
  <c r="G239" i="18"/>
  <c r="G240" i="18" s="1"/>
  <c r="G238" i="18"/>
  <c r="O203" i="17"/>
  <c r="O204" i="17" s="1"/>
  <c r="O202" i="17"/>
  <c r="O201" i="17"/>
  <c r="N203" i="17"/>
  <c r="N204" i="17" s="1"/>
  <c r="N202" i="17"/>
  <c r="N201" i="17"/>
  <c r="M203" i="17"/>
  <c r="M204" i="17" s="1"/>
  <c r="M202" i="17"/>
  <c r="M201" i="17"/>
  <c r="L203" i="17"/>
  <c r="L204" i="17" s="1"/>
  <c r="L202" i="17"/>
  <c r="L201" i="17"/>
  <c r="K203" i="17"/>
  <c r="K204" i="17" s="1"/>
  <c r="K202" i="17"/>
  <c r="K201" i="17"/>
  <c r="J203" i="17"/>
  <c r="J204" i="17" s="1"/>
  <c r="J202" i="17"/>
  <c r="J201" i="17"/>
  <c r="I203" i="17"/>
  <c r="I204" i="17" s="1"/>
  <c r="I202" i="17"/>
  <c r="G204" i="17"/>
  <c r="G203" i="17"/>
  <c r="G202" i="17"/>
  <c r="O236" i="16"/>
  <c r="O235" i="16"/>
  <c r="O234" i="16"/>
  <c r="O233" i="16"/>
  <c r="N236" i="16"/>
  <c r="N235" i="16"/>
  <c r="N234" i="16"/>
  <c r="N233" i="16"/>
  <c r="M236" i="16"/>
  <c r="M235" i="16"/>
  <c r="M234" i="16"/>
  <c r="M233" i="16"/>
  <c r="L236" i="16"/>
  <c r="L235" i="16"/>
  <c r="L234" i="16"/>
  <c r="L233" i="16"/>
  <c r="K236" i="16"/>
  <c r="K235" i="16"/>
  <c r="K234" i="16"/>
  <c r="K233" i="16"/>
  <c r="J236" i="16"/>
  <c r="J235" i="16"/>
  <c r="J234" i="16"/>
  <c r="J233" i="16"/>
  <c r="I236" i="16"/>
  <c r="I235" i="16"/>
  <c r="I234" i="16"/>
  <c r="G235" i="16"/>
  <c r="G236" i="16" s="1"/>
  <c r="G234" i="16"/>
  <c r="O206" i="15"/>
  <c r="O205" i="15"/>
  <c r="O204" i="15"/>
  <c r="O203" i="15"/>
  <c r="N205" i="15"/>
  <c r="N206" i="15" s="1"/>
  <c r="N204" i="15"/>
  <c r="N203" i="15"/>
  <c r="M205" i="15"/>
  <c r="M206" i="15" s="1"/>
  <c r="M204" i="15"/>
  <c r="M203" i="15"/>
  <c r="L205" i="15"/>
  <c r="L206" i="15" s="1"/>
  <c r="L204" i="15"/>
  <c r="L203" i="15"/>
  <c r="K205" i="15"/>
  <c r="K206" i="15" s="1"/>
  <c r="K204" i="15"/>
  <c r="K203" i="15"/>
  <c r="J205" i="15"/>
  <c r="J206" i="15" s="1"/>
  <c r="J204" i="15"/>
  <c r="J203" i="15"/>
  <c r="I205" i="15"/>
  <c r="I206" i="15" s="1"/>
  <c r="I204" i="15"/>
  <c r="G206" i="15"/>
  <c r="G205" i="15"/>
  <c r="G204" i="15"/>
  <c r="O200" i="14"/>
  <c r="O199" i="14"/>
  <c r="O198" i="14"/>
  <c r="O197" i="14"/>
  <c r="N200" i="14"/>
  <c r="N199" i="14"/>
  <c r="N198" i="14"/>
  <c r="N197" i="14"/>
  <c r="M200" i="14"/>
  <c r="M199" i="14"/>
  <c r="M198" i="14"/>
  <c r="M197" i="14"/>
  <c r="L200" i="14"/>
  <c r="L199" i="14"/>
  <c r="L198" i="14"/>
  <c r="L197" i="14"/>
  <c r="K200" i="14"/>
  <c r="K199" i="14"/>
  <c r="K198" i="14"/>
  <c r="K197" i="14"/>
  <c r="J200" i="14"/>
  <c r="J199" i="14"/>
  <c r="J198" i="14"/>
  <c r="J197" i="14"/>
  <c r="I200" i="14"/>
  <c r="I199" i="14"/>
  <c r="I198" i="14"/>
  <c r="G198" i="14"/>
  <c r="G200" i="14"/>
  <c r="G199" i="14"/>
  <c r="L16" i="12"/>
  <c r="M16" i="12"/>
  <c r="N16" i="12"/>
  <c r="O16" i="12"/>
  <c r="K16" i="12"/>
  <c r="J16" i="12"/>
  <c r="O56" i="12"/>
  <c r="O57" i="12" s="1"/>
  <c r="N56" i="12"/>
  <c r="N57" i="12" s="1"/>
  <c r="M56" i="12"/>
  <c r="M57" i="12" s="1"/>
  <c r="L56" i="12"/>
  <c r="L57" i="12" s="1"/>
  <c r="K56" i="12"/>
  <c r="K57" i="12" s="1"/>
  <c r="J56" i="12"/>
  <c r="J57" i="12" s="1"/>
  <c r="I56" i="12"/>
  <c r="I57" i="12" s="1"/>
  <c r="G56" i="12"/>
  <c r="G57" i="12" s="1"/>
  <c r="O55" i="12"/>
  <c r="N55" i="12"/>
  <c r="M55" i="12"/>
  <c r="L55" i="12"/>
  <c r="K55" i="12"/>
  <c r="J55" i="12"/>
  <c r="I55" i="12"/>
  <c r="G55" i="12"/>
  <c r="O54" i="12"/>
  <c r="N54" i="12"/>
  <c r="M54" i="12"/>
  <c r="L54" i="12"/>
  <c r="K54" i="12"/>
  <c r="J54" i="12"/>
  <c r="O47" i="12"/>
  <c r="O48" i="12" s="1"/>
  <c r="N47" i="12"/>
  <c r="N48" i="12" s="1"/>
  <c r="M47" i="12"/>
  <c r="M48" i="12" s="1"/>
  <c r="L47" i="12"/>
  <c r="L48" i="12" s="1"/>
  <c r="K47" i="12"/>
  <c r="K48" i="12" s="1"/>
  <c r="J47" i="12"/>
  <c r="J48" i="12" s="1"/>
  <c r="I47" i="12"/>
  <c r="I48" i="12" s="1"/>
  <c r="G47" i="12"/>
  <c r="G48" i="12" s="1"/>
  <c r="O46" i="12"/>
  <c r="N46" i="12"/>
  <c r="M46" i="12"/>
  <c r="L46" i="12"/>
  <c r="K46" i="12"/>
  <c r="J46" i="12"/>
  <c r="I46" i="12"/>
  <c r="G46" i="12"/>
  <c r="O45" i="12"/>
  <c r="N45" i="12"/>
  <c r="M45" i="12"/>
  <c r="L45" i="12"/>
  <c r="K45" i="12"/>
  <c r="J45" i="12"/>
  <c r="O18" i="12"/>
  <c r="O19" i="12" s="1"/>
  <c r="N18" i="12"/>
  <c r="N19" i="12" s="1"/>
  <c r="M18" i="12"/>
  <c r="M19" i="12" s="1"/>
  <c r="L18" i="12"/>
  <c r="L19" i="12" s="1"/>
  <c r="K18" i="12"/>
  <c r="K19" i="12" s="1"/>
  <c r="J18" i="12"/>
  <c r="J19" i="12" s="1"/>
  <c r="I18" i="12"/>
  <c r="I19" i="12" s="1"/>
  <c r="G18" i="12"/>
  <c r="G19" i="12" s="1"/>
  <c r="O17" i="12"/>
  <c r="N17" i="12"/>
  <c r="M17" i="12"/>
  <c r="L17" i="12"/>
  <c r="K17" i="12"/>
  <c r="J17" i="12"/>
  <c r="I17" i="12"/>
  <c r="G17" i="12"/>
  <c r="M79" i="13"/>
  <c r="N79" i="13"/>
  <c r="O79" i="13"/>
  <c r="M80" i="13"/>
  <c r="N80" i="13"/>
  <c r="O80" i="13"/>
  <c r="M81" i="13"/>
  <c r="M82" i="13" s="1"/>
  <c r="N81" i="13"/>
  <c r="N82" i="13" s="1"/>
  <c r="O81" i="13"/>
  <c r="O82" i="13" s="1"/>
  <c r="L80" i="13"/>
  <c r="L79" i="13"/>
  <c r="L81" i="13"/>
  <c r="L82" i="13" s="1"/>
  <c r="K81" i="13"/>
  <c r="K82" i="13" s="1"/>
  <c r="K80" i="13"/>
  <c r="K79" i="13"/>
  <c r="J81" i="13"/>
  <c r="J82" i="13" s="1"/>
  <c r="J80" i="13"/>
  <c r="J79" i="13"/>
  <c r="I81" i="13"/>
  <c r="I82" i="13" s="1"/>
  <c r="I80" i="13"/>
  <c r="G81" i="13"/>
  <c r="G82" i="13" s="1"/>
  <c r="G80" i="13"/>
  <c r="O300" i="13"/>
  <c r="O301" i="13" s="1"/>
  <c r="N300" i="13"/>
  <c r="N301" i="13" s="1"/>
  <c r="M300" i="13"/>
  <c r="M301" i="13" s="1"/>
  <c r="L300" i="13"/>
  <c r="L301" i="13" s="1"/>
  <c r="K300" i="13"/>
  <c r="K301" i="13" s="1"/>
  <c r="J300" i="13"/>
  <c r="J301" i="13" s="1"/>
  <c r="I300" i="13"/>
  <c r="I301" i="13" s="1"/>
  <c r="G300" i="13"/>
  <c r="G301" i="13" s="1"/>
  <c r="O299" i="13"/>
  <c r="N299" i="13"/>
  <c r="M299" i="13"/>
  <c r="L299" i="13"/>
  <c r="K299" i="13"/>
  <c r="J299" i="13"/>
  <c r="I299" i="13"/>
  <c r="G299" i="13"/>
  <c r="O298" i="13"/>
  <c r="N298" i="13"/>
  <c r="M298" i="13"/>
  <c r="L298" i="13"/>
  <c r="K298" i="13"/>
  <c r="J298" i="13"/>
  <c r="O273" i="13"/>
  <c r="O274" i="13" s="1"/>
  <c r="N273" i="13"/>
  <c r="N274" i="13" s="1"/>
  <c r="M273" i="13"/>
  <c r="M274" i="13" s="1"/>
  <c r="L273" i="13"/>
  <c r="L274" i="13" s="1"/>
  <c r="K273" i="13"/>
  <c r="K274" i="13" s="1"/>
  <c r="J273" i="13"/>
  <c r="J274" i="13" s="1"/>
  <c r="I273" i="13"/>
  <c r="I274" i="13" s="1"/>
  <c r="G273" i="13"/>
  <c r="G274" i="13" s="1"/>
  <c r="O272" i="13"/>
  <c r="N272" i="13"/>
  <c r="M272" i="13"/>
  <c r="L272" i="13"/>
  <c r="K272" i="13"/>
  <c r="J272" i="13"/>
  <c r="I272" i="13"/>
  <c r="G272" i="13"/>
  <c r="O271" i="13"/>
  <c r="N271" i="13"/>
  <c r="M271" i="13"/>
  <c r="L271" i="13"/>
  <c r="K271" i="13"/>
  <c r="J271" i="13"/>
  <c r="O263" i="13"/>
  <c r="O264" i="13" s="1"/>
  <c r="N263" i="13"/>
  <c r="N264" i="13" s="1"/>
  <c r="M263" i="13"/>
  <c r="M264" i="13" s="1"/>
  <c r="L263" i="13"/>
  <c r="L264" i="13" s="1"/>
  <c r="K263" i="13"/>
  <c r="K264" i="13" s="1"/>
  <c r="J263" i="13"/>
  <c r="J264" i="13" s="1"/>
  <c r="I263" i="13"/>
  <c r="I264" i="13" s="1"/>
  <c r="G263" i="13"/>
  <c r="G264" i="13" s="1"/>
  <c r="O262" i="13"/>
  <c r="N262" i="13"/>
  <c r="M262" i="13"/>
  <c r="L262" i="13"/>
  <c r="K262" i="13"/>
  <c r="J262" i="13"/>
  <c r="I262" i="13"/>
  <c r="G262" i="13"/>
  <c r="O261" i="13"/>
  <c r="N261" i="13"/>
  <c r="M261" i="13"/>
  <c r="L261" i="13"/>
  <c r="K261" i="13"/>
  <c r="J261" i="13"/>
  <c r="O252" i="13"/>
  <c r="O253" i="13" s="1"/>
  <c r="N252" i="13"/>
  <c r="N253" i="13" s="1"/>
  <c r="M252" i="13"/>
  <c r="M253" i="13" s="1"/>
  <c r="L252" i="13"/>
  <c r="L253" i="13" s="1"/>
  <c r="K252" i="13"/>
  <c r="K253" i="13" s="1"/>
  <c r="J252" i="13"/>
  <c r="J253" i="13" s="1"/>
  <c r="I252" i="13"/>
  <c r="I253" i="13" s="1"/>
  <c r="G252" i="13"/>
  <c r="G253" i="13" s="1"/>
  <c r="O251" i="13"/>
  <c r="N251" i="13"/>
  <c r="M251" i="13"/>
  <c r="L251" i="13"/>
  <c r="K251" i="13"/>
  <c r="J251" i="13"/>
  <c r="I251" i="13"/>
  <c r="G251" i="13"/>
  <c r="O250" i="13"/>
  <c r="N250" i="13"/>
  <c r="M250" i="13"/>
  <c r="L250" i="13"/>
  <c r="K250" i="13"/>
  <c r="J250" i="13"/>
  <c r="O239" i="13"/>
  <c r="O240" i="13" s="1"/>
  <c r="N239" i="13"/>
  <c r="N240" i="13" s="1"/>
  <c r="M239" i="13"/>
  <c r="M240" i="13" s="1"/>
  <c r="L239" i="13"/>
  <c r="L240" i="13" s="1"/>
  <c r="K239" i="13"/>
  <c r="K240" i="13" s="1"/>
  <c r="J239" i="13"/>
  <c r="J240" i="13" s="1"/>
  <c r="I239" i="13"/>
  <c r="I240" i="13" s="1"/>
  <c r="G239" i="13"/>
  <c r="G240" i="13" s="1"/>
  <c r="O238" i="13"/>
  <c r="N238" i="13"/>
  <c r="M238" i="13"/>
  <c r="L238" i="13"/>
  <c r="K238" i="13"/>
  <c r="J238" i="13"/>
  <c r="I238" i="13"/>
  <c r="G238" i="13"/>
  <c r="O237" i="13"/>
  <c r="N237" i="13"/>
  <c r="M237" i="13"/>
  <c r="L237" i="13"/>
  <c r="K237" i="13"/>
  <c r="J237" i="13"/>
  <c r="O213" i="13"/>
  <c r="O214" i="13" s="1"/>
  <c r="N213" i="13"/>
  <c r="N214" i="13" s="1"/>
  <c r="M213" i="13"/>
  <c r="M214" i="13" s="1"/>
  <c r="L213" i="13"/>
  <c r="L214" i="13" s="1"/>
  <c r="K213" i="13"/>
  <c r="K214" i="13" s="1"/>
  <c r="J213" i="13"/>
  <c r="J214" i="13" s="1"/>
  <c r="I213" i="13"/>
  <c r="I214" i="13" s="1"/>
  <c r="G213" i="13"/>
  <c r="G214" i="13" s="1"/>
  <c r="O212" i="13"/>
  <c r="N212" i="13"/>
  <c r="M212" i="13"/>
  <c r="L212" i="13"/>
  <c r="K212" i="13"/>
  <c r="J212" i="13"/>
  <c r="I212" i="13"/>
  <c r="G212" i="13"/>
  <c r="O211" i="13"/>
  <c r="N211" i="13"/>
  <c r="M211" i="13"/>
  <c r="L211" i="13"/>
  <c r="K211" i="13"/>
  <c r="J211" i="13"/>
  <c r="O186" i="13"/>
  <c r="O187" i="13" s="1"/>
  <c r="N186" i="13"/>
  <c r="N187" i="13" s="1"/>
  <c r="M186" i="13"/>
  <c r="M187" i="13" s="1"/>
  <c r="L186" i="13"/>
  <c r="L187" i="13" s="1"/>
  <c r="K186" i="13"/>
  <c r="K187" i="13" s="1"/>
  <c r="J186" i="13"/>
  <c r="J187" i="13" s="1"/>
  <c r="I186" i="13"/>
  <c r="I187" i="13" s="1"/>
  <c r="G186" i="13"/>
  <c r="G187" i="13" s="1"/>
  <c r="O185" i="13"/>
  <c r="N185" i="13"/>
  <c r="M185" i="13"/>
  <c r="L185" i="13"/>
  <c r="K185" i="13"/>
  <c r="J185" i="13"/>
  <c r="I185" i="13"/>
  <c r="G185" i="13"/>
  <c r="O184" i="13"/>
  <c r="N184" i="13"/>
  <c r="M184" i="13"/>
  <c r="L184" i="13"/>
  <c r="K184" i="13"/>
  <c r="J184" i="13"/>
  <c r="O159" i="13"/>
  <c r="O160" i="13" s="1"/>
  <c r="N159" i="13"/>
  <c r="N160" i="13" s="1"/>
  <c r="M159" i="13"/>
  <c r="M160" i="13" s="1"/>
  <c r="L159" i="13"/>
  <c r="L160" i="13" s="1"/>
  <c r="K159" i="13"/>
  <c r="K160" i="13" s="1"/>
  <c r="J159" i="13"/>
  <c r="J160" i="13" s="1"/>
  <c r="I159" i="13"/>
  <c r="I160" i="13" s="1"/>
  <c r="G159" i="13"/>
  <c r="G160" i="13" s="1"/>
  <c r="O158" i="13"/>
  <c r="N158" i="13"/>
  <c r="M158" i="13"/>
  <c r="L158" i="13"/>
  <c r="K158" i="13"/>
  <c r="J158" i="13"/>
  <c r="I158" i="13"/>
  <c r="G158" i="13"/>
  <c r="O157" i="13"/>
  <c r="N157" i="13"/>
  <c r="M157" i="13"/>
  <c r="L157" i="13"/>
  <c r="K157" i="13"/>
  <c r="J157" i="13"/>
  <c r="O143" i="13"/>
  <c r="O144" i="13" s="1"/>
  <c r="N143" i="13"/>
  <c r="N144" i="13" s="1"/>
  <c r="M143" i="13"/>
  <c r="M144" i="13" s="1"/>
  <c r="L143" i="13"/>
  <c r="L144" i="13" s="1"/>
  <c r="K143" i="13"/>
  <c r="K144" i="13" s="1"/>
  <c r="J143" i="13"/>
  <c r="J144" i="13" s="1"/>
  <c r="I143" i="13"/>
  <c r="I144" i="13" s="1"/>
  <c r="G143" i="13"/>
  <c r="G144" i="13" s="1"/>
  <c r="O142" i="13"/>
  <c r="N142" i="13"/>
  <c r="M142" i="13"/>
  <c r="L142" i="13"/>
  <c r="K142" i="13"/>
  <c r="J142" i="13"/>
  <c r="I142" i="13"/>
  <c r="G142" i="13"/>
  <c r="O141" i="13"/>
  <c r="N141" i="13"/>
  <c r="M141" i="13"/>
  <c r="L141" i="13"/>
  <c r="K141" i="13"/>
  <c r="J141" i="13"/>
  <c r="O116" i="13"/>
  <c r="O117" i="13" s="1"/>
  <c r="N116" i="13"/>
  <c r="N117" i="13" s="1"/>
  <c r="M116" i="13"/>
  <c r="M117" i="13" s="1"/>
  <c r="L116" i="13"/>
  <c r="L117" i="13" s="1"/>
  <c r="K116" i="13"/>
  <c r="K117" i="13" s="1"/>
  <c r="J116" i="13"/>
  <c r="J117" i="13" s="1"/>
  <c r="I116" i="13"/>
  <c r="I117" i="13" s="1"/>
  <c r="G116" i="13"/>
  <c r="G117" i="13" s="1"/>
  <c r="O115" i="13"/>
  <c r="N115" i="13"/>
  <c r="M115" i="13"/>
  <c r="L115" i="13"/>
  <c r="K115" i="13"/>
  <c r="J115" i="13"/>
  <c r="I115" i="13"/>
  <c r="G115" i="13"/>
  <c r="O114" i="13"/>
  <c r="N114" i="13"/>
  <c r="M114" i="13"/>
  <c r="L114" i="13"/>
  <c r="K114" i="13"/>
  <c r="J114" i="13"/>
  <c r="O89" i="13"/>
  <c r="O90" i="13" s="1"/>
  <c r="N89" i="13"/>
  <c r="N90" i="13" s="1"/>
  <c r="M89" i="13"/>
  <c r="M90" i="13" s="1"/>
  <c r="L89" i="13"/>
  <c r="L90" i="13" s="1"/>
  <c r="K89" i="13"/>
  <c r="K90" i="13" s="1"/>
  <c r="J89" i="13"/>
  <c r="J90" i="13" s="1"/>
  <c r="I89" i="13"/>
  <c r="I90" i="13" s="1"/>
  <c r="G89" i="13"/>
  <c r="G90" i="13" s="1"/>
  <c r="O88" i="13"/>
  <c r="N88" i="13"/>
  <c r="M88" i="13"/>
  <c r="L88" i="13"/>
  <c r="K88" i="13"/>
  <c r="J88" i="13"/>
  <c r="I88" i="13"/>
  <c r="G88" i="13"/>
  <c r="O87" i="13"/>
  <c r="N87" i="13"/>
  <c r="M87" i="13"/>
  <c r="L87" i="13"/>
  <c r="K87" i="13"/>
  <c r="J87" i="13"/>
  <c r="O70" i="13"/>
  <c r="O71" i="13" s="1"/>
  <c r="N70" i="13"/>
  <c r="N71" i="13" s="1"/>
  <c r="M70" i="13"/>
  <c r="M71" i="13" s="1"/>
  <c r="L70" i="13"/>
  <c r="L71" i="13" s="1"/>
  <c r="K70" i="13"/>
  <c r="K71" i="13" s="1"/>
  <c r="J70" i="13"/>
  <c r="J71" i="13" s="1"/>
  <c r="I70" i="13"/>
  <c r="I71" i="13" s="1"/>
  <c r="G70" i="13"/>
  <c r="G71" i="13" s="1"/>
  <c r="O69" i="13"/>
  <c r="N69" i="13"/>
  <c r="M69" i="13"/>
  <c r="L69" i="13"/>
  <c r="K69" i="13"/>
  <c r="J69" i="13"/>
  <c r="I69" i="13"/>
  <c r="G69" i="13"/>
  <c r="O68" i="13"/>
  <c r="N68" i="13"/>
  <c r="M68" i="13"/>
  <c r="L68" i="13"/>
  <c r="K68" i="13"/>
  <c r="J68" i="13"/>
  <c r="O43" i="13"/>
  <c r="O44" i="13" s="1"/>
  <c r="N43" i="13"/>
  <c r="N44" i="13" s="1"/>
  <c r="M43" i="13"/>
  <c r="M44" i="13" s="1"/>
  <c r="L43" i="13"/>
  <c r="L44" i="13" s="1"/>
  <c r="K43" i="13"/>
  <c r="K44" i="13" s="1"/>
  <c r="J43" i="13"/>
  <c r="J44" i="13" s="1"/>
  <c r="I43" i="13"/>
  <c r="I44" i="13" s="1"/>
  <c r="G43" i="13"/>
  <c r="G44" i="13" s="1"/>
  <c r="O42" i="13"/>
  <c r="N42" i="13"/>
  <c r="M42" i="13"/>
  <c r="L42" i="13"/>
  <c r="K42" i="13"/>
  <c r="J42" i="13"/>
  <c r="I42" i="13"/>
  <c r="G42" i="13"/>
  <c r="O41" i="13"/>
  <c r="N41" i="13"/>
  <c r="M41" i="13"/>
  <c r="L41" i="13"/>
  <c r="K41" i="13"/>
  <c r="J41" i="13"/>
  <c r="O30" i="13"/>
  <c r="O31" i="13" s="1"/>
  <c r="N30" i="13"/>
  <c r="N31" i="13" s="1"/>
  <c r="M30" i="13"/>
  <c r="M31" i="13" s="1"/>
  <c r="L30" i="13"/>
  <c r="L31" i="13" s="1"/>
  <c r="K30" i="13"/>
  <c r="K31" i="13" s="1"/>
  <c r="J30" i="13"/>
  <c r="J31" i="13" s="1"/>
  <c r="I30" i="13"/>
  <c r="I31" i="13" s="1"/>
  <c r="G30" i="13"/>
  <c r="G31" i="13" s="1"/>
  <c r="O29" i="13"/>
  <c r="N29" i="13"/>
  <c r="M29" i="13"/>
  <c r="L29" i="13"/>
  <c r="K29" i="13"/>
  <c r="J29" i="13"/>
  <c r="I29" i="13"/>
  <c r="G29" i="13"/>
  <c r="O28" i="13"/>
  <c r="N28" i="13"/>
  <c r="M28" i="13"/>
  <c r="L28" i="13"/>
  <c r="K28" i="13"/>
  <c r="J28" i="13"/>
  <c r="K277" i="11"/>
  <c r="L277" i="11"/>
  <c r="M277" i="11"/>
  <c r="N277" i="11"/>
  <c r="O277" i="11"/>
  <c r="K278" i="11"/>
  <c r="L278" i="11"/>
  <c r="M278" i="11"/>
  <c r="N278" i="11"/>
  <c r="O278" i="11"/>
  <c r="K279" i="11"/>
  <c r="K280" i="11" s="1"/>
  <c r="L279" i="11"/>
  <c r="L280" i="11" s="1"/>
  <c r="M279" i="11"/>
  <c r="N279" i="11"/>
  <c r="N280" i="11" s="1"/>
  <c r="O279" i="11"/>
  <c r="O280" i="11" s="1"/>
  <c r="M280" i="11"/>
  <c r="J279" i="11"/>
  <c r="J280" i="11" s="1"/>
  <c r="J278" i="11"/>
  <c r="J277" i="11"/>
  <c r="I279" i="11"/>
  <c r="I280" i="11" s="1"/>
  <c r="I278" i="11"/>
  <c r="G279" i="11"/>
  <c r="G280" i="11" s="1"/>
  <c r="G278" i="11"/>
  <c r="O306" i="11"/>
  <c r="O307" i="11" s="1"/>
  <c r="N306" i="11"/>
  <c r="N307" i="11" s="1"/>
  <c r="M306" i="11"/>
  <c r="M307" i="11" s="1"/>
  <c r="L306" i="11"/>
  <c r="L307" i="11" s="1"/>
  <c r="K306" i="11"/>
  <c r="K307" i="11" s="1"/>
  <c r="J306" i="11"/>
  <c r="J307" i="11" s="1"/>
  <c r="I306" i="11"/>
  <c r="I307" i="11" s="1"/>
  <c r="G306" i="11"/>
  <c r="G307" i="11" s="1"/>
  <c r="O305" i="11"/>
  <c r="N305" i="11"/>
  <c r="M305" i="11"/>
  <c r="L305" i="11"/>
  <c r="K305" i="11"/>
  <c r="J305" i="11"/>
  <c r="I305" i="11"/>
  <c r="G305" i="11"/>
  <c r="O304" i="11"/>
  <c r="N304" i="11"/>
  <c r="M304" i="11"/>
  <c r="L304" i="11"/>
  <c r="K304" i="11"/>
  <c r="J304" i="11"/>
  <c r="O267" i="11"/>
  <c r="O268" i="11" s="1"/>
  <c r="N267" i="11"/>
  <c r="N268" i="11" s="1"/>
  <c r="M267" i="11"/>
  <c r="M268" i="11" s="1"/>
  <c r="L267" i="11"/>
  <c r="L268" i="11" s="1"/>
  <c r="K267" i="11"/>
  <c r="K268" i="11" s="1"/>
  <c r="J267" i="11"/>
  <c r="J268" i="11" s="1"/>
  <c r="I267" i="11"/>
  <c r="I268" i="11" s="1"/>
  <c r="G267" i="11"/>
  <c r="G268" i="11" s="1"/>
  <c r="O266" i="11"/>
  <c r="N266" i="11"/>
  <c r="M266" i="11"/>
  <c r="L266" i="11"/>
  <c r="K266" i="11"/>
  <c r="J266" i="11"/>
  <c r="I266" i="11"/>
  <c r="G266" i="11"/>
  <c r="O265" i="11"/>
  <c r="N265" i="11"/>
  <c r="M265" i="11"/>
  <c r="L265" i="11"/>
  <c r="K265" i="11"/>
  <c r="J265" i="11"/>
  <c r="O253" i="11"/>
  <c r="O254" i="11" s="1"/>
  <c r="N253" i="11"/>
  <c r="N254" i="11" s="1"/>
  <c r="M253" i="11"/>
  <c r="M254" i="11" s="1"/>
  <c r="L253" i="11"/>
  <c r="L254" i="11" s="1"/>
  <c r="K253" i="11"/>
  <c r="K254" i="11" s="1"/>
  <c r="J253" i="11"/>
  <c r="J254" i="11" s="1"/>
  <c r="I253" i="11"/>
  <c r="I254" i="11" s="1"/>
  <c r="G253" i="11"/>
  <c r="G254" i="11" s="1"/>
  <c r="O252" i="11"/>
  <c r="N252" i="11"/>
  <c r="M252" i="11"/>
  <c r="L252" i="11"/>
  <c r="K252" i="11"/>
  <c r="J252" i="11"/>
  <c r="I252" i="11"/>
  <c r="G252" i="11"/>
  <c r="O251" i="11"/>
  <c r="N251" i="11"/>
  <c r="M251" i="11"/>
  <c r="L251" i="11"/>
  <c r="K251" i="11"/>
  <c r="J251" i="11"/>
  <c r="O240" i="11"/>
  <c r="O241" i="11" s="1"/>
  <c r="N240" i="11"/>
  <c r="N241" i="11" s="1"/>
  <c r="M240" i="11"/>
  <c r="M241" i="11" s="1"/>
  <c r="L240" i="11"/>
  <c r="L241" i="11" s="1"/>
  <c r="K240" i="11"/>
  <c r="K241" i="11" s="1"/>
  <c r="J240" i="11"/>
  <c r="J241" i="11" s="1"/>
  <c r="I240" i="11"/>
  <c r="I241" i="11" s="1"/>
  <c r="G240" i="11"/>
  <c r="G241" i="11" s="1"/>
  <c r="O239" i="11"/>
  <c r="N239" i="11"/>
  <c r="M239" i="11"/>
  <c r="L239" i="11"/>
  <c r="K239" i="11"/>
  <c r="J239" i="11"/>
  <c r="I239" i="11"/>
  <c r="G239" i="11"/>
  <c r="O238" i="11"/>
  <c r="N238" i="11"/>
  <c r="M238" i="11"/>
  <c r="L238" i="11"/>
  <c r="K238" i="11"/>
  <c r="J238" i="11"/>
  <c r="O215" i="11"/>
  <c r="O216" i="11" s="1"/>
  <c r="N215" i="11"/>
  <c r="N216" i="11" s="1"/>
  <c r="M215" i="11"/>
  <c r="M216" i="11" s="1"/>
  <c r="L215" i="11"/>
  <c r="L216" i="11" s="1"/>
  <c r="K215" i="11"/>
  <c r="K216" i="11" s="1"/>
  <c r="J215" i="11"/>
  <c r="J216" i="11" s="1"/>
  <c r="I215" i="11"/>
  <c r="I216" i="11" s="1"/>
  <c r="G215" i="11"/>
  <c r="G216" i="11" s="1"/>
  <c r="O214" i="11"/>
  <c r="N214" i="11"/>
  <c r="M214" i="11"/>
  <c r="L214" i="11"/>
  <c r="K214" i="11"/>
  <c r="J214" i="11"/>
  <c r="I214" i="11"/>
  <c r="G214" i="11"/>
  <c r="O213" i="11"/>
  <c r="N213" i="11"/>
  <c r="M213" i="11"/>
  <c r="L213" i="11"/>
  <c r="K213" i="11"/>
  <c r="J213" i="11"/>
  <c r="O188" i="11"/>
  <c r="O189" i="11" s="1"/>
  <c r="N188" i="11"/>
  <c r="N189" i="11" s="1"/>
  <c r="M188" i="11"/>
  <c r="M189" i="11" s="1"/>
  <c r="L188" i="11"/>
  <c r="L189" i="11" s="1"/>
  <c r="K188" i="11"/>
  <c r="K189" i="11" s="1"/>
  <c r="J188" i="11"/>
  <c r="J189" i="11" s="1"/>
  <c r="I188" i="11"/>
  <c r="I189" i="11" s="1"/>
  <c r="G188" i="11"/>
  <c r="G189" i="11" s="1"/>
  <c r="O187" i="11"/>
  <c r="N187" i="11"/>
  <c r="M187" i="11"/>
  <c r="L187" i="11"/>
  <c r="K187" i="11"/>
  <c r="J187" i="11"/>
  <c r="I187" i="11"/>
  <c r="G187" i="11"/>
  <c r="O186" i="11"/>
  <c r="N186" i="11"/>
  <c r="M186" i="11"/>
  <c r="L186" i="11"/>
  <c r="K186" i="11"/>
  <c r="J186" i="11"/>
  <c r="O161" i="11"/>
  <c r="O162" i="11" s="1"/>
  <c r="N161" i="11"/>
  <c r="N162" i="11" s="1"/>
  <c r="M161" i="11"/>
  <c r="M162" i="11" s="1"/>
  <c r="L161" i="11"/>
  <c r="L162" i="11" s="1"/>
  <c r="K161" i="11"/>
  <c r="K162" i="11" s="1"/>
  <c r="J161" i="11"/>
  <c r="J162" i="11" s="1"/>
  <c r="I161" i="11"/>
  <c r="I162" i="11" s="1"/>
  <c r="G161" i="11"/>
  <c r="G162" i="11" s="1"/>
  <c r="O160" i="11"/>
  <c r="N160" i="11"/>
  <c r="M160" i="11"/>
  <c r="L160" i="11"/>
  <c r="K160" i="11"/>
  <c r="J160" i="11"/>
  <c r="I160" i="11"/>
  <c r="G160" i="11"/>
  <c r="O159" i="11"/>
  <c r="N159" i="11"/>
  <c r="M159" i="11"/>
  <c r="L159" i="11"/>
  <c r="K159" i="11"/>
  <c r="J159" i="11"/>
  <c r="O143" i="11"/>
  <c r="O144" i="11" s="1"/>
  <c r="N143" i="11"/>
  <c r="N144" i="11" s="1"/>
  <c r="M143" i="11"/>
  <c r="M144" i="11" s="1"/>
  <c r="L143" i="11"/>
  <c r="L144" i="11" s="1"/>
  <c r="K143" i="11"/>
  <c r="K144" i="11" s="1"/>
  <c r="J143" i="11"/>
  <c r="J144" i="11" s="1"/>
  <c r="I143" i="11"/>
  <c r="I144" i="11" s="1"/>
  <c r="G143" i="11"/>
  <c r="G144" i="11" s="1"/>
  <c r="O142" i="11"/>
  <c r="N142" i="11"/>
  <c r="M142" i="11"/>
  <c r="L142" i="11"/>
  <c r="K142" i="11"/>
  <c r="J142" i="11"/>
  <c r="I142" i="11"/>
  <c r="G142" i="11"/>
  <c r="O141" i="11"/>
  <c r="N141" i="11"/>
  <c r="M141" i="11"/>
  <c r="L141" i="11"/>
  <c r="K141" i="11"/>
  <c r="J141" i="11"/>
  <c r="O116" i="11"/>
  <c r="O117" i="11" s="1"/>
  <c r="N116" i="11"/>
  <c r="N117" i="11" s="1"/>
  <c r="M116" i="11"/>
  <c r="M117" i="11" s="1"/>
  <c r="L116" i="11"/>
  <c r="L117" i="11" s="1"/>
  <c r="K116" i="11"/>
  <c r="K117" i="11" s="1"/>
  <c r="J116" i="11"/>
  <c r="J117" i="11" s="1"/>
  <c r="I116" i="11"/>
  <c r="I117" i="11" s="1"/>
  <c r="G116" i="11"/>
  <c r="G117" i="11" s="1"/>
  <c r="O115" i="11"/>
  <c r="N115" i="11"/>
  <c r="M115" i="11"/>
  <c r="L115" i="11"/>
  <c r="K115" i="11"/>
  <c r="J115" i="11"/>
  <c r="I115" i="11"/>
  <c r="G115" i="11"/>
  <c r="O114" i="11"/>
  <c r="N114" i="11"/>
  <c r="M114" i="11"/>
  <c r="L114" i="11"/>
  <c r="K114" i="11"/>
  <c r="J114" i="11"/>
  <c r="O89" i="11"/>
  <c r="O90" i="11" s="1"/>
  <c r="N89" i="11"/>
  <c r="N90" i="11" s="1"/>
  <c r="M89" i="11"/>
  <c r="M90" i="11" s="1"/>
  <c r="L89" i="11"/>
  <c r="L90" i="11" s="1"/>
  <c r="K89" i="11"/>
  <c r="K90" i="11" s="1"/>
  <c r="J89" i="11"/>
  <c r="J90" i="11" s="1"/>
  <c r="I89" i="11"/>
  <c r="I90" i="11" s="1"/>
  <c r="G89" i="11"/>
  <c r="G90" i="11" s="1"/>
  <c r="O88" i="11"/>
  <c r="N88" i="11"/>
  <c r="M88" i="11"/>
  <c r="L88" i="11"/>
  <c r="K88" i="11"/>
  <c r="J88" i="11"/>
  <c r="I88" i="11"/>
  <c r="G88" i="11"/>
  <c r="O87" i="11"/>
  <c r="N87" i="11"/>
  <c r="M87" i="11"/>
  <c r="L87" i="11"/>
  <c r="K87" i="11"/>
  <c r="J87" i="11"/>
  <c r="O80" i="11"/>
  <c r="O81" i="11" s="1"/>
  <c r="N80" i="11"/>
  <c r="N81" i="11" s="1"/>
  <c r="M80" i="11"/>
  <c r="M81" i="11" s="1"/>
  <c r="L80" i="11"/>
  <c r="L81" i="11" s="1"/>
  <c r="K80" i="11"/>
  <c r="K81" i="11" s="1"/>
  <c r="J80" i="11"/>
  <c r="J81" i="11" s="1"/>
  <c r="I80" i="11"/>
  <c r="I81" i="11" s="1"/>
  <c r="G80" i="11"/>
  <c r="G81" i="11" s="1"/>
  <c r="O79" i="11"/>
  <c r="N79" i="11"/>
  <c r="M79" i="11"/>
  <c r="L79" i="11"/>
  <c r="K79" i="11"/>
  <c r="J79" i="11"/>
  <c r="I79" i="11"/>
  <c r="G79" i="11"/>
  <c r="O78" i="11"/>
  <c r="N78" i="11"/>
  <c r="M78" i="11"/>
  <c r="L78" i="11"/>
  <c r="K78" i="11"/>
  <c r="J78" i="11"/>
  <c r="O70" i="11"/>
  <c r="O71" i="11" s="1"/>
  <c r="N70" i="11"/>
  <c r="N71" i="11" s="1"/>
  <c r="M70" i="11"/>
  <c r="M71" i="11" s="1"/>
  <c r="L70" i="11"/>
  <c r="L71" i="11" s="1"/>
  <c r="K70" i="11"/>
  <c r="K71" i="11" s="1"/>
  <c r="J70" i="11"/>
  <c r="J71" i="11" s="1"/>
  <c r="I70" i="11"/>
  <c r="I71" i="11" s="1"/>
  <c r="G70" i="11"/>
  <c r="G71" i="11" s="1"/>
  <c r="O69" i="11"/>
  <c r="N69" i="11"/>
  <c r="M69" i="11"/>
  <c r="L69" i="11"/>
  <c r="K69" i="11"/>
  <c r="J69" i="11"/>
  <c r="I69" i="11"/>
  <c r="G69" i="11"/>
  <c r="O68" i="11"/>
  <c r="N68" i="11"/>
  <c r="M68" i="11"/>
  <c r="L68" i="11"/>
  <c r="K68" i="11"/>
  <c r="J68" i="11"/>
  <c r="O43" i="11"/>
  <c r="O44" i="11" s="1"/>
  <c r="N43" i="11"/>
  <c r="N44" i="11" s="1"/>
  <c r="M43" i="11"/>
  <c r="M44" i="11" s="1"/>
  <c r="L43" i="11"/>
  <c r="L44" i="11" s="1"/>
  <c r="K43" i="11"/>
  <c r="K44" i="11" s="1"/>
  <c r="J43" i="11"/>
  <c r="J44" i="11" s="1"/>
  <c r="I43" i="11"/>
  <c r="I44" i="11" s="1"/>
  <c r="G43" i="11"/>
  <c r="G44" i="11" s="1"/>
  <c r="O42" i="11"/>
  <c r="N42" i="11"/>
  <c r="M42" i="11"/>
  <c r="L42" i="11"/>
  <c r="K42" i="11"/>
  <c r="J42" i="11"/>
  <c r="I42" i="11"/>
  <c r="G42" i="11"/>
  <c r="O41" i="11"/>
  <c r="N41" i="11"/>
  <c r="M41" i="11"/>
  <c r="L41" i="11"/>
  <c r="K41" i="11"/>
  <c r="J41" i="11"/>
  <c r="O30" i="11"/>
  <c r="O31" i="11" s="1"/>
  <c r="N30" i="11"/>
  <c r="N31" i="11" s="1"/>
  <c r="M30" i="11"/>
  <c r="M31" i="11" s="1"/>
  <c r="L30" i="11"/>
  <c r="L31" i="11" s="1"/>
  <c r="K30" i="11"/>
  <c r="K31" i="11" s="1"/>
  <c r="J30" i="11"/>
  <c r="J31" i="11" s="1"/>
  <c r="I30" i="11"/>
  <c r="I31" i="11" s="1"/>
  <c r="G30" i="11"/>
  <c r="G31" i="11" s="1"/>
  <c r="O29" i="11"/>
  <c r="N29" i="11"/>
  <c r="M29" i="11"/>
  <c r="L29" i="11"/>
  <c r="K29" i="11"/>
  <c r="J29" i="11"/>
  <c r="I29" i="11"/>
  <c r="G29" i="11"/>
  <c r="O28" i="11"/>
  <c r="N28" i="11"/>
  <c r="M28" i="11"/>
  <c r="L28" i="11"/>
  <c r="K28" i="11"/>
  <c r="J28" i="11"/>
  <c r="K229" i="10" l="1"/>
  <c r="L229" i="10"/>
  <c r="M229" i="10"/>
  <c r="N229" i="10"/>
  <c r="O229" i="10"/>
  <c r="K230" i="10"/>
  <c r="L230" i="10"/>
  <c r="M230" i="10"/>
  <c r="N230" i="10"/>
  <c r="O230" i="10"/>
  <c r="K231" i="10"/>
  <c r="K232" i="10" s="1"/>
  <c r="L231" i="10"/>
  <c r="L232" i="10" s="1"/>
  <c r="M231" i="10"/>
  <c r="N231" i="10"/>
  <c r="N232" i="10" s="1"/>
  <c r="O231" i="10"/>
  <c r="O232" i="10" s="1"/>
  <c r="M232" i="10"/>
  <c r="J231" i="10"/>
  <c r="J232" i="10" s="1"/>
  <c r="J230" i="10"/>
  <c r="J229" i="10"/>
  <c r="I231" i="10"/>
  <c r="I232" i="10" s="1"/>
  <c r="I230" i="10"/>
  <c r="G231" i="10"/>
  <c r="G232" i="10" s="1"/>
  <c r="G230" i="10"/>
  <c r="K144" i="10" l="1"/>
  <c r="L144" i="10"/>
  <c r="M144" i="10"/>
  <c r="N144" i="10"/>
  <c r="O144" i="10"/>
  <c r="K145" i="10"/>
  <c r="L145" i="10"/>
  <c r="M145" i="10"/>
  <c r="N145" i="10"/>
  <c r="O145" i="10"/>
  <c r="K146" i="10"/>
  <c r="K147" i="10" s="1"/>
  <c r="L146" i="10"/>
  <c r="L147" i="10" s="1"/>
  <c r="M146" i="10"/>
  <c r="M147" i="10" s="1"/>
  <c r="N146" i="10"/>
  <c r="O146" i="10"/>
  <c r="O147" i="10" s="1"/>
  <c r="N147" i="10"/>
  <c r="J146" i="10"/>
  <c r="J147" i="10" s="1"/>
  <c r="J145" i="10"/>
  <c r="J144" i="10"/>
  <c r="I146" i="10"/>
  <c r="I147" i="10" s="1"/>
  <c r="I145" i="10"/>
  <c r="G146" i="10"/>
  <c r="G147" i="10" s="1"/>
  <c r="G145" i="10"/>
  <c r="J82" i="10"/>
  <c r="J83" i="10"/>
  <c r="J84" i="10" s="1"/>
  <c r="O339" i="10"/>
  <c r="O340" i="10" s="1"/>
  <c r="N339" i="10"/>
  <c r="N340" i="10" s="1"/>
  <c r="M339" i="10"/>
  <c r="M340" i="10" s="1"/>
  <c r="L339" i="10"/>
  <c r="L340" i="10" s="1"/>
  <c r="K339" i="10"/>
  <c r="K340" i="10" s="1"/>
  <c r="J339" i="10"/>
  <c r="J340" i="10" s="1"/>
  <c r="I339" i="10"/>
  <c r="I340" i="10" s="1"/>
  <c r="G339" i="10"/>
  <c r="G340" i="10" s="1"/>
  <c r="O338" i="10"/>
  <c r="N338" i="10"/>
  <c r="M338" i="10"/>
  <c r="L338" i="10"/>
  <c r="K338" i="10"/>
  <c r="J338" i="10"/>
  <c r="I338" i="10"/>
  <c r="G338" i="10"/>
  <c r="O337" i="10"/>
  <c r="N337" i="10"/>
  <c r="M337" i="10"/>
  <c r="L337" i="10"/>
  <c r="K337" i="10"/>
  <c r="J337" i="10"/>
  <c r="O312" i="10"/>
  <c r="O313" i="10" s="1"/>
  <c r="N312" i="10"/>
  <c r="N313" i="10" s="1"/>
  <c r="M312" i="10"/>
  <c r="M313" i="10" s="1"/>
  <c r="L312" i="10"/>
  <c r="L313" i="10" s="1"/>
  <c r="K312" i="10"/>
  <c r="K313" i="10" s="1"/>
  <c r="J312" i="10"/>
  <c r="J313" i="10" s="1"/>
  <c r="I312" i="10"/>
  <c r="I313" i="10" s="1"/>
  <c r="G312" i="10"/>
  <c r="G313" i="10" s="1"/>
  <c r="O311" i="10"/>
  <c r="N311" i="10"/>
  <c r="M311" i="10"/>
  <c r="L311" i="10"/>
  <c r="K311" i="10"/>
  <c r="J311" i="10"/>
  <c r="I311" i="10"/>
  <c r="G311" i="10"/>
  <c r="O310" i="10"/>
  <c r="N310" i="10"/>
  <c r="M310" i="10"/>
  <c r="L310" i="10"/>
  <c r="K310" i="10"/>
  <c r="J310" i="10"/>
  <c r="O285" i="10"/>
  <c r="O286" i="10" s="1"/>
  <c r="N285" i="10"/>
  <c r="N286" i="10" s="1"/>
  <c r="M285" i="10"/>
  <c r="M286" i="10" s="1"/>
  <c r="L285" i="10"/>
  <c r="L286" i="10" s="1"/>
  <c r="K285" i="10"/>
  <c r="K286" i="10" s="1"/>
  <c r="J285" i="10"/>
  <c r="J286" i="10" s="1"/>
  <c r="I285" i="10"/>
  <c r="I286" i="10" s="1"/>
  <c r="G285" i="10"/>
  <c r="G286" i="10" s="1"/>
  <c r="O284" i="10"/>
  <c r="N284" i="10"/>
  <c r="M284" i="10"/>
  <c r="L284" i="10"/>
  <c r="K284" i="10"/>
  <c r="J284" i="10"/>
  <c r="I284" i="10"/>
  <c r="G284" i="10"/>
  <c r="O283" i="10"/>
  <c r="N283" i="10"/>
  <c r="M283" i="10"/>
  <c r="L283" i="10"/>
  <c r="K283" i="10"/>
  <c r="J283" i="10"/>
  <c r="O258" i="10"/>
  <c r="O259" i="10" s="1"/>
  <c r="N258" i="10"/>
  <c r="N259" i="10" s="1"/>
  <c r="M258" i="10"/>
  <c r="M259" i="10" s="1"/>
  <c r="L258" i="10"/>
  <c r="L259" i="10" s="1"/>
  <c r="K258" i="10"/>
  <c r="K259" i="10" s="1"/>
  <c r="J258" i="10"/>
  <c r="J259" i="10" s="1"/>
  <c r="I258" i="10"/>
  <c r="I259" i="10" s="1"/>
  <c r="G258" i="10"/>
  <c r="G259" i="10" s="1"/>
  <c r="O257" i="10"/>
  <c r="N257" i="10"/>
  <c r="M257" i="10"/>
  <c r="L257" i="10"/>
  <c r="K257" i="10"/>
  <c r="J257" i="10"/>
  <c r="I257" i="10"/>
  <c r="G257" i="10"/>
  <c r="O256" i="10"/>
  <c r="N256" i="10"/>
  <c r="M256" i="10"/>
  <c r="L256" i="10"/>
  <c r="K256" i="10"/>
  <c r="J256" i="10"/>
  <c r="O209" i="10"/>
  <c r="O210" i="10" s="1"/>
  <c r="N209" i="10"/>
  <c r="N210" i="10" s="1"/>
  <c r="M209" i="10"/>
  <c r="M210" i="10" s="1"/>
  <c r="L209" i="10"/>
  <c r="L210" i="10" s="1"/>
  <c r="K209" i="10"/>
  <c r="K210" i="10" s="1"/>
  <c r="J209" i="10"/>
  <c r="J210" i="10" s="1"/>
  <c r="I209" i="10"/>
  <c r="I210" i="10" s="1"/>
  <c r="G209" i="10"/>
  <c r="G210" i="10" s="1"/>
  <c r="O208" i="10"/>
  <c r="N208" i="10"/>
  <c r="M208" i="10"/>
  <c r="L208" i="10"/>
  <c r="K208" i="10"/>
  <c r="J208" i="10"/>
  <c r="I208" i="10"/>
  <c r="G208" i="10"/>
  <c r="O207" i="10"/>
  <c r="N207" i="10"/>
  <c r="M207" i="10"/>
  <c r="L207" i="10"/>
  <c r="K207" i="10"/>
  <c r="J207" i="10"/>
  <c r="O182" i="10"/>
  <c r="O183" i="10" s="1"/>
  <c r="N182" i="10"/>
  <c r="N183" i="10" s="1"/>
  <c r="M182" i="10"/>
  <c r="M183" i="10" s="1"/>
  <c r="L182" i="10"/>
  <c r="L183" i="10" s="1"/>
  <c r="K182" i="10"/>
  <c r="K183" i="10" s="1"/>
  <c r="J182" i="10"/>
  <c r="J183" i="10" s="1"/>
  <c r="I182" i="10"/>
  <c r="I183" i="10" s="1"/>
  <c r="G182" i="10"/>
  <c r="G183" i="10" s="1"/>
  <c r="O181" i="10"/>
  <c r="N181" i="10"/>
  <c r="M181" i="10"/>
  <c r="L181" i="10"/>
  <c r="K181" i="10"/>
  <c r="J181" i="10"/>
  <c r="I181" i="10"/>
  <c r="G181" i="10"/>
  <c r="O180" i="10"/>
  <c r="N180" i="10"/>
  <c r="M180" i="10"/>
  <c r="L180" i="10"/>
  <c r="K180" i="10"/>
  <c r="J180" i="10"/>
  <c r="O155" i="10"/>
  <c r="O156" i="10" s="1"/>
  <c r="N155" i="10"/>
  <c r="N156" i="10" s="1"/>
  <c r="M155" i="10"/>
  <c r="M156" i="10" s="1"/>
  <c r="L155" i="10"/>
  <c r="L156" i="10" s="1"/>
  <c r="K155" i="10"/>
  <c r="K156" i="10" s="1"/>
  <c r="J155" i="10"/>
  <c r="J156" i="10" s="1"/>
  <c r="I155" i="10"/>
  <c r="I156" i="10" s="1"/>
  <c r="G155" i="10"/>
  <c r="G156" i="10" s="1"/>
  <c r="O154" i="10"/>
  <c r="N154" i="10"/>
  <c r="M154" i="10"/>
  <c r="L154" i="10"/>
  <c r="K154" i="10"/>
  <c r="J154" i="10"/>
  <c r="I154" i="10"/>
  <c r="G154" i="10"/>
  <c r="O153" i="10"/>
  <c r="N153" i="10"/>
  <c r="M153" i="10"/>
  <c r="L153" i="10"/>
  <c r="K153" i="10"/>
  <c r="J153" i="10"/>
  <c r="O122" i="10"/>
  <c r="O123" i="10" s="1"/>
  <c r="N122" i="10"/>
  <c r="N123" i="10" s="1"/>
  <c r="M122" i="10"/>
  <c r="M123" i="10" s="1"/>
  <c r="L122" i="10"/>
  <c r="L123" i="10" s="1"/>
  <c r="K122" i="10"/>
  <c r="K123" i="10" s="1"/>
  <c r="J122" i="10"/>
  <c r="J123" i="10" s="1"/>
  <c r="I122" i="10"/>
  <c r="I123" i="10" s="1"/>
  <c r="G122" i="10"/>
  <c r="G123" i="10" s="1"/>
  <c r="O121" i="10"/>
  <c r="N121" i="10"/>
  <c r="M121" i="10"/>
  <c r="L121" i="10"/>
  <c r="K121" i="10"/>
  <c r="J121" i="10"/>
  <c r="I121" i="10"/>
  <c r="G121" i="10"/>
  <c r="O120" i="10"/>
  <c r="N120" i="10"/>
  <c r="M120" i="10"/>
  <c r="L120" i="10"/>
  <c r="K120" i="10"/>
  <c r="J120" i="10"/>
  <c r="O110" i="10"/>
  <c r="O111" i="10" s="1"/>
  <c r="N110" i="10"/>
  <c r="N111" i="10" s="1"/>
  <c r="M110" i="10"/>
  <c r="M111" i="10" s="1"/>
  <c r="L110" i="10"/>
  <c r="L111" i="10" s="1"/>
  <c r="K110" i="10"/>
  <c r="K111" i="10" s="1"/>
  <c r="J110" i="10"/>
  <c r="J111" i="10" s="1"/>
  <c r="I110" i="10"/>
  <c r="I111" i="10" s="1"/>
  <c r="G110" i="10"/>
  <c r="G111" i="10" s="1"/>
  <c r="O109" i="10"/>
  <c r="N109" i="10"/>
  <c r="M109" i="10"/>
  <c r="L109" i="10"/>
  <c r="K109" i="10"/>
  <c r="J109" i="10"/>
  <c r="I109" i="10"/>
  <c r="G109" i="10"/>
  <c r="O108" i="10"/>
  <c r="N108" i="10"/>
  <c r="M108" i="10"/>
  <c r="L108" i="10"/>
  <c r="K108" i="10"/>
  <c r="J108" i="10"/>
  <c r="O83" i="10"/>
  <c r="O84" i="10" s="1"/>
  <c r="N83" i="10"/>
  <c r="N84" i="10" s="1"/>
  <c r="M83" i="10"/>
  <c r="M84" i="10" s="1"/>
  <c r="L83" i="10"/>
  <c r="L84" i="10" s="1"/>
  <c r="K83" i="10"/>
  <c r="K84" i="10" s="1"/>
  <c r="I83" i="10"/>
  <c r="I84" i="10" s="1"/>
  <c r="G83" i="10"/>
  <c r="G84" i="10" s="1"/>
  <c r="O82" i="10"/>
  <c r="N82" i="10"/>
  <c r="M82" i="10"/>
  <c r="L82" i="10"/>
  <c r="K82" i="10"/>
  <c r="I82" i="10"/>
  <c r="G82" i="10"/>
  <c r="O81" i="10"/>
  <c r="N81" i="10"/>
  <c r="M81" i="10"/>
  <c r="L81" i="10"/>
  <c r="K81" i="10"/>
  <c r="J81" i="10"/>
  <c r="O56" i="10"/>
  <c r="O57" i="10" s="1"/>
  <c r="N56" i="10"/>
  <c r="N57" i="10" s="1"/>
  <c r="M56" i="10"/>
  <c r="M57" i="10" s="1"/>
  <c r="L56" i="10"/>
  <c r="L57" i="10" s="1"/>
  <c r="K56" i="10"/>
  <c r="K57" i="10" s="1"/>
  <c r="J56" i="10"/>
  <c r="J57" i="10" s="1"/>
  <c r="I56" i="10"/>
  <c r="I57" i="10" s="1"/>
  <c r="G56" i="10"/>
  <c r="G57" i="10" s="1"/>
  <c r="O55" i="10"/>
  <c r="N55" i="10"/>
  <c r="M55" i="10"/>
  <c r="L55" i="10"/>
  <c r="K55" i="10"/>
  <c r="J55" i="10"/>
  <c r="I55" i="10"/>
  <c r="G55" i="10"/>
  <c r="O54" i="10"/>
  <c r="N54" i="10"/>
  <c r="M54" i="10"/>
  <c r="L54" i="10"/>
  <c r="K54" i="10"/>
  <c r="J54" i="10"/>
  <c r="O47" i="10"/>
  <c r="O48" i="10" s="1"/>
  <c r="N47" i="10"/>
  <c r="N48" i="10" s="1"/>
  <c r="M47" i="10"/>
  <c r="M48" i="10" s="1"/>
  <c r="L47" i="10"/>
  <c r="L48" i="10" s="1"/>
  <c r="K47" i="10"/>
  <c r="K48" i="10" s="1"/>
  <c r="J47" i="10"/>
  <c r="J48" i="10" s="1"/>
  <c r="I47" i="10"/>
  <c r="I48" i="10" s="1"/>
  <c r="G47" i="10"/>
  <c r="G48" i="10" s="1"/>
  <c r="O46" i="10"/>
  <c r="N46" i="10"/>
  <c r="M46" i="10"/>
  <c r="L46" i="10"/>
  <c r="K46" i="10"/>
  <c r="J46" i="10"/>
  <c r="I46" i="10"/>
  <c r="G46" i="10"/>
  <c r="O45" i="10"/>
  <c r="N45" i="10"/>
  <c r="M45" i="10"/>
  <c r="L45" i="10"/>
  <c r="K45" i="10"/>
  <c r="J45" i="10"/>
  <c r="O18" i="10"/>
  <c r="O19" i="10" s="1"/>
  <c r="N18" i="10"/>
  <c r="N19" i="10" s="1"/>
  <c r="M18" i="10"/>
  <c r="M19" i="10" s="1"/>
  <c r="L18" i="10"/>
  <c r="L19" i="10" s="1"/>
  <c r="K18" i="10"/>
  <c r="K19" i="10" s="1"/>
  <c r="J18" i="10"/>
  <c r="J19" i="10" s="1"/>
  <c r="I18" i="10"/>
  <c r="I19" i="10" s="1"/>
  <c r="G18" i="10"/>
  <c r="G19" i="10" s="1"/>
  <c r="O17" i="10"/>
  <c r="N17" i="10"/>
  <c r="M17" i="10"/>
  <c r="L17" i="10"/>
  <c r="K17" i="10"/>
  <c r="J17" i="10"/>
  <c r="I17" i="10"/>
  <c r="G17" i="10"/>
  <c r="O16" i="10"/>
  <c r="N16" i="10"/>
  <c r="M16" i="10"/>
  <c r="L16" i="10"/>
  <c r="K16" i="10"/>
  <c r="J16" i="10"/>
  <c r="K265" i="9"/>
  <c r="L265" i="9"/>
  <c r="M265" i="9"/>
  <c r="N265" i="9"/>
  <c r="O265" i="9"/>
  <c r="K266" i="9"/>
  <c r="L266" i="9"/>
  <c r="M266" i="9"/>
  <c r="N266" i="9"/>
  <c r="O266" i="9"/>
  <c r="K267" i="9"/>
  <c r="K268" i="9" s="1"/>
  <c r="L267" i="9"/>
  <c r="L268" i="9" s="1"/>
  <c r="M267" i="9"/>
  <c r="M268" i="9" s="1"/>
  <c r="N267" i="9"/>
  <c r="N268" i="9" s="1"/>
  <c r="O267" i="9"/>
  <c r="O268" i="9" s="1"/>
  <c r="G267" i="9"/>
  <c r="G268" i="9" s="1"/>
  <c r="I267" i="9"/>
  <c r="I268" i="9" s="1"/>
  <c r="J267" i="9"/>
  <c r="J268" i="9" s="1"/>
  <c r="J266" i="9"/>
  <c r="J265" i="9"/>
  <c r="I266" i="9"/>
  <c r="G266" i="9"/>
  <c r="O161" i="9" l="1"/>
  <c r="K161" i="9"/>
  <c r="K162" i="9" s="1"/>
  <c r="M161" i="9"/>
  <c r="M162" i="9" s="1"/>
  <c r="M159" i="9"/>
  <c r="N159" i="9"/>
  <c r="O159" i="9"/>
  <c r="M160" i="9"/>
  <c r="N160" i="9"/>
  <c r="O160" i="9"/>
  <c r="N161" i="9"/>
  <c r="N162" i="9" s="1"/>
  <c r="O162" i="9"/>
  <c r="L161" i="9"/>
  <c r="L162" i="9" s="1"/>
  <c r="L160" i="9"/>
  <c r="L159" i="9"/>
  <c r="K160" i="9"/>
  <c r="K159" i="9"/>
  <c r="J161" i="9"/>
  <c r="J162" i="9" s="1"/>
  <c r="J160" i="9"/>
  <c r="J159" i="9"/>
  <c r="I161" i="9"/>
  <c r="I162" i="9" s="1"/>
  <c r="I160" i="9"/>
  <c r="G161" i="9"/>
  <c r="G162" i="9" s="1"/>
  <c r="G160" i="9"/>
  <c r="O304" i="9" l="1"/>
  <c r="O305" i="9" s="1"/>
  <c r="N304" i="9"/>
  <c r="N305" i="9" s="1"/>
  <c r="M304" i="9"/>
  <c r="M305" i="9" s="1"/>
  <c r="L304" i="9"/>
  <c r="L305" i="9" s="1"/>
  <c r="K304" i="9"/>
  <c r="K305" i="9" s="1"/>
  <c r="J304" i="9"/>
  <c r="J305" i="9" s="1"/>
  <c r="I304" i="9"/>
  <c r="I305" i="9" s="1"/>
  <c r="G304" i="9"/>
  <c r="G305" i="9" s="1"/>
  <c r="O303" i="9"/>
  <c r="N303" i="9"/>
  <c r="M303" i="9"/>
  <c r="L303" i="9"/>
  <c r="K303" i="9"/>
  <c r="J303" i="9"/>
  <c r="I303" i="9"/>
  <c r="G303" i="9"/>
  <c r="O302" i="9"/>
  <c r="N302" i="9"/>
  <c r="M302" i="9"/>
  <c r="L302" i="9"/>
  <c r="K302" i="9"/>
  <c r="J302" i="9"/>
  <c r="O277" i="9"/>
  <c r="O278" i="9" s="1"/>
  <c r="N277" i="9"/>
  <c r="N278" i="9" s="1"/>
  <c r="M277" i="9"/>
  <c r="M278" i="9" s="1"/>
  <c r="L277" i="9"/>
  <c r="L278" i="9" s="1"/>
  <c r="K277" i="9"/>
  <c r="K278" i="9" s="1"/>
  <c r="J277" i="9"/>
  <c r="J278" i="9" s="1"/>
  <c r="I277" i="9"/>
  <c r="I278" i="9" s="1"/>
  <c r="G277" i="9"/>
  <c r="G278" i="9" s="1"/>
  <c r="O276" i="9"/>
  <c r="N276" i="9"/>
  <c r="M276" i="9"/>
  <c r="L276" i="9"/>
  <c r="K276" i="9"/>
  <c r="J276" i="9"/>
  <c r="I276" i="9"/>
  <c r="G276" i="9"/>
  <c r="O275" i="9"/>
  <c r="N275" i="9"/>
  <c r="M275" i="9"/>
  <c r="L275" i="9"/>
  <c r="K275" i="9"/>
  <c r="J275" i="9"/>
  <c r="O253" i="9"/>
  <c r="O254" i="9" s="1"/>
  <c r="N253" i="9"/>
  <c r="N254" i="9" s="1"/>
  <c r="M253" i="9"/>
  <c r="M254" i="9" s="1"/>
  <c r="L253" i="9"/>
  <c r="L254" i="9" s="1"/>
  <c r="K253" i="9"/>
  <c r="K254" i="9" s="1"/>
  <c r="J253" i="9"/>
  <c r="J254" i="9" s="1"/>
  <c r="I253" i="9"/>
  <c r="I254" i="9" s="1"/>
  <c r="G253" i="9"/>
  <c r="G254" i="9" s="1"/>
  <c r="O252" i="9"/>
  <c r="N252" i="9"/>
  <c r="M252" i="9"/>
  <c r="L252" i="9"/>
  <c r="K252" i="9"/>
  <c r="J252" i="9"/>
  <c r="I252" i="9"/>
  <c r="G252" i="9"/>
  <c r="O251" i="9"/>
  <c r="N251" i="9"/>
  <c r="M251" i="9"/>
  <c r="L251" i="9"/>
  <c r="K251" i="9"/>
  <c r="J251" i="9"/>
  <c r="O240" i="9"/>
  <c r="O241" i="9" s="1"/>
  <c r="N240" i="9"/>
  <c r="N241" i="9" s="1"/>
  <c r="M240" i="9"/>
  <c r="M241" i="9" s="1"/>
  <c r="L240" i="9"/>
  <c r="L241" i="9" s="1"/>
  <c r="K240" i="9"/>
  <c r="K241" i="9" s="1"/>
  <c r="J240" i="9"/>
  <c r="J241" i="9" s="1"/>
  <c r="I240" i="9"/>
  <c r="I241" i="9" s="1"/>
  <c r="G240" i="9"/>
  <c r="G241" i="9" s="1"/>
  <c r="O239" i="9"/>
  <c r="N239" i="9"/>
  <c r="M239" i="9"/>
  <c r="L239" i="9"/>
  <c r="K239" i="9"/>
  <c r="J239" i="9"/>
  <c r="I239" i="9"/>
  <c r="G239" i="9"/>
  <c r="O238" i="9"/>
  <c r="N238" i="9"/>
  <c r="M238" i="9"/>
  <c r="L238" i="9"/>
  <c r="K238" i="9"/>
  <c r="J238" i="9"/>
  <c r="O216" i="9"/>
  <c r="O215" i="9"/>
  <c r="N215" i="9"/>
  <c r="N216" i="9" s="1"/>
  <c r="M215" i="9"/>
  <c r="M216" i="9" s="1"/>
  <c r="L215" i="9"/>
  <c r="L216" i="9" s="1"/>
  <c r="K215" i="9"/>
  <c r="K216" i="9" s="1"/>
  <c r="J215" i="9"/>
  <c r="J216" i="9" s="1"/>
  <c r="I215" i="9"/>
  <c r="I216" i="9" s="1"/>
  <c r="G215" i="9"/>
  <c r="G216" i="9" s="1"/>
  <c r="O214" i="9"/>
  <c r="N214" i="9"/>
  <c r="M214" i="9"/>
  <c r="L214" i="9"/>
  <c r="K214" i="9"/>
  <c r="J214" i="9"/>
  <c r="I214" i="9"/>
  <c r="G214" i="9"/>
  <c r="O213" i="9"/>
  <c r="N213" i="9"/>
  <c r="M213" i="9"/>
  <c r="L213" i="9"/>
  <c r="K213" i="9"/>
  <c r="J213" i="9"/>
  <c r="O188" i="9"/>
  <c r="O189" i="9" s="1"/>
  <c r="N188" i="9"/>
  <c r="N189" i="9" s="1"/>
  <c r="M188" i="9"/>
  <c r="M189" i="9" s="1"/>
  <c r="L188" i="9"/>
  <c r="L189" i="9" s="1"/>
  <c r="K188" i="9"/>
  <c r="K189" i="9" s="1"/>
  <c r="J188" i="9"/>
  <c r="J189" i="9" s="1"/>
  <c r="I188" i="9"/>
  <c r="I189" i="9" s="1"/>
  <c r="G188" i="9"/>
  <c r="G189" i="9" s="1"/>
  <c r="O187" i="9"/>
  <c r="N187" i="9"/>
  <c r="M187" i="9"/>
  <c r="L187" i="9"/>
  <c r="K187" i="9"/>
  <c r="J187" i="9"/>
  <c r="I187" i="9"/>
  <c r="G187" i="9"/>
  <c r="O186" i="9"/>
  <c r="N186" i="9"/>
  <c r="M186" i="9"/>
  <c r="L186" i="9"/>
  <c r="K186" i="9"/>
  <c r="J186" i="9"/>
  <c r="O143" i="9"/>
  <c r="O144" i="9" s="1"/>
  <c r="N143" i="9"/>
  <c r="N144" i="9" s="1"/>
  <c r="M143" i="9"/>
  <c r="M144" i="9" s="1"/>
  <c r="L143" i="9"/>
  <c r="L144" i="9" s="1"/>
  <c r="K143" i="9"/>
  <c r="K144" i="9" s="1"/>
  <c r="J143" i="9"/>
  <c r="J144" i="9" s="1"/>
  <c r="I143" i="9"/>
  <c r="I144" i="9" s="1"/>
  <c r="G143" i="9"/>
  <c r="G144" i="9" s="1"/>
  <c r="O142" i="9"/>
  <c r="N142" i="9"/>
  <c r="M142" i="9"/>
  <c r="L142" i="9"/>
  <c r="K142" i="9"/>
  <c r="J142" i="9"/>
  <c r="I142" i="9"/>
  <c r="G142" i="9"/>
  <c r="O141" i="9"/>
  <c r="N141" i="9"/>
  <c r="M141" i="9"/>
  <c r="L141" i="9"/>
  <c r="K141" i="9"/>
  <c r="J141" i="9"/>
  <c r="O116" i="9"/>
  <c r="O117" i="9" s="1"/>
  <c r="N116" i="9"/>
  <c r="N117" i="9" s="1"/>
  <c r="M116" i="9"/>
  <c r="M117" i="9" s="1"/>
  <c r="L116" i="9"/>
  <c r="L117" i="9" s="1"/>
  <c r="K116" i="9"/>
  <c r="K117" i="9" s="1"/>
  <c r="J116" i="9"/>
  <c r="J117" i="9" s="1"/>
  <c r="I116" i="9"/>
  <c r="I117" i="9" s="1"/>
  <c r="G116" i="9"/>
  <c r="G117" i="9" s="1"/>
  <c r="O115" i="9"/>
  <c r="N115" i="9"/>
  <c r="M115" i="9"/>
  <c r="L115" i="9"/>
  <c r="K115" i="9"/>
  <c r="J115" i="9"/>
  <c r="I115" i="9"/>
  <c r="G115" i="9"/>
  <c r="O114" i="9"/>
  <c r="N114" i="9"/>
  <c r="M114" i="9"/>
  <c r="L114" i="9"/>
  <c r="K114" i="9"/>
  <c r="J114" i="9"/>
  <c r="O89" i="9"/>
  <c r="O90" i="9" s="1"/>
  <c r="N89" i="9"/>
  <c r="N90" i="9" s="1"/>
  <c r="M89" i="9"/>
  <c r="M90" i="9" s="1"/>
  <c r="L89" i="9"/>
  <c r="L90" i="9" s="1"/>
  <c r="K89" i="9"/>
  <c r="K90" i="9" s="1"/>
  <c r="J89" i="9"/>
  <c r="J90" i="9" s="1"/>
  <c r="I89" i="9"/>
  <c r="I90" i="9" s="1"/>
  <c r="G89" i="9"/>
  <c r="G90" i="9" s="1"/>
  <c r="O88" i="9"/>
  <c r="N88" i="9"/>
  <c r="M88" i="9"/>
  <c r="L88" i="9"/>
  <c r="K88" i="9"/>
  <c r="J88" i="9"/>
  <c r="I88" i="9"/>
  <c r="G88" i="9"/>
  <c r="O87" i="9"/>
  <c r="N87" i="9"/>
  <c r="M87" i="9"/>
  <c r="L87" i="9"/>
  <c r="K87" i="9"/>
  <c r="J87" i="9"/>
  <c r="O80" i="9"/>
  <c r="O81" i="9" s="1"/>
  <c r="N80" i="9"/>
  <c r="N81" i="9" s="1"/>
  <c r="M80" i="9"/>
  <c r="M81" i="9" s="1"/>
  <c r="L80" i="9"/>
  <c r="L81" i="9" s="1"/>
  <c r="K80" i="9"/>
  <c r="K81" i="9" s="1"/>
  <c r="J80" i="9"/>
  <c r="J81" i="9" s="1"/>
  <c r="I80" i="9"/>
  <c r="I81" i="9" s="1"/>
  <c r="G80" i="9"/>
  <c r="G81" i="9" s="1"/>
  <c r="O79" i="9"/>
  <c r="N79" i="9"/>
  <c r="M79" i="9"/>
  <c r="L79" i="9"/>
  <c r="K79" i="9"/>
  <c r="J79" i="9"/>
  <c r="I79" i="9"/>
  <c r="G79" i="9"/>
  <c r="O78" i="9"/>
  <c r="N78" i="9"/>
  <c r="M78" i="9"/>
  <c r="L78" i="9"/>
  <c r="K78" i="9"/>
  <c r="J78" i="9"/>
  <c r="O70" i="9"/>
  <c r="O71" i="9" s="1"/>
  <c r="N70" i="9"/>
  <c r="N71" i="9" s="1"/>
  <c r="M70" i="9"/>
  <c r="M71" i="9" s="1"/>
  <c r="L70" i="9"/>
  <c r="L71" i="9" s="1"/>
  <c r="K70" i="9"/>
  <c r="K71" i="9" s="1"/>
  <c r="J70" i="9"/>
  <c r="J71" i="9" s="1"/>
  <c r="I70" i="9"/>
  <c r="I71" i="9" s="1"/>
  <c r="G70" i="9"/>
  <c r="G71" i="9" s="1"/>
  <c r="O69" i="9"/>
  <c r="N69" i="9"/>
  <c r="M69" i="9"/>
  <c r="L69" i="9"/>
  <c r="K69" i="9"/>
  <c r="J69" i="9"/>
  <c r="I69" i="9"/>
  <c r="G69" i="9"/>
  <c r="O68" i="9"/>
  <c r="N68" i="9"/>
  <c r="M68" i="9"/>
  <c r="L68" i="9"/>
  <c r="K68" i="9"/>
  <c r="J68" i="9"/>
  <c r="O43" i="9"/>
  <c r="O44" i="9" s="1"/>
  <c r="N43" i="9"/>
  <c r="N44" i="9" s="1"/>
  <c r="M43" i="9"/>
  <c r="M44" i="9" s="1"/>
  <c r="L43" i="9"/>
  <c r="L44" i="9" s="1"/>
  <c r="K43" i="9"/>
  <c r="K44" i="9" s="1"/>
  <c r="J43" i="9"/>
  <c r="J44" i="9" s="1"/>
  <c r="I43" i="9"/>
  <c r="I44" i="9" s="1"/>
  <c r="G43" i="9"/>
  <c r="G44" i="9" s="1"/>
  <c r="O42" i="9"/>
  <c r="N42" i="9"/>
  <c r="M42" i="9"/>
  <c r="L42" i="9"/>
  <c r="K42" i="9"/>
  <c r="J42" i="9"/>
  <c r="I42" i="9"/>
  <c r="G42" i="9"/>
  <c r="O41" i="9"/>
  <c r="N41" i="9"/>
  <c r="M41" i="9"/>
  <c r="L41" i="9"/>
  <c r="K41" i="9"/>
  <c r="J41" i="9"/>
  <c r="O30" i="9"/>
  <c r="O31" i="9" s="1"/>
  <c r="N30" i="9"/>
  <c r="N31" i="9" s="1"/>
  <c r="M30" i="9"/>
  <c r="M31" i="9" s="1"/>
  <c r="L30" i="9"/>
  <c r="L31" i="9" s="1"/>
  <c r="K30" i="9"/>
  <c r="K31" i="9" s="1"/>
  <c r="J30" i="9"/>
  <c r="J31" i="9" s="1"/>
  <c r="I30" i="9"/>
  <c r="I31" i="9" s="1"/>
  <c r="G30" i="9"/>
  <c r="G31" i="9" s="1"/>
  <c r="O29" i="9"/>
  <c r="N29" i="9"/>
  <c r="M29" i="9"/>
  <c r="L29" i="9"/>
  <c r="K29" i="9"/>
  <c r="J29" i="9"/>
  <c r="I29" i="9"/>
  <c r="G29" i="9"/>
  <c r="O28" i="9"/>
  <c r="N28" i="9"/>
  <c r="M28" i="9"/>
  <c r="L28" i="9"/>
  <c r="K28" i="9"/>
  <c r="J28" i="9"/>
  <c r="O19" i="8" l="1"/>
  <c r="O20" i="8" s="1"/>
  <c r="L19" i="8"/>
  <c r="L20" i="8" s="1"/>
  <c r="I19" i="8"/>
  <c r="I20" i="8" s="1"/>
  <c r="L18" i="8"/>
  <c r="M18" i="8"/>
  <c r="N18" i="8"/>
  <c r="O18" i="8"/>
  <c r="M19" i="8"/>
  <c r="M20" i="8" s="1"/>
  <c r="N19" i="8"/>
  <c r="N20" i="8" s="1"/>
  <c r="K18" i="8"/>
  <c r="K19" i="8"/>
  <c r="K20" i="8" s="1"/>
  <c r="J19" i="8"/>
  <c r="J20" i="8" s="1"/>
  <c r="J18" i="8"/>
  <c r="K17" i="8"/>
  <c r="L17" i="8"/>
  <c r="M17" i="8"/>
  <c r="N17" i="8"/>
  <c r="O17" i="8"/>
  <c r="J17" i="8"/>
  <c r="I18" i="8"/>
  <c r="G19" i="8"/>
  <c r="G20" i="8" s="1"/>
  <c r="G18" i="8"/>
  <c r="O335" i="8"/>
  <c r="O336" i="8" s="1"/>
  <c r="N335" i="8"/>
  <c r="N336" i="8" s="1"/>
  <c r="M335" i="8"/>
  <c r="M336" i="8" s="1"/>
  <c r="L335" i="8"/>
  <c r="L336" i="8" s="1"/>
  <c r="K335" i="8"/>
  <c r="K336" i="8" s="1"/>
  <c r="J335" i="8"/>
  <c r="J336" i="8" s="1"/>
  <c r="I335" i="8"/>
  <c r="I336" i="8" s="1"/>
  <c r="G335" i="8"/>
  <c r="G336" i="8" s="1"/>
  <c r="O334" i="8"/>
  <c r="N334" i="8"/>
  <c r="M334" i="8"/>
  <c r="L334" i="8"/>
  <c r="K334" i="8"/>
  <c r="J334" i="8"/>
  <c r="I334" i="8"/>
  <c r="G334" i="8"/>
  <c r="O333" i="8"/>
  <c r="N333" i="8"/>
  <c r="M333" i="8"/>
  <c r="L333" i="8"/>
  <c r="K333" i="8"/>
  <c r="J333" i="8"/>
  <c r="O308" i="8"/>
  <c r="O309" i="8" s="1"/>
  <c r="N308" i="8"/>
  <c r="N309" i="8" s="1"/>
  <c r="M308" i="8"/>
  <c r="M309" i="8" s="1"/>
  <c r="L308" i="8"/>
  <c r="L309" i="8" s="1"/>
  <c r="K308" i="8"/>
  <c r="K309" i="8" s="1"/>
  <c r="J308" i="8"/>
  <c r="J309" i="8" s="1"/>
  <c r="I308" i="8"/>
  <c r="I309" i="8" s="1"/>
  <c r="G308" i="8"/>
  <c r="G309" i="8" s="1"/>
  <c r="O307" i="8"/>
  <c r="N307" i="8"/>
  <c r="M307" i="8"/>
  <c r="L307" i="8"/>
  <c r="K307" i="8"/>
  <c r="J307" i="8"/>
  <c r="I307" i="8"/>
  <c r="G307" i="8"/>
  <c r="O306" i="8"/>
  <c r="N306" i="8"/>
  <c r="M306" i="8"/>
  <c r="L306" i="8"/>
  <c r="K306" i="8"/>
  <c r="J306" i="8"/>
  <c r="O281" i="8"/>
  <c r="O282" i="8" s="1"/>
  <c r="N281" i="8"/>
  <c r="N282" i="8" s="1"/>
  <c r="M281" i="8"/>
  <c r="M282" i="8" s="1"/>
  <c r="L281" i="8"/>
  <c r="L282" i="8" s="1"/>
  <c r="K281" i="8"/>
  <c r="K282" i="8" s="1"/>
  <c r="J281" i="8"/>
  <c r="J282" i="8" s="1"/>
  <c r="I281" i="8"/>
  <c r="I282" i="8" s="1"/>
  <c r="G281" i="8"/>
  <c r="G282" i="8" s="1"/>
  <c r="O280" i="8"/>
  <c r="N280" i="8"/>
  <c r="M280" i="8"/>
  <c r="L280" i="8"/>
  <c r="K280" i="8"/>
  <c r="J280" i="8"/>
  <c r="I280" i="8"/>
  <c r="G280" i="8"/>
  <c r="O279" i="8"/>
  <c r="N279" i="8"/>
  <c r="M279" i="8"/>
  <c r="L279" i="8"/>
  <c r="K279" i="8"/>
  <c r="J279" i="8"/>
  <c r="O254" i="8"/>
  <c r="O255" i="8" s="1"/>
  <c r="N254" i="8"/>
  <c r="N255" i="8" s="1"/>
  <c r="M254" i="8"/>
  <c r="M255" i="8" s="1"/>
  <c r="L254" i="8"/>
  <c r="L255" i="8" s="1"/>
  <c r="K254" i="8"/>
  <c r="K255" i="8" s="1"/>
  <c r="J254" i="8"/>
  <c r="J255" i="8" s="1"/>
  <c r="I254" i="8"/>
  <c r="I255" i="8" s="1"/>
  <c r="G254" i="8"/>
  <c r="G255" i="8" s="1"/>
  <c r="O253" i="8"/>
  <c r="N253" i="8"/>
  <c r="M253" i="8"/>
  <c r="L253" i="8"/>
  <c r="K253" i="8"/>
  <c r="J253" i="8"/>
  <c r="I253" i="8"/>
  <c r="G253" i="8"/>
  <c r="O252" i="8"/>
  <c r="N252" i="8"/>
  <c r="M252" i="8"/>
  <c r="L252" i="8"/>
  <c r="K252" i="8"/>
  <c r="J252" i="8"/>
  <c r="O227" i="8"/>
  <c r="O228" i="8" s="1"/>
  <c r="N227" i="8"/>
  <c r="N228" i="8" s="1"/>
  <c r="M227" i="8"/>
  <c r="M228" i="8" s="1"/>
  <c r="L227" i="8"/>
  <c r="L228" i="8" s="1"/>
  <c r="K227" i="8"/>
  <c r="K228" i="8" s="1"/>
  <c r="J227" i="8"/>
  <c r="J228" i="8" s="1"/>
  <c r="I227" i="8"/>
  <c r="I228" i="8" s="1"/>
  <c r="G227" i="8"/>
  <c r="G228" i="8" s="1"/>
  <c r="O226" i="8"/>
  <c r="N226" i="8"/>
  <c r="M226" i="8"/>
  <c r="L226" i="8"/>
  <c r="K226" i="8"/>
  <c r="J226" i="8"/>
  <c r="I226" i="8"/>
  <c r="G226" i="8"/>
  <c r="O225" i="8"/>
  <c r="N225" i="8"/>
  <c r="M225" i="8"/>
  <c r="L225" i="8"/>
  <c r="K225" i="8"/>
  <c r="J225" i="8"/>
  <c r="O207" i="8"/>
  <c r="O208" i="8" s="1"/>
  <c r="N207" i="8"/>
  <c r="N208" i="8" s="1"/>
  <c r="M207" i="8"/>
  <c r="M208" i="8" s="1"/>
  <c r="L207" i="8"/>
  <c r="L208" i="8" s="1"/>
  <c r="K207" i="8"/>
  <c r="K208" i="8" s="1"/>
  <c r="J207" i="8"/>
  <c r="J208" i="8" s="1"/>
  <c r="I207" i="8"/>
  <c r="I208" i="8" s="1"/>
  <c r="G207" i="8"/>
  <c r="G208" i="8" s="1"/>
  <c r="O206" i="8"/>
  <c r="N206" i="8"/>
  <c r="M206" i="8"/>
  <c r="L206" i="8"/>
  <c r="K206" i="8"/>
  <c r="J206" i="8"/>
  <c r="I206" i="8"/>
  <c r="G206" i="8"/>
  <c r="O205" i="8"/>
  <c r="N205" i="8"/>
  <c r="M205" i="8"/>
  <c r="L205" i="8"/>
  <c r="K205" i="8"/>
  <c r="J205" i="8"/>
  <c r="O180" i="8"/>
  <c r="O181" i="8" s="1"/>
  <c r="N180" i="8"/>
  <c r="N181" i="8" s="1"/>
  <c r="M180" i="8"/>
  <c r="M181" i="8" s="1"/>
  <c r="L180" i="8"/>
  <c r="L181" i="8" s="1"/>
  <c r="K180" i="8"/>
  <c r="K181" i="8" s="1"/>
  <c r="J180" i="8"/>
  <c r="J181" i="8" s="1"/>
  <c r="I180" i="8"/>
  <c r="I181" i="8" s="1"/>
  <c r="G180" i="8"/>
  <c r="G181" i="8" s="1"/>
  <c r="O179" i="8"/>
  <c r="N179" i="8"/>
  <c r="M179" i="8"/>
  <c r="L179" i="8"/>
  <c r="K179" i="8"/>
  <c r="J179" i="8"/>
  <c r="I179" i="8"/>
  <c r="G179" i="8"/>
  <c r="O178" i="8"/>
  <c r="N178" i="8"/>
  <c r="M178" i="8"/>
  <c r="L178" i="8"/>
  <c r="K178" i="8"/>
  <c r="J178" i="8"/>
  <c r="O153" i="8"/>
  <c r="O154" i="8" s="1"/>
  <c r="N153" i="8"/>
  <c r="N154" i="8" s="1"/>
  <c r="M153" i="8"/>
  <c r="M154" i="8" s="1"/>
  <c r="L153" i="8"/>
  <c r="L154" i="8" s="1"/>
  <c r="K153" i="8"/>
  <c r="K154" i="8" s="1"/>
  <c r="J153" i="8"/>
  <c r="J154" i="8" s="1"/>
  <c r="I153" i="8"/>
  <c r="I154" i="8" s="1"/>
  <c r="G153" i="8"/>
  <c r="G154" i="8" s="1"/>
  <c r="O152" i="8"/>
  <c r="N152" i="8"/>
  <c r="M152" i="8"/>
  <c r="L152" i="8"/>
  <c r="K152" i="8"/>
  <c r="J152" i="8"/>
  <c r="I152" i="8"/>
  <c r="G152" i="8"/>
  <c r="O151" i="8"/>
  <c r="N151" i="8"/>
  <c r="M151" i="8"/>
  <c r="L151" i="8"/>
  <c r="K151" i="8"/>
  <c r="J151" i="8"/>
  <c r="O144" i="8"/>
  <c r="O145" i="8" s="1"/>
  <c r="N144" i="8"/>
  <c r="N145" i="8" s="1"/>
  <c r="M144" i="8"/>
  <c r="M145" i="8" s="1"/>
  <c r="L144" i="8"/>
  <c r="L145" i="8" s="1"/>
  <c r="K144" i="8"/>
  <c r="K145" i="8" s="1"/>
  <c r="J144" i="8"/>
  <c r="J145" i="8" s="1"/>
  <c r="I144" i="8"/>
  <c r="I145" i="8" s="1"/>
  <c r="G144" i="8"/>
  <c r="G145" i="8" s="1"/>
  <c r="O143" i="8"/>
  <c r="N143" i="8"/>
  <c r="M143" i="8"/>
  <c r="L143" i="8"/>
  <c r="K143" i="8"/>
  <c r="J143" i="8"/>
  <c r="I143" i="8"/>
  <c r="G143" i="8"/>
  <c r="O142" i="8"/>
  <c r="N142" i="8"/>
  <c r="M142" i="8"/>
  <c r="L142" i="8"/>
  <c r="K142" i="8"/>
  <c r="J142" i="8"/>
  <c r="O123" i="8"/>
  <c r="O124" i="8" s="1"/>
  <c r="N123" i="8"/>
  <c r="N124" i="8" s="1"/>
  <c r="M123" i="8"/>
  <c r="M124" i="8" s="1"/>
  <c r="L123" i="8"/>
  <c r="L124" i="8" s="1"/>
  <c r="K123" i="8"/>
  <c r="K124" i="8" s="1"/>
  <c r="J123" i="8"/>
  <c r="J124" i="8" s="1"/>
  <c r="I123" i="8"/>
  <c r="I124" i="8" s="1"/>
  <c r="G123" i="8"/>
  <c r="G124" i="8" s="1"/>
  <c r="O122" i="8"/>
  <c r="N122" i="8"/>
  <c r="M122" i="8"/>
  <c r="L122" i="8"/>
  <c r="K122" i="8"/>
  <c r="J122" i="8"/>
  <c r="I122" i="8"/>
  <c r="G122" i="8"/>
  <c r="O121" i="8"/>
  <c r="N121" i="8"/>
  <c r="M121" i="8"/>
  <c r="L121" i="8"/>
  <c r="K121" i="8"/>
  <c r="J121" i="8"/>
  <c r="O111" i="8"/>
  <c r="O112" i="8" s="1"/>
  <c r="N111" i="8"/>
  <c r="N112" i="8" s="1"/>
  <c r="M111" i="8"/>
  <c r="M112" i="8" s="1"/>
  <c r="L111" i="8"/>
  <c r="L112" i="8" s="1"/>
  <c r="K111" i="8"/>
  <c r="K112" i="8" s="1"/>
  <c r="J111" i="8"/>
  <c r="J112" i="8" s="1"/>
  <c r="I111" i="8"/>
  <c r="I112" i="8" s="1"/>
  <c r="G111" i="8"/>
  <c r="G112" i="8" s="1"/>
  <c r="O110" i="8"/>
  <c r="N110" i="8"/>
  <c r="M110" i="8"/>
  <c r="L110" i="8"/>
  <c r="K110" i="8"/>
  <c r="J110" i="8"/>
  <c r="I110" i="8"/>
  <c r="G110" i="8"/>
  <c r="O109" i="8"/>
  <c r="N109" i="8"/>
  <c r="M109" i="8"/>
  <c r="L109" i="8"/>
  <c r="K109" i="8"/>
  <c r="J109" i="8"/>
  <c r="O84" i="8"/>
  <c r="O85" i="8" s="1"/>
  <c r="N84" i="8"/>
  <c r="N85" i="8" s="1"/>
  <c r="M84" i="8"/>
  <c r="M85" i="8" s="1"/>
  <c r="L84" i="8"/>
  <c r="L85" i="8" s="1"/>
  <c r="K84" i="8"/>
  <c r="K85" i="8" s="1"/>
  <c r="J84" i="8"/>
  <c r="J85" i="8" s="1"/>
  <c r="I84" i="8"/>
  <c r="I85" i="8" s="1"/>
  <c r="G84" i="8"/>
  <c r="G85" i="8" s="1"/>
  <c r="O83" i="8"/>
  <c r="N83" i="8"/>
  <c r="M83" i="8"/>
  <c r="L83" i="8"/>
  <c r="K83" i="8"/>
  <c r="J83" i="8"/>
  <c r="I83" i="8"/>
  <c r="G83" i="8"/>
  <c r="O82" i="8"/>
  <c r="N82" i="8"/>
  <c r="M82" i="8"/>
  <c r="L82" i="8"/>
  <c r="K82" i="8"/>
  <c r="J82" i="8"/>
  <c r="O57" i="8"/>
  <c r="O58" i="8" s="1"/>
  <c r="N57" i="8"/>
  <c r="N58" i="8" s="1"/>
  <c r="M57" i="8"/>
  <c r="M58" i="8" s="1"/>
  <c r="L57" i="8"/>
  <c r="L58" i="8" s="1"/>
  <c r="K57" i="8"/>
  <c r="K58" i="8" s="1"/>
  <c r="J57" i="8"/>
  <c r="J58" i="8" s="1"/>
  <c r="I57" i="8"/>
  <c r="I58" i="8" s="1"/>
  <c r="G57" i="8"/>
  <c r="G58" i="8" s="1"/>
  <c r="O56" i="8"/>
  <c r="N56" i="8"/>
  <c r="M56" i="8"/>
  <c r="L56" i="8"/>
  <c r="K56" i="8"/>
  <c r="J56" i="8"/>
  <c r="I56" i="8"/>
  <c r="G56" i="8"/>
  <c r="O55" i="8"/>
  <c r="N55" i="8"/>
  <c r="M55" i="8"/>
  <c r="L55" i="8"/>
  <c r="K55" i="8"/>
  <c r="J55" i="8"/>
  <c r="O48" i="8"/>
  <c r="O49" i="8" s="1"/>
  <c r="N48" i="8"/>
  <c r="N49" i="8" s="1"/>
  <c r="M48" i="8"/>
  <c r="M49" i="8" s="1"/>
  <c r="L48" i="8"/>
  <c r="L49" i="8" s="1"/>
  <c r="K48" i="8"/>
  <c r="K49" i="8" s="1"/>
  <c r="J48" i="8"/>
  <c r="J49" i="8" s="1"/>
  <c r="I48" i="8"/>
  <c r="I49" i="8" s="1"/>
  <c r="G48" i="8"/>
  <c r="G49" i="8" s="1"/>
  <c r="O47" i="8"/>
  <c r="N47" i="8"/>
  <c r="M47" i="8"/>
  <c r="L47" i="8"/>
  <c r="K47" i="8"/>
  <c r="J47" i="8"/>
  <c r="I47" i="8"/>
  <c r="G47" i="8"/>
  <c r="O46" i="8"/>
  <c r="N46" i="8"/>
  <c r="M46" i="8"/>
  <c r="L46" i="8"/>
  <c r="K46" i="8"/>
  <c r="J46" i="8"/>
  <c r="G42" i="7" l="1"/>
  <c r="O300" i="7"/>
  <c r="O301" i="7" s="1"/>
  <c r="N300" i="7"/>
  <c r="N301" i="7" s="1"/>
  <c r="M300" i="7"/>
  <c r="M301" i="7" s="1"/>
  <c r="L300" i="7"/>
  <c r="L301" i="7" s="1"/>
  <c r="K300" i="7"/>
  <c r="K301" i="7" s="1"/>
  <c r="J300" i="7"/>
  <c r="J301" i="7" s="1"/>
  <c r="I300" i="7"/>
  <c r="I301" i="7" s="1"/>
  <c r="G300" i="7"/>
  <c r="G301" i="7" s="1"/>
  <c r="O299" i="7"/>
  <c r="N299" i="7"/>
  <c r="M299" i="7"/>
  <c r="L299" i="7"/>
  <c r="K299" i="7"/>
  <c r="J299" i="7"/>
  <c r="I299" i="7"/>
  <c r="G299" i="7"/>
  <c r="O298" i="7"/>
  <c r="N298" i="7"/>
  <c r="M298" i="7"/>
  <c r="L298" i="7"/>
  <c r="K298" i="7"/>
  <c r="J298" i="7"/>
  <c r="O273" i="7"/>
  <c r="O274" i="7" s="1"/>
  <c r="N273" i="7"/>
  <c r="N274" i="7" s="1"/>
  <c r="M273" i="7"/>
  <c r="M274" i="7" s="1"/>
  <c r="L273" i="7"/>
  <c r="L274" i="7" s="1"/>
  <c r="K273" i="7"/>
  <c r="K274" i="7" s="1"/>
  <c r="J273" i="7"/>
  <c r="J274" i="7" s="1"/>
  <c r="I273" i="7"/>
  <c r="I274" i="7" s="1"/>
  <c r="G273" i="7"/>
  <c r="G274" i="7" s="1"/>
  <c r="O272" i="7"/>
  <c r="N272" i="7"/>
  <c r="M272" i="7"/>
  <c r="L272" i="7"/>
  <c r="K272" i="7"/>
  <c r="J272" i="7"/>
  <c r="I272" i="7"/>
  <c r="G272" i="7"/>
  <c r="O271" i="7"/>
  <c r="N271" i="7"/>
  <c r="M271" i="7"/>
  <c r="L271" i="7"/>
  <c r="K271" i="7"/>
  <c r="J271" i="7"/>
  <c r="O263" i="7"/>
  <c r="O264" i="7" s="1"/>
  <c r="N263" i="7"/>
  <c r="N264" i="7" s="1"/>
  <c r="M263" i="7"/>
  <c r="M264" i="7" s="1"/>
  <c r="L263" i="7"/>
  <c r="L264" i="7" s="1"/>
  <c r="K263" i="7"/>
  <c r="K264" i="7" s="1"/>
  <c r="J263" i="7"/>
  <c r="J264" i="7" s="1"/>
  <c r="I263" i="7"/>
  <c r="I264" i="7" s="1"/>
  <c r="G263" i="7"/>
  <c r="G264" i="7" s="1"/>
  <c r="O262" i="7"/>
  <c r="N262" i="7"/>
  <c r="M262" i="7"/>
  <c r="L262" i="7"/>
  <c r="K262" i="7"/>
  <c r="J262" i="7"/>
  <c r="I262" i="7"/>
  <c r="G262" i="7"/>
  <c r="O261" i="7"/>
  <c r="N261" i="7"/>
  <c r="M261" i="7"/>
  <c r="L261" i="7"/>
  <c r="K261" i="7"/>
  <c r="J261" i="7"/>
  <c r="O252" i="7"/>
  <c r="O253" i="7" s="1"/>
  <c r="N252" i="7"/>
  <c r="N253" i="7" s="1"/>
  <c r="M252" i="7"/>
  <c r="M253" i="7" s="1"/>
  <c r="L252" i="7"/>
  <c r="L253" i="7" s="1"/>
  <c r="K252" i="7"/>
  <c r="K253" i="7" s="1"/>
  <c r="J252" i="7"/>
  <c r="J253" i="7" s="1"/>
  <c r="I252" i="7"/>
  <c r="I253" i="7" s="1"/>
  <c r="G252" i="7"/>
  <c r="G253" i="7" s="1"/>
  <c r="O251" i="7"/>
  <c r="N251" i="7"/>
  <c r="M251" i="7"/>
  <c r="L251" i="7"/>
  <c r="K251" i="7"/>
  <c r="J251" i="7"/>
  <c r="I251" i="7"/>
  <c r="G251" i="7"/>
  <c r="O250" i="7"/>
  <c r="N250" i="7"/>
  <c r="M250" i="7"/>
  <c r="L250" i="7"/>
  <c r="K250" i="7"/>
  <c r="J250" i="7"/>
  <c r="O239" i="7"/>
  <c r="O240" i="7" s="1"/>
  <c r="N239" i="7"/>
  <c r="N240" i="7" s="1"/>
  <c r="M239" i="7"/>
  <c r="M240" i="7" s="1"/>
  <c r="L239" i="7"/>
  <c r="L240" i="7" s="1"/>
  <c r="K239" i="7"/>
  <c r="K240" i="7" s="1"/>
  <c r="J239" i="7"/>
  <c r="J240" i="7" s="1"/>
  <c r="I239" i="7"/>
  <c r="I240" i="7" s="1"/>
  <c r="G239" i="7"/>
  <c r="G240" i="7" s="1"/>
  <c r="O238" i="7"/>
  <c r="N238" i="7"/>
  <c r="M238" i="7"/>
  <c r="L238" i="7"/>
  <c r="K238" i="7"/>
  <c r="J238" i="7"/>
  <c r="I238" i="7"/>
  <c r="G238" i="7"/>
  <c r="O237" i="7"/>
  <c r="N237" i="7"/>
  <c r="M237" i="7"/>
  <c r="L237" i="7"/>
  <c r="K237" i="7"/>
  <c r="J237" i="7"/>
  <c r="O213" i="7"/>
  <c r="O214" i="7" s="1"/>
  <c r="N213" i="7"/>
  <c r="N214" i="7" s="1"/>
  <c r="M213" i="7"/>
  <c r="M214" i="7" s="1"/>
  <c r="L213" i="7"/>
  <c r="L214" i="7" s="1"/>
  <c r="K213" i="7"/>
  <c r="K214" i="7" s="1"/>
  <c r="J213" i="7"/>
  <c r="J214" i="7" s="1"/>
  <c r="I213" i="7"/>
  <c r="I214" i="7" s="1"/>
  <c r="G213" i="7"/>
  <c r="G214" i="7" s="1"/>
  <c r="O212" i="7"/>
  <c r="N212" i="7"/>
  <c r="M212" i="7"/>
  <c r="L212" i="7"/>
  <c r="K212" i="7"/>
  <c r="J212" i="7"/>
  <c r="I212" i="7"/>
  <c r="G212" i="7"/>
  <c r="O211" i="7"/>
  <c r="N211" i="7"/>
  <c r="M211" i="7"/>
  <c r="L211" i="7"/>
  <c r="K211" i="7"/>
  <c r="J211" i="7"/>
  <c r="O186" i="7"/>
  <c r="O187" i="7" s="1"/>
  <c r="N186" i="7"/>
  <c r="N187" i="7" s="1"/>
  <c r="M186" i="7"/>
  <c r="M187" i="7" s="1"/>
  <c r="L186" i="7"/>
  <c r="L187" i="7" s="1"/>
  <c r="K186" i="7"/>
  <c r="K187" i="7" s="1"/>
  <c r="J186" i="7"/>
  <c r="J187" i="7" s="1"/>
  <c r="I186" i="7"/>
  <c r="I187" i="7" s="1"/>
  <c r="G186" i="7"/>
  <c r="G187" i="7" s="1"/>
  <c r="O185" i="7"/>
  <c r="N185" i="7"/>
  <c r="M185" i="7"/>
  <c r="L185" i="7"/>
  <c r="K185" i="7"/>
  <c r="J185" i="7"/>
  <c r="I185" i="7"/>
  <c r="G185" i="7"/>
  <c r="O184" i="7"/>
  <c r="N184" i="7"/>
  <c r="M184" i="7"/>
  <c r="L184" i="7"/>
  <c r="K184" i="7"/>
  <c r="J184" i="7"/>
  <c r="O159" i="7"/>
  <c r="O160" i="7" s="1"/>
  <c r="N159" i="7"/>
  <c r="N160" i="7" s="1"/>
  <c r="M159" i="7"/>
  <c r="M160" i="7" s="1"/>
  <c r="L159" i="7"/>
  <c r="L160" i="7" s="1"/>
  <c r="K159" i="7"/>
  <c r="K160" i="7" s="1"/>
  <c r="J159" i="7"/>
  <c r="J160" i="7" s="1"/>
  <c r="I159" i="7"/>
  <c r="I160" i="7" s="1"/>
  <c r="G159" i="7"/>
  <c r="G160" i="7" s="1"/>
  <c r="O158" i="7"/>
  <c r="N158" i="7"/>
  <c r="M158" i="7"/>
  <c r="L158" i="7"/>
  <c r="K158" i="7"/>
  <c r="J158" i="7"/>
  <c r="I158" i="7"/>
  <c r="G158" i="7"/>
  <c r="O157" i="7"/>
  <c r="N157" i="7"/>
  <c r="M157" i="7"/>
  <c r="L157" i="7"/>
  <c r="K157" i="7"/>
  <c r="J157" i="7"/>
  <c r="O143" i="7"/>
  <c r="O144" i="7" s="1"/>
  <c r="N143" i="7"/>
  <c r="N144" i="7" s="1"/>
  <c r="M143" i="7"/>
  <c r="M144" i="7" s="1"/>
  <c r="L143" i="7"/>
  <c r="L144" i="7" s="1"/>
  <c r="K143" i="7"/>
  <c r="K144" i="7" s="1"/>
  <c r="J143" i="7"/>
  <c r="J144" i="7" s="1"/>
  <c r="I143" i="7"/>
  <c r="I144" i="7" s="1"/>
  <c r="G143" i="7"/>
  <c r="G144" i="7" s="1"/>
  <c r="O142" i="7"/>
  <c r="N142" i="7"/>
  <c r="M142" i="7"/>
  <c r="L142" i="7"/>
  <c r="K142" i="7"/>
  <c r="J142" i="7"/>
  <c r="I142" i="7"/>
  <c r="G142" i="7"/>
  <c r="O141" i="7"/>
  <c r="N141" i="7"/>
  <c r="M141" i="7"/>
  <c r="L141" i="7"/>
  <c r="K141" i="7"/>
  <c r="J141" i="7"/>
  <c r="O116" i="7"/>
  <c r="O117" i="7" s="1"/>
  <c r="N116" i="7"/>
  <c r="N117" i="7" s="1"/>
  <c r="M116" i="7"/>
  <c r="M117" i="7" s="1"/>
  <c r="L116" i="7"/>
  <c r="L117" i="7" s="1"/>
  <c r="K116" i="7"/>
  <c r="K117" i="7" s="1"/>
  <c r="J116" i="7"/>
  <c r="J117" i="7" s="1"/>
  <c r="I116" i="7"/>
  <c r="I117" i="7" s="1"/>
  <c r="G116" i="7"/>
  <c r="G117" i="7" s="1"/>
  <c r="O115" i="7"/>
  <c r="N115" i="7"/>
  <c r="M115" i="7"/>
  <c r="L115" i="7"/>
  <c r="K115" i="7"/>
  <c r="J115" i="7"/>
  <c r="I115" i="7"/>
  <c r="G115" i="7"/>
  <c r="O114" i="7"/>
  <c r="N114" i="7"/>
  <c r="M114" i="7"/>
  <c r="L114" i="7"/>
  <c r="K114" i="7"/>
  <c r="J114" i="7"/>
  <c r="O89" i="7"/>
  <c r="O90" i="7" s="1"/>
  <c r="N89" i="7"/>
  <c r="N90" i="7" s="1"/>
  <c r="M89" i="7"/>
  <c r="M90" i="7" s="1"/>
  <c r="L89" i="7"/>
  <c r="L90" i="7" s="1"/>
  <c r="K89" i="7"/>
  <c r="K90" i="7" s="1"/>
  <c r="J89" i="7"/>
  <c r="J90" i="7" s="1"/>
  <c r="I89" i="7"/>
  <c r="I90" i="7" s="1"/>
  <c r="G89" i="7"/>
  <c r="G90" i="7" s="1"/>
  <c r="O88" i="7"/>
  <c r="N88" i="7"/>
  <c r="M88" i="7"/>
  <c r="L88" i="7"/>
  <c r="K88" i="7"/>
  <c r="J88" i="7"/>
  <c r="I88" i="7"/>
  <c r="G88" i="7"/>
  <c r="O87" i="7"/>
  <c r="N87" i="7"/>
  <c r="M87" i="7"/>
  <c r="L87" i="7"/>
  <c r="K87" i="7"/>
  <c r="J87" i="7"/>
  <c r="O80" i="7"/>
  <c r="O81" i="7" s="1"/>
  <c r="N80" i="7"/>
  <c r="N81" i="7" s="1"/>
  <c r="M80" i="7"/>
  <c r="M81" i="7" s="1"/>
  <c r="L80" i="7"/>
  <c r="L81" i="7" s="1"/>
  <c r="K80" i="7"/>
  <c r="K81" i="7" s="1"/>
  <c r="J80" i="7"/>
  <c r="J81" i="7" s="1"/>
  <c r="I80" i="7"/>
  <c r="I81" i="7" s="1"/>
  <c r="G80" i="7"/>
  <c r="G81" i="7" s="1"/>
  <c r="O79" i="7"/>
  <c r="N79" i="7"/>
  <c r="M79" i="7"/>
  <c r="L79" i="7"/>
  <c r="K79" i="7"/>
  <c r="J79" i="7"/>
  <c r="I79" i="7"/>
  <c r="G79" i="7"/>
  <c r="O78" i="7"/>
  <c r="N78" i="7"/>
  <c r="M78" i="7"/>
  <c r="L78" i="7"/>
  <c r="K78" i="7"/>
  <c r="J78" i="7"/>
  <c r="O70" i="7"/>
  <c r="O71" i="7" s="1"/>
  <c r="N70" i="7"/>
  <c r="N71" i="7" s="1"/>
  <c r="M70" i="7"/>
  <c r="M71" i="7" s="1"/>
  <c r="L70" i="7"/>
  <c r="L71" i="7" s="1"/>
  <c r="K70" i="7"/>
  <c r="K71" i="7" s="1"/>
  <c r="J70" i="7"/>
  <c r="J71" i="7" s="1"/>
  <c r="I70" i="7"/>
  <c r="I71" i="7" s="1"/>
  <c r="G70" i="7"/>
  <c r="G71" i="7" s="1"/>
  <c r="O69" i="7"/>
  <c r="N69" i="7"/>
  <c r="M69" i="7"/>
  <c r="L69" i="7"/>
  <c r="K69" i="7"/>
  <c r="J69" i="7"/>
  <c r="I69" i="7"/>
  <c r="G69" i="7"/>
  <c r="O68" i="7"/>
  <c r="N68" i="7"/>
  <c r="M68" i="7"/>
  <c r="L68" i="7"/>
  <c r="K68" i="7"/>
  <c r="J68" i="7"/>
  <c r="O43" i="7"/>
  <c r="O44" i="7" s="1"/>
  <c r="N43" i="7"/>
  <c r="N44" i="7" s="1"/>
  <c r="M43" i="7"/>
  <c r="M44" i="7" s="1"/>
  <c r="L43" i="7"/>
  <c r="L44" i="7" s="1"/>
  <c r="K43" i="7"/>
  <c r="K44" i="7" s="1"/>
  <c r="J43" i="7"/>
  <c r="J44" i="7" s="1"/>
  <c r="I43" i="7"/>
  <c r="I44" i="7" s="1"/>
  <c r="G43" i="7"/>
  <c r="G44" i="7" s="1"/>
  <c r="O42" i="7"/>
  <c r="N42" i="7"/>
  <c r="M42" i="7"/>
  <c r="L42" i="7"/>
  <c r="K42" i="7"/>
  <c r="J42" i="7"/>
  <c r="I42" i="7"/>
  <c r="O41" i="7"/>
  <c r="N41" i="7"/>
  <c r="M41" i="7"/>
  <c r="L41" i="7"/>
  <c r="K41" i="7"/>
  <c r="J41" i="7"/>
  <c r="O30" i="7"/>
  <c r="O31" i="7" s="1"/>
  <c r="N30" i="7"/>
  <c r="N31" i="7" s="1"/>
  <c r="M30" i="7"/>
  <c r="M31" i="7" s="1"/>
  <c r="L30" i="7"/>
  <c r="L31" i="7" s="1"/>
  <c r="K30" i="7"/>
  <c r="K31" i="7" s="1"/>
  <c r="J30" i="7"/>
  <c r="J31" i="7" s="1"/>
  <c r="I30" i="7"/>
  <c r="I31" i="7" s="1"/>
  <c r="G30" i="7"/>
  <c r="G31" i="7" s="1"/>
  <c r="O29" i="7"/>
  <c r="N29" i="7"/>
  <c r="M29" i="7"/>
  <c r="L29" i="7"/>
  <c r="K29" i="7"/>
  <c r="J29" i="7"/>
  <c r="I29" i="7"/>
  <c r="G29" i="7"/>
  <c r="O28" i="7"/>
  <c r="N28" i="7"/>
  <c r="M28" i="7"/>
  <c r="L28" i="7"/>
  <c r="K28" i="7"/>
  <c r="J28" i="7"/>
  <c r="O306" i="5" l="1"/>
  <c r="O307" i="5" s="1"/>
  <c r="N306" i="5"/>
  <c r="N307" i="5" s="1"/>
  <c r="M306" i="5"/>
  <c r="M307" i="5" s="1"/>
  <c r="L306" i="5"/>
  <c r="L307" i="5" s="1"/>
  <c r="K306" i="5"/>
  <c r="K307" i="5" s="1"/>
  <c r="J306" i="5"/>
  <c r="J307" i="5" s="1"/>
  <c r="I306" i="5"/>
  <c r="I307" i="5" s="1"/>
  <c r="G306" i="5"/>
  <c r="G307" i="5" s="1"/>
  <c r="O305" i="5"/>
  <c r="N305" i="5"/>
  <c r="M305" i="5"/>
  <c r="L305" i="5"/>
  <c r="K305" i="5"/>
  <c r="J305" i="5"/>
  <c r="I305" i="5"/>
  <c r="G305" i="5"/>
  <c r="O304" i="5"/>
  <c r="N304" i="5"/>
  <c r="M304" i="5"/>
  <c r="L304" i="5"/>
  <c r="K304" i="5"/>
  <c r="J304" i="5"/>
  <c r="O279" i="5" l="1"/>
  <c r="O280" i="5" s="1"/>
  <c r="N279" i="5"/>
  <c r="N280" i="5" s="1"/>
  <c r="M279" i="5"/>
  <c r="M280" i="5" s="1"/>
  <c r="L279" i="5"/>
  <c r="L280" i="5" s="1"/>
  <c r="K279" i="5"/>
  <c r="K280" i="5" s="1"/>
  <c r="J279" i="5"/>
  <c r="J280" i="5" s="1"/>
  <c r="I279" i="5"/>
  <c r="I280" i="5" s="1"/>
  <c r="G279" i="5"/>
  <c r="G280" i="5" s="1"/>
  <c r="O278" i="5"/>
  <c r="N278" i="5"/>
  <c r="M278" i="5"/>
  <c r="L278" i="5"/>
  <c r="K278" i="5"/>
  <c r="J278" i="5"/>
  <c r="I278" i="5"/>
  <c r="G278" i="5"/>
  <c r="O277" i="5"/>
  <c r="N277" i="5"/>
  <c r="M277" i="5"/>
  <c r="L277" i="5"/>
  <c r="K277" i="5"/>
  <c r="J277" i="5"/>
  <c r="O263" i="5"/>
  <c r="O264" i="5" s="1"/>
  <c r="N263" i="5"/>
  <c r="N264" i="5" s="1"/>
  <c r="M263" i="5"/>
  <c r="M264" i="5" s="1"/>
  <c r="L263" i="5"/>
  <c r="L264" i="5" s="1"/>
  <c r="K263" i="5"/>
  <c r="K264" i="5" s="1"/>
  <c r="J263" i="5"/>
  <c r="J264" i="5" s="1"/>
  <c r="I263" i="5"/>
  <c r="I264" i="5" s="1"/>
  <c r="G263" i="5"/>
  <c r="G264" i="5" s="1"/>
  <c r="O262" i="5"/>
  <c r="N262" i="5"/>
  <c r="M262" i="5"/>
  <c r="L262" i="5"/>
  <c r="K262" i="5"/>
  <c r="J262" i="5"/>
  <c r="I262" i="5"/>
  <c r="G262" i="5"/>
  <c r="O261" i="5"/>
  <c r="N261" i="5"/>
  <c r="M261" i="5"/>
  <c r="L261" i="5"/>
  <c r="K261" i="5"/>
  <c r="J261" i="5"/>
  <c r="K253" i="5"/>
  <c r="O252" i="5"/>
  <c r="O253" i="5" s="1"/>
  <c r="N252" i="5"/>
  <c r="N253" i="5" s="1"/>
  <c r="M252" i="5"/>
  <c r="M253" i="5" s="1"/>
  <c r="L252" i="5"/>
  <c r="L253" i="5" s="1"/>
  <c r="K252" i="5"/>
  <c r="J252" i="5"/>
  <c r="J253" i="5" s="1"/>
  <c r="I252" i="5"/>
  <c r="I253" i="5" s="1"/>
  <c r="G252" i="5"/>
  <c r="G253" i="5" s="1"/>
  <c r="O251" i="5"/>
  <c r="N251" i="5"/>
  <c r="M251" i="5"/>
  <c r="L251" i="5"/>
  <c r="K251" i="5"/>
  <c r="J251" i="5"/>
  <c r="I251" i="5"/>
  <c r="G251" i="5"/>
  <c r="O250" i="5"/>
  <c r="N250" i="5"/>
  <c r="M250" i="5"/>
  <c r="L250" i="5"/>
  <c r="K250" i="5"/>
  <c r="J250" i="5"/>
  <c r="N240" i="5"/>
  <c r="O239" i="5"/>
  <c r="O240" i="5" s="1"/>
  <c r="N239" i="5"/>
  <c r="M239" i="5"/>
  <c r="M240" i="5" s="1"/>
  <c r="L239" i="5"/>
  <c r="L240" i="5" s="1"/>
  <c r="K239" i="5"/>
  <c r="K240" i="5" s="1"/>
  <c r="J239" i="5"/>
  <c r="J240" i="5" s="1"/>
  <c r="I239" i="5"/>
  <c r="I240" i="5" s="1"/>
  <c r="G239" i="5"/>
  <c r="G240" i="5" s="1"/>
  <c r="O238" i="5"/>
  <c r="N238" i="5"/>
  <c r="M238" i="5"/>
  <c r="L238" i="5"/>
  <c r="K238" i="5"/>
  <c r="J238" i="5"/>
  <c r="I238" i="5"/>
  <c r="G238" i="5"/>
  <c r="O237" i="5"/>
  <c r="N237" i="5"/>
  <c r="M237" i="5"/>
  <c r="L237" i="5"/>
  <c r="K237" i="5"/>
  <c r="J237" i="5"/>
  <c r="O213" i="5"/>
  <c r="O214" i="5" s="1"/>
  <c r="N213" i="5"/>
  <c r="N214" i="5" s="1"/>
  <c r="M213" i="5"/>
  <c r="M214" i="5" s="1"/>
  <c r="L213" i="5"/>
  <c r="L214" i="5" s="1"/>
  <c r="K213" i="5"/>
  <c r="K214" i="5" s="1"/>
  <c r="J213" i="5"/>
  <c r="J214" i="5" s="1"/>
  <c r="I213" i="5"/>
  <c r="I214" i="5" s="1"/>
  <c r="G213" i="5"/>
  <c r="G214" i="5" s="1"/>
  <c r="O212" i="5"/>
  <c r="N212" i="5"/>
  <c r="M212" i="5"/>
  <c r="L212" i="5"/>
  <c r="K212" i="5"/>
  <c r="J212" i="5"/>
  <c r="I212" i="5"/>
  <c r="G212" i="5"/>
  <c r="O211" i="5"/>
  <c r="N211" i="5"/>
  <c r="M211" i="5"/>
  <c r="L211" i="5"/>
  <c r="K211" i="5"/>
  <c r="J211" i="5"/>
  <c r="O186" i="5"/>
  <c r="O187" i="5" s="1"/>
  <c r="N186" i="5"/>
  <c r="N187" i="5" s="1"/>
  <c r="M186" i="5"/>
  <c r="M187" i="5" s="1"/>
  <c r="L186" i="5"/>
  <c r="L187" i="5" s="1"/>
  <c r="K186" i="5"/>
  <c r="K187" i="5" s="1"/>
  <c r="J186" i="5"/>
  <c r="J187" i="5" s="1"/>
  <c r="I186" i="5"/>
  <c r="I187" i="5" s="1"/>
  <c r="G186" i="5"/>
  <c r="G187" i="5" s="1"/>
  <c r="O185" i="5"/>
  <c r="N185" i="5"/>
  <c r="M185" i="5"/>
  <c r="L185" i="5"/>
  <c r="K185" i="5"/>
  <c r="J185" i="5"/>
  <c r="I185" i="5"/>
  <c r="G185" i="5"/>
  <c r="O184" i="5"/>
  <c r="N184" i="5"/>
  <c r="M184" i="5"/>
  <c r="L184" i="5"/>
  <c r="K184" i="5"/>
  <c r="J184" i="5"/>
  <c r="O159" i="5"/>
  <c r="O160" i="5" s="1"/>
  <c r="N159" i="5"/>
  <c r="N160" i="5" s="1"/>
  <c r="M159" i="5"/>
  <c r="M160" i="5" s="1"/>
  <c r="L159" i="5"/>
  <c r="L160" i="5" s="1"/>
  <c r="K159" i="5"/>
  <c r="K160" i="5" s="1"/>
  <c r="J159" i="5"/>
  <c r="J160" i="5" s="1"/>
  <c r="I159" i="5"/>
  <c r="I160" i="5" s="1"/>
  <c r="G159" i="5"/>
  <c r="G160" i="5" s="1"/>
  <c r="O158" i="5"/>
  <c r="N158" i="5"/>
  <c r="M158" i="5"/>
  <c r="L158" i="5"/>
  <c r="K158" i="5"/>
  <c r="J158" i="5"/>
  <c r="I158" i="5"/>
  <c r="G158" i="5"/>
  <c r="O157" i="5"/>
  <c r="N157" i="5"/>
  <c r="M157" i="5"/>
  <c r="L157" i="5"/>
  <c r="K157" i="5"/>
  <c r="J157" i="5"/>
  <c r="O143" i="5"/>
  <c r="O144" i="5" s="1"/>
  <c r="N143" i="5"/>
  <c r="N144" i="5" s="1"/>
  <c r="M143" i="5"/>
  <c r="M144" i="5" s="1"/>
  <c r="L143" i="5"/>
  <c r="L144" i="5" s="1"/>
  <c r="K143" i="5"/>
  <c r="K144" i="5" s="1"/>
  <c r="J143" i="5"/>
  <c r="J144" i="5" s="1"/>
  <c r="I143" i="5"/>
  <c r="I144" i="5" s="1"/>
  <c r="G143" i="5"/>
  <c r="G144" i="5" s="1"/>
  <c r="O142" i="5"/>
  <c r="N142" i="5"/>
  <c r="M142" i="5"/>
  <c r="L142" i="5"/>
  <c r="K142" i="5"/>
  <c r="J142" i="5"/>
  <c r="I142" i="5"/>
  <c r="G142" i="5"/>
  <c r="O141" i="5"/>
  <c r="N141" i="5"/>
  <c r="M141" i="5"/>
  <c r="L141" i="5"/>
  <c r="K141" i="5"/>
  <c r="J141" i="5"/>
  <c r="O116" i="5"/>
  <c r="O117" i="5" s="1"/>
  <c r="N116" i="5"/>
  <c r="N117" i="5" s="1"/>
  <c r="M116" i="5"/>
  <c r="M117" i="5" s="1"/>
  <c r="L116" i="5"/>
  <c r="L117" i="5" s="1"/>
  <c r="K116" i="5"/>
  <c r="K117" i="5" s="1"/>
  <c r="J116" i="5"/>
  <c r="J117" i="5" s="1"/>
  <c r="I116" i="5"/>
  <c r="I117" i="5" s="1"/>
  <c r="G116" i="5"/>
  <c r="G117" i="5" s="1"/>
  <c r="O115" i="5"/>
  <c r="N115" i="5"/>
  <c r="M115" i="5"/>
  <c r="L115" i="5"/>
  <c r="K115" i="5"/>
  <c r="J115" i="5"/>
  <c r="I115" i="5"/>
  <c r="G115" i="5"/>
  <c r="O114" i="5"/>
  <c r="N114" i="5"/>
  <c r="M114" i="5"/>
  <c r="L114" i="5"/>
  <c r="K114" i="5"/>
  <c r="J114" i="5"/>
  <c r="O89" i="5"/>
  <c r="O90" i="5" s="1"/>
  <c r="N89" i="5"/>
  <c r="N90" i="5" s="1"/>
  <c r="M89" i="5"/>
  <c r="M90" i="5" s="1"/>
  <c r="L89" i="5"/>
  <c r="L90" i="5" s="1"/>
  <c r="K89" i="5"/>
  <c r="K90" i="5" s="1"/>
  <c r="J89" i="5"/>
  <c r="J90" i="5" s="1"/>
  <c r="I89" i="5"/>
  <c r="I90" i="5" s="1"/>
  <c r="G89" i="5"/>
  <c r="G90" i="5" s="1"/>
  <c r="O88" i="5"/>
  <c r="N88" i="5"/>
  <c r="M88" i="5"/>
  <c r="L88" i="5"/>
  <c r="K88" i="5"/>
  <c r="J88" i="5"/>
  <c r="I88" i="5"/>
  <c r="G88" i="5"/>
  <c r="O87" i="5"/>
  <c r="N87" i="5"/>
  <c r="M87" i="5"/>
  <c r="L87" i="5"/>
  <c r="K87" i="5"/>
  <c r="J87" i="5"/>
  <c r="O80" i="5"/>
  <c r="O81" i="5" s="1"/>
  <c r="N80" i="5"/>
  <c r="N81" i="5" s="1"/>
  <c r="M80" i="5"/>
  <c r="M81" i="5" s="1"/>
  <c r="L80" i="5"/>
  <c r="L81" i="5" s="1"/>
  <c r="K80" i="5"/>
  <c r="K81" i="5" s="1"/>
  <c r="J80" i="5"/>
  <c r="J81" i="5" s="1"/>
  <c r="I80" i="5"/>
  <c r="I81" i="5" s="1"/>
  <c r="G80" i="5"/>
  <c r="G81" i="5" s="1"/>
  <c r="O79" i="5"/>
  <c r="N79" i="5"/>
  <c r="M79" i="5"/>
  <c r="L79" i="5"/>
  <c r="K79" i="5"/>
  <c r="J79" i="5"/>
  <c r="I79" i="5"/>
  <c r="G79" i="5"/>
  <c r="O78" i="5"/>
  <c r="N78" i="5"/>
  <c r="M78" i="5"/>
  <c r="L78" i="5"/>
  <c r="K78" i="5"/>
  <c r="J78" i="5"/>
  <c r="O70" i="5" l="1"/>
  <c r="O71" i="5" s="1"/>
  <c r="N70" i="5"/>
  <c r="N71" i="5" s="1"/>
  <c r="M70" i="5"/>
  <c r="M71" i="5" s="1"/>
  <c r="L70" i="5"/>
  <c r="L71" i="5" s="1"/>
  <c r="K70" i="5"/>
  <c r="K71" i="5" s="1"/>
  <c r="J70" i="5"/>
  <c r="J71" i="5" s="1"/>
  <c r="I70" i="5"/>
  <c r="I71" i="5" s="1"/>
  <c r="G70" i="5"/>
  <c r="G71" i="5" s="1"/>
  <c r="O69" i="5"/>
  <c r="N69" i="5"/>
  <c r="M69" i="5"/>
  <c r="L69" i="5"/>
  <c r="K69" i="5"/>
  <c r="J69" i="5"/>
  <c r="I69" i="5"/>
  <c r="G69" i="5"/>
  <c r="O68" i="5"/>
  <c r="N68" i="5"/>
  <c r="M68" i="5"/>
  <c r="L68" i="5"/>
  <c r="K68" i="5"/>
  <c r="J68" i="5"/>
  <c r="J43" i="5"/>
  <c r="J44" i="5" s="1"/>
  <c r="K43" i="5"/>
  <c r="K44" i="5" s="1"/>
  <c r="L43" i="5"/>
  <c r="L44" i="5" s="1"/>
  <c r="M43" i="5"/>
  <c r="M44" i="5" s="1"/>
  <c r="N43" i="5"/>
  <c r="N44" i="5" s="1"/>
  <c r="O43" i="5"/>
  <c r="O44" i="5" s="1"/>
  <c r="I43" i="5"/>
  <c r="I44" i="5" s="1"/>
  <c r="G43" i="5"/>
  <c r="G44" i="5" s="1"/>
  <c r="O30" i="5"/>
  <c r="O31" i="5" s="1"/>
  <c r="N30" i="5"/>
  <c r="N31" i="5" s="1"/>
  <c r="M30" i="5"/>
  <c r="M31" i="5" s="1"/>
  <c r="L30" i="5"/>
  <c r="L31" i="5" s="1"/>
  <c r="K30" i="5"/>
  <c r="K31" i="5" s="1"/>
  <c r="J30" i="5"/>
  <c r="J31" i="5" s="1"/>
  <c r="I30" i="5"/>
  <c r="I31" i="5" s="1"/>
  <c r="G30" i="5"/>
  <c r="G31" i="5" s="1"/>
  <c r="J18" i="4"/>
  <c r="K18" i="4"/>
  <c r="K19" i="4" s="1"/>
  <c r="L18" i="4"/>
  <c r="L19" i="4" s="1"/>
  <c r="M18" i="4"/>
  <c r="M19" i="4" s="1"/>
  <c r="N18" i="4"/>
  <c r="N19" i="4" s="1"/>
  <c r="O18" i="4"/>
  <c r="J19" i="4"/>
  <c r="O19" i="4"/>
  <c r="I18" i="4"/>
  <c r="I19" i="4" s="1"/>
  <c r="G18" i="4"/>
  <c r="G19" i="4" s="1"/>
  <c r="L235" i="6"/>
  <c r="J234" i="6"/>
  <c r="J235" i="6" s="1"/>
  <c r="K234" i="6"/>
  <c r="K235" i="6" s="1"/>
  <c r="L234" i="6"/>
  <c r="M234" i="6"/>
  <c r="M235" i="6" s="1"/>
  <c r="N234" i="6"/>
  <c r="N235" i="6" s="1"/>
  <c r="O234" i="6"/>
  <c r="O235" i="6" s="1"/>
  <c r="I234" i="6"/>
  <c r="I235" i="6" s="1"/>
  <c r="J233" i="6"/>
  <c r="K233" i="6"/>
  <c r="L233" i="6"/>
  <c r="M233" i="6"/>
  <c r="N233" i="6"/>
  <c r="O233" i="6"/>
  <c r="I233" i="6"/>
  <c r="K232" i="6"/>
  <c r="L232" i="6"/>
  <c r="M232" i="6"/>
  <c r="N232" i="6"/>
  <c r="O232" i="6"/>
  <c r="J232" i="6"/>
  <c r="G234" i="6"/>
  <c r="G235" i="6" s="1"/>
  <c r="G233" i="6"/>
  <c r="O336" i="4"/>
  <c r="O337" i="4" s="1"/>
  <c r="N336" i="4"/>
  <c r="N337" i="4" s="1"/>
  <c r="M336" i="4"/>
  <c r="M337" i="4" s="1"/>
  <c r="L336" i="4"/>
  <c r="L337" i="4" s="1"/>
  <c r="K336" i="4"/>
  <c r="K337" i="4" s="1"/>
  <c r="J336" i="4"/>
  <c r="J337" i="4" s="1"/>
  <c r="I336" i="4"/>
  <c r="I337" i="4" s="1"/>
  <c r="G336" i="4"/>
  <c r="G337" i="4" s="1"/>
  <c r="O335" i="4"/>
  <c r="N335" i="4"/>
  <c r="M335" i="4"/>
  <c r="L335" i="4"/>
  <c r="K335" i="4"/>
  <c r="J335" i="4"/>
  <c r="I335" i="4"/>
  <c r="G335" i="4"/>
  <c r="O334" i="4"/>
  <c r="N334" i="4"/>
  <c r="M334" i="4"/>
  <c r="L334" i="4"/>
  <c r="K334" i="4"/>
  <c r="J334" i="4"/>
  <c r="O309" i="4"/>
  <c r="O310" i="4" s="1"/>
  <c r="N309" i="4"/>
  <c r="N310" i="4" s="1"/>
  <c r="M309" i="4"/>
  <c r="M310" i="4" s="1"/>
  <c r="L309" i="4"/>
  <c r="L310" i="4" s="1"/>
  <c r="K309" i="4"/>
  <c r="K310" i="4" s="1"/>
  <c r="J309" i="4"/>
  <c r="J310" i="4" s="1"/>
  <c r="I309" i="4"/>
  <c r="I310" i="4" s="1"/>
  <c r="G309" i="4"/>
  <c r="G310" i="4" s="1"/>
  <c r="O308" i="4"/>
  <c r="N308" i="4"/>
  <c r="M308" i="4"/>
  <c r="L308" i="4"/>
  <c r="K308" i="4"/>
  <c r="J308" i="4"/>
  <c r="I308" i="4"/>
  <c r="G308" i="4"/>
  <c r="O307" i="4"/>
  <c r="N307" i="4"/>
  <c r="M307" i="4"/>
  <c r="L307" i="4"/>
  <c r="K307" i="4"/>
  <c r="J307" i="4"/>
  <c r="O282" i="4"/>
  <c r="O283" i="4" s="1"/>
  <c r="N282" i="4"/>
  <c r="N283" i="4" s="1"/>
  <c r="M282" i="4"/>
  <c r="M283" i="4" s="1"/>
  <c r="L282" i="4"/>
  <c r="L283" i="4" s="1"/>
  <c r="K282" i="4"/>
  <c r="K283" i="4" s="1"/>
  <c r="J282" i="4"/>
  <c r="J283" i="4" s="1"/>
  <c r="I282" i="4"/>
  <c r="I283" i="4" s="1"/>
  <c r="G282" i="4"/>
  <c r="G283" i="4" s="1"/>
  <c r="O281" i="4"/>
  <c r="N281" i="4"/>
  <c r="M281" i="4"/>
  <c r="L281" i="4"/>
  <c r="K281" i="4"/>
  <c r="J281" i="4"/>
  <c r="I281" i="4"/>
  <c r="G281" i="4"/>
  <c r="O280" i="4"/>
  <c r="N280" i="4"/>
  <c r="M280" i="4"/>
  <c r="L280" i="4"/>
  <c r="K280" i="4"/>
  <c r="J280" i="4"/>
  <c r="O255" i="4"/>
  <c r="O256" i="4" s="1"/>
  <c r="N255" i="4"/>
  <c r="N256" i="4" s="1"/>
  <c r="M255" i="4"/>
  <c r="M256" i="4" s="1"/>
  <c r="L255" i="4"/>
  <c r="L256" i="4" s="1"/>
  <c r="K255" i="4"/>
  <c r="K256" i="4" s="1"/>
  <c r="J255" i="4"/>
  <c r="J256" i="4" s="1"/>
  <c r="I255" i="4"/>
  <c r="I256" i="4" s="1"/>
  <c r="G255" i="4"/>
  <c r="G256" i="4" s="1"/>
  <c r="O254" i="4"/>
  <c r="N254" i="4"/>
  <c r="M254" i="4"/>
  <c r="L254" i="4"/>
  <c r="K254" i="4"/>
  <c r="J254" i="4"/>
  <c r="I254" i="4"/>
  <c r="G254" i="4"/>
  <c r="O253" i="4"/>
  <c r="N253" i="4"/>
  <c r="M253" i="4"/>
  <c r="L253" i="4"/>
  <c r="K253" i="4"/>
  <c r="J253" i="4"/>
  <c r="O229" i="4"/>
  <c r="O228" i="4"/>
  <c r="N228" i="4"/>
  <c r="N229" i="4" s="1"/>
  <c r="M228" i="4"/>
  <c r="M229" i="4" s="1"/>
  <c r="L228" i="4"/>
  <c r="L229" i="4" s="1"/>
  <c r="K228" i="4"/>
  <c r="K229" i="4" s="1"/>
  <c r="J228" i="4"/>
  <c r="J229" i="4" s="1"/>
  <c r="I228" i="4"/>
  <c r="I229" i="4" s="1"/>
  <c r="G228" i="4"/>
  <c r="G229" i="4" s="1"/>
  <c r="O227" i="4"/>
  <c r="N227" i="4"/>
  <c r="M227" i="4"/>
  <c r="L227" i="4"/>
  <c r="K227" i="4"/>
  <c r="J227" i="4"/>
  <c r="I227" i="4"/>
  <c r="G227" i="4"/>
  <c r="O226" i="4"/>
  <c r="N226" i="4"/>
  <c r="M226" i="4"/>
  <c r="L226" i="4"/>
  <c r="K226" i="4"/>
  <c r="J226" i="4"/>
  <c r="O207" i="4"/>
  <c r="O208" i="4" s="1"/>
  <c r="N207" i="4"/>
  <c r="N208" i="4" s="1"/>
  <c r="M207" i="4"/>
  <c r="M208" i="4" s="1"/>
  <c r="L207" i="4"/>
  <c r="L208" i="4" s="1"/>
  <c r="K207" i="4"/>
  <c r="K208" i="4" s="1"/>
  <c r="J207" i="4"/>
  <c r="J208" i="4" s="1"/>
  <c r="I207" i="4"/>
  <c r="I208" i="4" s="1"/>
  <c r="G207" i="4"/>
  <c r="G208" i="4" s="1"/>
  <c r="O206" i="4"/>
  <c r="N206" i="4"/>
  <c r="M206" i="4"/>
  <c r="L206" i="4"/>
  <c r="K206" i="4"/>
  <c r="J206" i="4"/>
  <c r="I206" i="4"/>
  <c r="G206" i="4"/>
  <c r="O205" i="4"/>
  <c r="N205" i="4"/>
  <c r="M205" i="4"/>
  <c r="L205" i="4"/>
  <c r="K205" i="4"/>
  <c r="J205" i="4"/>
  <c r="G179" i="4"/>
  <c r="O180" i="4"/>
  <c r="O181" i="4" s="1"/>
  <c r="N180" i="4"/>
  <c r="N181" i="4" s="1"/>
  <c r="M180" i="4"/>
  <c r="M181" i="4" s="1"/>
  <c r="L180" i="4"/>
  <c r="L181" i="4" s="1"/>
  <c r="K180" i="4"/>
  <c r="K181" i="4" s="1"/>
  <c r="J180" i="4"/>
  <c r="J181" i="4" s="1"/>
  <c r="I180" i="4"/>
  <c r="I181" i="4" s="1"/>
  <c r="G180" i="4"/>
  <c r="G181" i="4" s="1"/>
  <c r="O179" i="4"/>
  <c r="N179" i="4"/>
  <c r="M179" i="4"/>
  <c r="L179" i="4"/>
  <c r="K179" i="4"/>
  <c r="J179" i="4"/>
  <c r="I179" i="4"/>
  <c r="O178" i="4"/>
  <c r="N178" i="4"/>
  <c r="M178" i="4"/>
  <c r="L178" i="4"/>
  <c r="K178" i="4"/>
  <c r="J178" i="4"/>
  <c r="O153" i="4"/>
  <c r="O154" i="4" s="1"/>
  <c r="N153" i="4"/>
  <c r="N154" i="4" s="1"/>
  <c r="M153" i="4"/>
  <c r="M154" i="4" s="1"/>
  <c r="L153" i="4"/>
  <c r="L154" i="4" s="1"/>
  <c r="K153" i="4"/>
  <c r="K154" i="4" s="1"/>
  <c r="J153" i="4"/>
  <c r="J154" i="4" s="1"/>
  <c r="I153" i="4"/>
  <c r="I154" i="4" s="1"/>
  <c r="G153" i="4"/>
  <c r="G154" i="4" s="1"/>
  <c r="O152" i="4"/>
  <c r="N152" i="4"/>
  <c r="M152" i="4"/>
  <c r="L152" i="4"/>
  <c r="K152" i="4"/>
  <c r="J152" i="4"/>
  <c r="I152" i="4"/>
  <c r="G152" i="4"/>
  <c r="O151" i="4"/>
  <c r="N151" i="4"/>
  <c r="M151" i="4"/>
  <c r="L151" i="4"/>
  <c r="K151" i="4"/>
  <c r="J151" i="4"/>
  <c r="I143" i="4"/>
  <c r="O144" i="4"/>
  <c r="O145" i="4" s="1"/>
  <c r="N144" i="4"/>
  <c r="N145" i="4" s="1"/>
  <c r="M144" i="4"/>
  <c r="M145" i="4" s="1"/>
  <c r="L144" i="4"/>
  <c r="L145" i="4" s="1"/>
  <c r="K144" i="4"/>
  <c r="K145" i="4" s="1"/>
  <c r="J144" i="4"/>
  <c r="J145" i="4" s="1"/>
  <c r="I144" i="4"/>
  <c r="I145" i="4" s="1"/>
  <c r="G144" i="4"/>
  <c r="G145" i="4" s="1"/>
  <c r="O143" i="4"/>
  <c r="N143" i="4"/>
  <c r="M143" i="4"/>
  <c r="L143" i="4"/>
  <c r="K143" i="4"/>
  <c r="J143" i="4"/>
  <c r="G143" i="4"/>
  <c r="O142" i="4"/>
  <c r="N142" i="4"/>
  <c r="M142" i="4"/>
  <c r="L142" i="4"/>
  <c r="K142" i="4"/>
  <c r="J142" i="4"/>
  <c r="L56" i="4"/>
  <c r="L57" i="4" s="1"/>
  <c r="M56" i="4"/>
  <c r="M57" i="4" s="1"/>
  <c r="N56" i="4"/>
  <c r="N57" i="4" s="1"/>
  <c r="O56" i="4"/>
  <c r="O57" i="4" s="1"/>
  <c r="K56" i="4"/>
  <c r="K57" i="4" s="1"/>
  <c r="J56" i="4"/>
  <c r="J57" i="4" s="1"/>
  <c r="I56" i="4"/>
  <c r="I57" i="4" s="1"/>
  <c r="G56" i="4"/>
  <c r="G57" i="4" s="1"/>
  <c r="J122" i="4"/>
  <c r="J123" i="4" s="1"/>
  <c r="K122" i="4"/>
  <c r="K123" i="4" s="1"/>
  <c r="L122" i="4"/>
  <c r="L123" i="4" s="1"/>
  <c r="M122" i="4"/>
  <c r="M123" i="4" s="1"/>
  <c r="N122" i="4"/>
  <c r="N123" i="4" s="1"/>
  <c r="O122" i="4"/>
  <c r="O123" i="4" s="1"/>
  <c r="I122" i="4"/>
  <c r="I123" i="4" s="1"/>
  <c r="G122" i="4"/>
  <c r="G123" i="4" s="1"/>
  <c r="O47" i="4"/>
  <c r="O48" i="4" s="1"/>
  <c r="N47" i="4"/>
  <c r="N48" i="4" s="1"/>
  <c r="M47" i="4"/>
  <c r="M48" i="4" s="1"/>
  <c r="L47" i="4"/>
  <c r="L48" i="4" s="1"/>
  <c r="K47" i="4"/>
  <c r="K48" i="4" s="1"/>
  <c r="J47" i="4"/>
  <c r="J48" i="4" s="1"/>
  <c r="I47" i="4"/>
  <c r="I48" i="4" s="1"/>
  <c r="G47" i="4"/>
  <c r="G48" i="4" s="1"/>
  <c r="O83" i="4"/>
  <c r="O84" i="4" s="1"/>
  <c r="N83" i="4"/>
  <c r="N84" i="4" s="1"/>
  <c r="M83" i="4"/>
  <c r="M84" i="4" s="1"/>
  <c r="L83" i="4"/>
  <c r="L84" i="4" s="1"/>
  <c r="K83" i="4"/>
  <c r="K84" i="4" s="1"/>
  <c r="J83" i="4"/>
  <c r="J84" i="4" s="1"/>
  <c r="I83" i="4"/>
  <c r="I84" i="4" s="1"/>
  <c r="G83" i="4"/>
  <c r="G84" i="4" s="1"/>
  <c r="J110" i="4"/>
  <c r="J111" i="4" s="1"/>
  <c r="K110" i="4"/>
  <c r="K111" i="4" s="1"/>
  <c r="L110" i="4"/>
  <c r="L111" i="4" s="1"/>
  <c r="M110" i="4"/>
  <c r="M111" i="4" s="1"/>
  <c r="N110" i="4"/>
  <c r="N111" i="4" s="1"/>
  <c r="O110" i="4"/>
  <c r="O111" i="4" s="1"/>
  <c r="I110" i="4"/>
  <c r="I111" i="4" s="1"/>
  <c r="G110" i="4"/>
  <c r="G111" i="4" s="1"/>
  <c r="I121" i="4"/>
  <c r="O121" i="4"/>
  <c r="N121" i="4"/>
  <c r="M121" i="4"/>
  <c r="L121" i="4"/>
  <c r="K121" i="4"/>
  <c r="J121" i="4"/>
  <c r="G121" i="4"/>
  <c r="O120" i="4"/>
  <c r="N120" i="4"/>
  <c r="M120" i="4"/>
  <c r="L120" i="4"/>
  <c r="K120" i="4"/>
  <c r="J120" i="4"/>
  <c r="O109" i="4"/>
  <c r="N109" i="4"/>
  <c r="M109" i="4"/>
  <c r="L109" i="4"/>
  <c r="K109" i="4"/>
  <c r="J109" i="4"/>
  <c r="I109" i="4"/>
  <c r="G109" i="4"/>
  <c r="O108" i="4"/>
  <c r="N108" i="4"/>
  <c r="M108" i="4"/>
  <c r="L108" i="4"/>
  <c r="K108" i="4"/>
  <c r="J108" i="4"/>
  <c r="J81" i="4" l="1"/>
  <c r="O82" i="4"/>
  <c r="N82" i="4"/>
  <c r="M82" i="4"/>
  <c r="L82" i="4"/>
  <c r="K82" i="4"/>
  <c r="J82" i="4"/>
  <c r="I82" i="4"/>
  <c r="G82" i="4"/>
  <c r="O81" i="4"/>
  <c r="N81" i="4"/>
  <c r="M81" i="4"/>
  <c r="L81" i="4"/>
  <c r="K81" i="4"/>
  <c r="O55" i="4"/>
  <c r="N55" i="4"/>
  <c r="M55" i="4"/>
  <c r="L55" i="4"/>
  <c r="K55" i="4"/>
  <c r="J55" i="4"/>
  <c r="I55" i="4"/>
  <c r="G55" i="4"/>
  <c r="O54" i="4"/>
  <c r="N54" i="4"/>
  <c r="M54" i="4"/>
  <c r="L54" i="4"/>
  <c r="K54" i="4"/>
  <c r="J54" i="4"/>
  <c r="K46" i="4"/>
  <c r="L46" i="4"/>
  <c r="M46" i="4"/>
  <c r="N46" i="4"/>
  <c r="O46" i="4"/>
  <c r="J46" i="4"/>
  <c r="K45" i="4"/>
  <c r="L45" i="4"/>
  <c r="M45" i="4"/>
  <c r="N45" i="4"/>
  <c r="O45" i="4"/>
  <c r="J45" i="4"/>
  <c r="K17" i="4"/>
  <c r="L17" i="4"/>
  <c r="M17" i="4"/>
  <c r="N17" i="4"/>
  <c r="O17" i="4"/>
  <c r="J17" i="4"/>
  <c r="K16" i="4"/>
  <c r="L16" i="4"/>
  <c r="M16" i="4"/>
  <c r="N16" i="4"/>
  <c r="O16" i="4"/>
  <c r="J16" i="4"/>
  <c r="K42" i="5"/>
  <c r="L42" i="5"/>
  <c r="M42" i="5"/>
  <c r="N42" i="5"/>
  <c r="O42" i="5"/>
  <c r="J42" i="5"/>
  <c r="K28" i="5"/>
  <c r="G42" i="5"/>
  <c r="K41" i="5"/>
  <c r="L41" i="5"/>
  <c r="M41" i="5"/>
  <c r="N41" i="5"/>
  <c r="O41" i="5"/>
  <c r="J41" i="5"/>
  <c r="I42" i="5"/>
  <c r="K29" i="5"/>
  <c r="L29" i="5"/>
  <c r="M29" i="5"/>
  <c r="N29" i="5"/>
  <c r="O29" i="5"/>
  <c r="J29" i="5"/>
  <c r="L28" i="5"/>
  <c r="M28" i="5"/>
  <c r="N28" i="5"/>
  <c r="O28" i="5"/>
  <c r="J28" i="5"/>
  <c r="G46" i="4"/>
  <c r="G17" i="4"/>
  <c r="G29" i="5"/>
  <c r="I29" i="5"/>
  <c r="I17" i="4"/>
  <c r="I46" i="4"/>
  <c r="N7" i="2"/>
  <c r="N10" i="2"/>
  <c r="N20" i="2"/>
  <c r="N21" i="2"/>
  <c r="N22" i="2"/>
  <c r="N23" i="2"/>
  <c r="N16" i="2"/>
  <c r="N17" i="2"/>
  <c r="N18" i="2"/>
  <c r="N19" i="2"/>
  <c r="N15" i="2"/>
  <c r="N14" i="2"/>
  <c r="N13" i="2"/>
  <c r="N12" i="2"/>
  <c r="N11" i="2"/>
  <c r="N9" i="2" l="1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8" i="2"/>
</calcChain>
</file>

<file path=xl/sharedStrings.xml><?xml version="1.0" encoding="utf-8"?>
<sst xmlns="http://schemas.openxmlformats.org/spreadsheetml/2006/main" count="16379" uniqueCount="366">
  <si>
    <t>GPS Points</t>
  </si>
  <si>
    <t>Point #</t>
  </si>
  <si>
    <t>466 6833</t>
  </si>
  <si>
    <t>UTM</t>
  </si>
  <si>
    <t>Latitude</t>
  </si>
  <si>
    <t>Longitude</t>
  </si>
  <si>
    <t>466 6846</t>
  </si>
  <si>
    <t>Location</t>
  </si>
  <si>
    <t>260th</t>
  </si>
  <si>
    <t>464 7726</t>
  </si>
  <si>
    <t>466 6889</t>
  </si>
  <si>
    <t>Zone</t>
  </si>
  <si>
    <t>WGS 84</t>
  </si>
  <si>
    <t>464 7769</t>
  </si>
  <si>
    <t>Converter: http://www.rcn.montana.edu/Resources/Converter.aspx</t>
  </si>
  <si>
    <t>Accuracy (+/- feet)</t>
  </si>
  <si>
    <t>464 7782</t>
  </si>
  <si>
    <t>140th</t>
  </si>
  <si>
    <t>464 7785</t>
  </si>
  <si>
    <t>Side of road</t>
  </si>
  <si>
    <t>South</t>
  </si>
  <si>
    <t>North</t>
  </si>
  <si>
    <t>464 7816</t>
  </si>
  <si>
    <t>464 7814</t>
  </si>
  <si>
    <t>464 7823</t>
  </si>
  <si>
    <t>464 7822</t>
  </si>
  <si>
    <t>464 7826</t>
  </si>
  <si>
    <t>464 7842</t>
  </si>
  <si>
    <t>464 7848</t>
  </si>
  <si>
    <t>464 7872</t>
  </si>
  <si>
    <t>464 7875</t>
  </si>
  <si>
    <t>464 7876</t>
  </si>
  <si>
    <t>Easting</t>
  </si>
  <si>
    <t>Northing</t>
  </si>
  <si>
    <t>Date</t>
  </si>
  <si>
    <t>Road</t>
  </si>
  <si>
    <t>Site #</t>
  </si>
  <si>
    <t>Plant</t>
  </si>
  <si>
    <t>Height</t>
  </si>
  <si>
    <t>Status</t>
  </si>
  <si>
    <t>Condition</t>
  </si>
  <si>
    <t>Eggs</t>
  </si>
  <si>
    <t>1st</t>
  </si>
  <si>
    <t>2nd</t>
  </si>
  <si>
    <t>3rd</t>
  </si>
  <si>
    <t>4th</t>
  </si>
  <si>
    <t>5th</t>
  </si>
  <si>
    <t>Pod</t>
  </si>
  <si>
    <t>Won't</t>
  </si>
  <si>
    <t>Topped</t>
  </si>
  <si>
    <t>Early bud</t>
  </si>
  <si>
    <t>NW</t>
  </si>
  <si>
    <t>SW</t>
  </si>
  <si>
    <t>NE</t>
  </si>
  <si>
    <t>SE</t>
  </si>
  <si>
    <t>Point</t>
  </si>
  <si>
    <t>001</t>
  </si>
  <si>
    <t>Etrex #</t>
  </si>
  <si>
    <r>
      <t>N 42</t>
    </r>
    <r>
      <rPr>
        <sz val="11"/>
        <color theme="1"/>
        <rFont val="Calibri"/>
        <family val="2"/>
      </rPr>
      <t>°28'19.2"</t>
    </r>
  </si>
  <si>
    <r>
      <t>W 93</t>
    </r>
    <r>
      <rPr>
        <sz val="11"/>
        <color theme="1"/>
        <rFont val="Calibri"/>
        <family val="2"/>
      </rPr>
      <t>°52'45.3"</t>
    </r>
  </si>
  <si>
    <t>N 42°37'09.9"</t>
  </si>
  <si>
    <t>W 93°52'26.4"</t>
  </si>
  <si>
    <t>west side of R27, 80 m south of railroad track.  North side of drainage creek.</t>
  </si>
  <si>
    <t>003</t>
  </si>
  <si>
    <t>a few miles due west of Webster City on D20/220th St., east side of the bridge and the stream</t>
  </si>
  <si>
    <t>004</t>
  </si>
  <si>
    <r>
      <t>N 42</t>
    </r>
    <r>
      <rPr>
        <sz val="11"/>
        <color theme="1"/>
        <rFont val="Calibri"/>
        <family val="2"/>
      </rPr>
      <t>°39'21.2"</t>
    </r>
  </si>
  <si>
    <r>
      <t>W 93</t>
    </r>
    <r>
      <rPr>
        <sz val="11"/>
        <color theme="1"/>
        <rFont val="Calibri"/>
        <family val="2"/>
      </rPr>
      <t>°51'47.7"</t>
    </r>
  </si>
  <si>
    <t>Filter strip, oats, some common milkweed patches</t>
  </si>
  <si>
    <t>005</t>
  </si>
  <si>
    <r>
      <t>N 42</t>
    </r>
    <r>
      <rPr>
        <sz val="11"/>
        <color theme="1"/>
        <rFont val="Calibri"/>
        <family val="2"/>
      </rPr>
      <t>°34'46.1"</t>
    </r>
  </si>
  <si>
    <r>
      <t>W 93</t>
    </r>
    <r>
      <rPr>
        <sz val="11"/>
        <color theme="1"/>
        <rFont val="Calibri"/>
        <family val="2"/>
      </rPr>
      <t>°49'51.1"</t>
    </r>
  </si>
  <si>
    <t>Lat</t>
  </si>
  <si>
    <t>Long</t>
  </si>
  <si>
    <t>On Hancock Avenue north of 330th St.  Arliss Nielsen Farm</t>
  </si>
  <si>
    <t>Bioreactor Sites</t>
  </si>
  <si>
    <t>466 6902</t>
  </si>
  <si>
    <t># plants</t>
  </si>
  <si>
    <t># oppside</t>
  </si>
  <si>
    <t>466 6929</t>
  </si>
  <si>
    <t>466 6943</t>
  </si>
  <si>
    <t>466 6923</t>
  </si>
  <si>
    <t>466 6949</t>
  </si>
  <si>
    <t>466 6940</t>
  </si>
  <si>
    <t>466 6963</t>
  </si>
  <si>
    <t>466 6981</t>
  </si>
  <si>
    <t>466 6980</t>
  </si>
  <si>
    <t>466 6995</t>
  </si>
  <si>
    <t>466 7022</t>
  </si>
  <si>
    <t>466 7031</t>
  </si>
  <si>
    <t>466 7044</t>
  </si>
  <si>
    <t>10 A.v.</t>
  </si>
  <si>
    <t>Start, North</t>
  </si>
  <si>
    <t>466 6826</t>
  </si>
  <si>
    <t>E(x+1)-E(x) [m]</t>
  </si>
  <si>
    <t>W</t>
  </si>
  <si>
    <t>E</t>
  </si>
  <si>
    <t>B</t>
  </si>
  <si>
    <t>T</t>
  </si>
  <si>
    <t>P</t>
  </si>
  <si>
    <t>Comments</t>
  </si>
  <si>
    <t>Chewed leaves</t>
  </si>
  <si>
    <t>Empty eggshell</t>
  </si>
  <si>
    <t>140th Street</t>
  </si>
  <si>
    <t>chewing</t>
  </si>
  <si>
    <t>yellow woolly bear</t>
  </si>
  <si>
    <t>260th Street</t>
  </si>
  <si>
    <t>Mean</t>
  </si>
  <si>
    <t>Sum</t>
  </si>
  <si>
    <t>2 chewed leaves</t>
  </si>
  <si>
    <t>non-Monarch larva</t>
  </si>
  <si>
    <t>insect feeding</t>
  </si>
  <si>
    <t>ven Dist 1</t>
  </si>
  <si>
    <t>Aphid nest with ants</t>
  </si>
  <si>
    <t>Height (cm)</t>
  </si>
  <si>
    <t>F</t>
  </si>
  <si>
    <t>D</t>
  </si>
  <si>
    <t>2 eggs on one leaf</t>
  </si>
  <si>
    <t>BF</t>
  </si>
  <si>
    <t>1 empty shell</t>
  </si>
  <si>
    <t>dead 2nd</t>
  </si>
  <si>
    <t>Standard Deviation</t>
  </si>
  <si>
    <t>Standard Error</t>
  </si>
  <si>
    <t>baby plant</t>
  </si>
  <si>
    <t>BD</t>
  </si>
  <si>
    <t>Pretty isolated.</t>
  </si>
  <si>
    <t>Ants</t>
  </si>
  <si>
    <t>Aphids</t>
  </si>
  <si>
    <t>dead 2nd, skin of 4th</t>
  </si>
  <si>
    <t>4 slugs</t>
  </si>
  <si>
    <t>tons of aphids</t>
  </si>
  <si>
    <t>lots of slugs</t>
  </si>
  <si>
    <t>lots of insect feeding</t>
  </si>
  <si>
    <t>TW</t>
  </si>
  <si>
    <t>TP</t>
  </si>
  <si>
    <t>DT</t>
  </si>
  <si>
    <t>TF</t>
  </si>
  <si>
    <t>FB</t>
  </si>
  <si>
    <t>Non-Monarch larva</t>
  </si>
  <si>
    <t>very small</t>
  </si>
  <si>
    <t>1 dead 2nd</t>
  </si>
  <si>
    <t>empty egg</t>
  </si>
  <si>
    <t>DB</t>
  </si>
  <si>
    <t>empty shell</t>
  </si>
  <si>
    <t>broken stem</t>
  </si>
  <si>
    <t>2 empty shells</t>
  </si>
  <si>
    <t>large frass</t>
  </si>
  <si>
    <t>weirdly formed</t>
  </si>
  <si>
    <t>chewed leaves</t>
  </si>
  <si>
    <t>New Plant!</t>
  </si>
  <si>
    <t>Yellow</t>
  </si>
  <si>
    <t>New</t>
  </si>
  <si>
    <t>3 branches</t>
  </si>
  <si>
    <t>lacewing egg</t>
  </si>
  <si>
    <t>both eggs on same leaf</t>
  </si>
  <si>
    <t>feeding</t>
  </si>
  <si>
    <t>2 per leaf x 2  +1</t>
  </si>
  <si>
    <t>TE</t>
  </si>
  <si>
    <t>tons of aphids and ants</t>
  </si>
  <si>
    <t>aphids and ants</t>
  </si>
  <si>
    <t>Two shoots</t>
  </si>
  <si>
    <t>"wow! 2 little baldies here"</t>
  </si>
  <si>
    <t>Lost 2 upper leaves</t>
  </si>
  <si>
    <t>Tip deformed</t>
  </si>
  <si>
    <t>3 yellow leaves near top fell off</t>
  </si>
  <si>
    <t>Chewing</t>
  </si>
  <si>
    <t>Aphids and black ants</t>
  </si>
  <si>
    <t>Aphids and small red ants</t>
  </si>
  <si>
    <t>WT</t>
  </si>
  <si>
    <t>2 eggs on 1 leaf</t>
  </si>
  <si>
    <t>+ empty eggshell</t>
  </si>
  <si>
    <t>Curly tips, 3 branches</t>
  </si>
  <si>
    <t>Aphids and black ants; deformed tip</t>
  </si>
  <si>
    <t>3 spiders</t>
  </si>
  <si>
    <t>2 branches; chewed; 1 spider</t>
  </si>
  <si>
    <t>feeding damage</t>
  </si>
  <si>
    <t>Top deformed</t>
  </si>
  <si>
    <t>feeding hole</t>
  </si>
  <si>
    <t>Aphids and red ants</t>
  </si>
  <si>
    <t>2 branches</t>
  </si>
  <si>
    <t>chewed</t>
  </si>
  <si>
    <t>deformed tip</t>
  </si>
  <si>
    <t>Aphids and small black ants</t>
  </si>
  <si>
    <t>milkweed tiger moth damage</t>
  </si>
  <si>
    <t>Larval feeding holes</t>
  </si>
  <si>
    <t>Chewed; tender fresh leaves</t>
  </si>
  <si>
    <t>3 empty shells</t>
  </si>
  <si>
    <t>+ 1 dead 5th</t>
  </si>
  <si>
    <t>Aphid clumps only</t>
  </si>
  <si>
    <t>FP</t>
  </si>
  <si>
    <t>Aphids and large red ants</t>
  </si>
  <si>
    <t>Black ants</t>
  </si>
  <si>
    <t>BP</t>
  </si>
  <si>
    <t>feeding holes</t>
  </si>
  <si>
    <t>New plant; feeding holes</t>
  </si>
  <si>
    <t>TD</t>
  </si>
  <si>
    <t>Aphid nest</t>
  </si>
  <si>
    <t>2 eggs on 1 leaf; feeding holes</t>
  </si>
  <si>
    <t>Aphids and black ants; feeding holes</t>
  </si>
  <si>
    <t>+ empty shell</t>
  </si>
  <si>
    <t>PF</t>
  </si>
  <si>
    <t>+ 2 empty shells</t>
  </si>
  <si>
    <t>frass</t>
  </si>
  <si>
    <t>flowers aborted</t>
  </si>
  <si>
    <t>young plant</t>
  </si>
  <si>
    <t>+ empty shell, feeding holes</t>
  </si>
  <si>
    <t>+ 1 empty shell; Aphids and red ants; feeding holes</t>
  </si>
  <si>
    <t>a few aphids</t>
  </si>
  <si>
    <t>small aphid nest, no ants; 3rd or 4th instar milkweed tiger larva</t>
  </si>
  <si>
    <t>PD</t>
  </si>
  <si>
    <t>+ 1 empty shell</t>
  </si>
  <si>
    <t>aphids and black ants</t>
  </si>
  <si>
    <t>Aphids and black ants; milkweed tiger moth, 2nd and batch of 1st instars</t>
  </si>
  <si>
    <t>frass and feeding holes</t>
  </si>
  <si>
    <t>Small aphid nest</t>
  </si>
  <si>
    <t>Lacewing larva</t>
  </si>
  <si>
    <t>Aphid nest and 1 large red ant; 2 eggs on 1 leaf</t>
  </si>
  <si>
    <t>4 branches</t>
  </si>
  <si>
    <t>Aphids and larger red ants</t>
  </si>
  <si>
    <t>Aphid nest, small red ants</t>
  </si>
  <si>
    <t>Aphids, lg. black ant and black ant</t>
  </si>
  <si>
    <t>Aphids and small red ants; 5th instar on last time</t>
  </si>
  <si>
    <t>Aphids and a few small red ants</t>
  </si>
  <si>
    <t>feeding holes, aphids</t>
  </si>
  <si>
    <t>Aphids, a few black ants</t>
  </si>
  <si>
    <t>Morning glory entwined</t>
  </si>
  <si>
    <t>Aphids and black ants; 2 spiders, dusty</t>
  </si>
  <si>
    <t>morning glory, dusty</t>
  </si>
  <si>
    <t>dusty</t>
  </si>
  <si>
    <t>morning glory</t>
  </si>
  <si>
    <t>A few aphids, with black ants</t>
  </si>
  <si>
    <t>Aphids; large frass; 3 leaves with 3 eggs each</t>
  </si>
  <si>
    <t>Small red ants</t>
  </si>
  <si>
    <t>Aphids, feeding holes, salt marsh caterpillar - 5th instar</t>
  </si>
  <si>
    <t>Small red ants; Milkweed tiger moth larva</t>
  </si>
  <si>
    <t>+ dead 1st</t>
  </si>
  <si>
    <t>branched</t>
  </si>
  <si>
    <t>spider</t>
  </si>
  <si>
    <t>+ black egg (dead)</t>
  </si>
  <si>
    <t>dried-up small pods</t>
  </si>
  <si>
    <t>(small 4th)</t>
  </si>
  <si>
    <t>3 eggs on 1 leaf</t>
  </si>
  <si>
    <t>PT</t>
  </si>
  <si>
    <t>+ 2 empty shells; feeding damage</t>
  </si>
  <si>
    <t>New growth; aphids</t>
  </si>
  <si>
    <t>Dead aphids and black ants</t>
  </si>
  <si>
    <t>E or B</t>
  </si>
  <si>
    <t>+ dead 2nd</t>
  </si>
  <si>
    <t>T,E</t>
  </si>
  <si>
    <t>P(d)</t>
  </si>
  <si>
    <t>+ 1 dead 1st</t>
  </si>
  <si>
    <t>Aphid nest; feeding holes</t>
  </si>
  <si>
    <t>T, B?</t>
  </si>
  <si>
    <t>+ dead 4th</t>
  </si>
  <si>
    <t>Aphids and small red ants; + 1 dead egg</t>
  </si>
  <si>
    <t>Chewed at top</t>
  </si>
  <si>
    <t>Chewed off at top</t>
  </si>
  <si>
    <t>feeding holes; small red aphids</t>
  </si>
  <si>
    <t>Aphids; Milkweed tiger moth 5th instar</t>
  </si>
  <si>
    <t>Aphids; 6 Milkweed tiger 3rd instars</t>
  </si>
  <si>
    <t>Tender plant</t>
  </si>
  <si>
    <t>Aphids and smaller light red ants</t>
  </si>
  <si>
    <t>Aphids and medium red ants</t>
  </si>
  <si>
    <t>Heavy feeding</t>
  </si>
  <si>
    <t>+ 1 dead egg</t>
  </si>
  <si>
    <t>Webbing around apex; dead aphids</t>
  </si>
  <si>
    <t>Branched - 3 ramets at base</t>
  </si>
  <si>
    <t>3 branches, small feeding holes</t>
  </si>
  <si>
    <t>Dead aphid nest</t>
  </si>
  <si>
    <t>Chewed</t>
  </si>
  <si>
    <t>Syrphid flies!</t>
  </si>
  <si>
    <t>Aphids; large frass</t>
  </si>
  <si>
    <t>Aphids and small red ants; feeding holes</t>
  </si>
  <si>
    <t>Aphids and black ants; salt marsh caterpillar, 5th instar</t>
  </si>
  <si>
    <t>+ 2 black eggs</t>
  </si>
  <si>
    <t>+ 1 black egg; small red ants</t>
  </si>
  <si>
    <t>tender new growth</t>
  </si>
  <si>
    <t>New growth</t>
  </si>
  <si>
    <t>Feeding holes; fresh growth</t>
  </si>
  <si>
    <t>tender plant</t>
  </si>
  <si>
    <t>pods dried up</t>
  </si>
  <si>
    <t>tender growth</t>
  </si>
  <si>
    <t>+ 1 empty shell (on same leaf with 1 egg)</t>
  </si>
  <si>
    <t>+ 1 empty shell; 2 branches</t>
  </si>
  <si>
    <t>+ 4 empty shells</t>
  </si>
  <si>
    <t>A few aphids and black ants; dried-up pods</t>
  </si>
  <si>
    <t>regrown</t>
  </si>
  <si>
    <t>Aphid nest; branched</t>
  </si>
  <si>
    <t>Regrown mowed - near road</t>
  </si>
  <si>
    <t>Medium black ants</t>
  </si>
  <si>
    <t>Aphids and medium black ants</t>
  </si>
  <si>
    <t>Banded woollybear 5th</t>
  </si>
  <si>
    <t>Dead aphids</t>
  </si>
  <si>
    <t>Dead aphids and black ant</t>
  </si>
  <si>
    <t>rotting leaves</t>
  </si>
  <si>
    <t>Insect feeding</t>
  </si>
  <si>
    <t>Milkweed bugs on pod</t>
  </si>
  <si>
    <t>"Big Bertha"</t>
  </si>
  <si>
    <t>2 banded woolly bears 5th</t>
  </si>
  <si>
    <t>Feeding holes</t>
  </si>
  <si>
    <t>Morning glory on it</t>
  </si>
  <si>
    <t>Aphids on top</t>
  </si>
  <si>
    <t>Dusty</t>
  </si>
  <si>
    <t>Black ants; morning glory vine</t>
  </si>
  <si>
    <t>Regrowing; aphids on top</t>
  </si>
  <si>
    <t>3 branches; heavy feeding</t>
  </si>
  <si>
    <t>Small feeding holes</t>
  </si>
  <si>
    <t>Feeding</t>
  </si>
  <si>
    <t>Black ant</t>
  </si>
  <si>
    <t>Some feeding holes</t>
  </si>
  <si>
    <t>A few feeding holes</t>
  </si>
  <si>
    <t>A few syrphid flies; some feeding</t>
  </si>
  <si>
    <t>Earwig</t>
  </si>
  <si>
    <t>Black ants; feeding holes</t>
  </si>
  <si>
    <t>Dead aphids; 1 black ant; sm red ants; feeding</t>
  </si>
  <si>
    <t>2 branches; small red ants</t>
  </si>
  <si>
    <t>Aphids and small red ants; grasshopper; small feeding holes</t>
  </si>
  <si>
    <t>Dead non-monarch larva</t>
  </si>
  <si>
    <t>Some feeding</t>
  </si>
  <si>
    <t>Small red ants; small feeding holes</t>
  </si>
  <si>
    <t>Pods are dried up</t>
  </si>
  <si>
    <t>Fresh growth</t>
  </si>
  <si>
    <t>A few medium black ants; feeding</t>
  </si>
  <si>
    <t>A few black ants</t>
  </si>
  <si>
    <t>1 black ant</t>
  </si>
  <si>
    <t>Lacewing egg</t>
  </si>
  <si>
    <t>Large red ants</t>
  </si>
  <si>
    <t>TP(d)</t>
  </si>
  <si>
    <t>dried pods</t>
  </si>
  <si>
    <t>Regrowth</t>
  </si>
  <si>
    <t>Aphids and 1 black ant</t>
  </si>
  <si>
    <t>+ 1 black egg; regrowth</t>
  </si>
  <si>
    <t>Milkweed bug nymphs on pod</t>
  </si>
  <si>
    <t>Regrown</t>
  </si>
  <si>
    <t>Regrown; dusty</t>
  </si>
  <si>
    <t>+ 2 empty shells; 2 branches</t>
  </si>
  <si>
    <t>Regrown; feeding holes</t>
  </si>
  <si>
    <t>With morning glory</t>
  </si>
  <si>
    <t>Near road</t>
  </si>
  <si>
    <t>Salt Marsh Caterpillar 5th; plant flopped over</t>
  </si>
  <si>
    <t>Yellow woolly bear 5th; 2 branches, feeding holes</t>
  </si>
  <si>
    <t>Feeding holes, frass</t>
  </si>
  <si>
    <t>Lady bugs</t>
  </si>
  <si>
    <t>Feeding holes; 2 crane flies</t>
  </si>
  <si>
    <t>Red ants</t>
  </si>
  <si>
    <t>Heavy feeding; red ants</t>
  </si>
  <si>
    <t>Feeding holes, small red ants</t>
  </si>
  <si>
    <t>Milkweed bug</t>
  </si>
  <si>
    <t>Small black ants</t>
  </si>
  <si>
    <t>Japanese beetle</t>
  </si>
  <si>
    <t>Milkweed bug nymphs</t>
  </si>
  <si>
    <t>Aphids; feeding holes</t>
  </si>
  <si>
    <t>Branched</t>
  </si>
  <si>
    <t>2 branches; feeding holes</t>
  </si>
  <si>
    <t>+ 1 empty shell; yellow woolly bear 5th instar</t>
  </si>
  <si>
    <t>Aphids; small feeding holes</t>
  </si>
  <si>
    <t>Large milkweed bug and nymphs</t>
  </si>
  <si>
    <t>+ 1 black egg</t>
  </si>
  <si>
    <t>Black ants and aphids</t>
  </si>
  <si>
    <t>+ 1 empty shell (eaten?)</t>
  </si>
  <si>
    <t>Regrowth; Aphids and red ants</t>
  </si>
  <si>
    <t>Regrowth; garden spider</t>
  </si>
  <si>
    <t>Regrowth; 5 branches</t>
  </si>
  <si>
    <t>Milkweed bugs</t>
  </si>
  <si>
    <t>Feeding holes; large red ants</t>
  </si>
  <si>
    <t>5 small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</si>
</sst>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" fontId="0" fillId="0" borderId="0" xfId="0" applyNumberFormat="1"/>
    <xf numFmtId="15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Monarch</a:t>
            </a:r>
            <a:r>
              <a:rPr lang="en-US" sz="1400" baseline="0"/>
              <a:t> Egg/Larval Density by Date, 2015</a:t>
            </a:r>
          </a:p>
          <a:p>
            <a:pPr>
              <a:defRPr/>
            </a:pPr>
            <a:r>
              <a:rPr lang="en-US" sz="1400" baseline="0"/>
              <a:t>260th Street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Graphs!$N$33</c:f>
              <c:strCache>
                <c:ptCount val="1"/>
                <c:pt idx="0">
                  <c:v>15-Jul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Graphs!$X$42:$X$47</c:f>
                <c:numCache>
                  <c:formatCode>General</c:formatCode>
                  <c:ptCount val="6"/>
                  <c:pt idx="0">
                    <c:v>0.19252244493553475</c:v>
                  </c:pt>
                  <c:pt idx="1">
                    <c:v>2.0641471370515797E-2</c:v>
                  </c:pt>
                  <c:pt idx="2">
                    <c:v>4.3528403281865968E-2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Graphs!$O$32:$T$32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Graphs!$O$33:$T$33</c:f>
              <c:numCache>
                <c:formatCode>General</c:formatCode>
                <c:ptCount val="6"/>
                <c:pt idx="0">
                  <c:v>0.54411764705882348</c:v>
                </c:pt>
                <c:pt idx="1">
                  <c:v>2.9411764705882353E-2</c:v>
                </c:pt>
                <c:pt idx="2">
                  <c:v>7.3529411764705885E-2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Graphs!$N$34</c:f>
              <c:strCache>
                <c:ptCount val="1"/>
                <c:pt idx="0">
                  <c:v>23-Jul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Graphs!$Y$42:$Y$47</c:f>
                <c:numCache>
                  <c:formatCode>General</c:formatCode>
                  <c:ptCount val="6"/>
                  <c:pt idx="0">
                    <c:v>5.7939523785279952E-2</c:v>
                  </c:pt>
                  <c:pt idx="1">
                    <c:v>2.7537578912653012E-2</c:v>
                  </c:pt>
                  <c:pt idx="2">
                    <c:v>1.6564173764014357E-2</c:v>
                  </c:pt>
                  <c:pt idx="3">
                    <c:v>1.3477735305935741E-2</c:v>
                  </c:pt>
                  <c:pt idx="4">
                    <c:v>5.1282051282051282E-3</c:v>
                  </c:pt>
                  <c:pt idx="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Graphs!$O$32:$T$32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Graphs!$O$34:$T$34</c:f>
              <c:numCache>
                <c:formatCode>General</c:formatCode>
                <c:ptCount val="6"/>
                <c:pt idx="0">
                  <c:v>0.40512820512820513</c:v>
                </c:pt>
                <c:pt idx="1">
                  <c:v>8.2051282051282051E-2</c:v>
                </c:pt>
                <c:pt idx="2">
                  <c:v>5.6410256410256411E-2</c:v>
                </c:pt>
                <c:pt idx="3">
                  <c:v>2.564102564102564E-2</c:v>
                </c:pt>
                <c:pt idx="4">
                  <c:v>5.1282051282051282E-3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Graphs!$N$35</c:f>
              <c:strCache>
                <c:ptCount val="1"/>
                <c:pt idx="0">
                  <c:v>31-Jul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Graphs!$Z$42:$Z$47</c:f>
                <c:numCache>
                  <c:formatCode>General</c:formatCode>
                  <c:ptCount val="6"/>
                  <c:pt idx="0">
                    <c:v>0.10772793307160458</c:v>
                  </c:pt>
                  <c:pt idx="1">
                    <c:v>2.436284029924354E-2</c:v>
                  </c:pt>
                  <c:pt idx="2">
                    <c:v>1.2786757863993617E-2</c:v>
                  </c:pt>
                  <c:pt idx="3">
                    <c:v>1.3902618881619316E-2</c:v>
                  </c:pt>
                  <c:pt idx="4">
                    <c:v>9.1154134253737112E-3</c:v>
                  </c:pt>
                  <c:pt idx="5">
                    <c:v>1.8935968064655945E-2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Graphs!$O$32:$T$32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Graphs!$O$35:$T$35</c:f>
              <c:numCache>
                <c:formatCode>General</c:formatCode>
                <c:ptCount val="6"/>
                <c:pt idx="0">
                  <c:v>0.79894179894179895</c:v>
                </c:pt>
                <c:pt idx="1">
                  <c:v>0.10052910052910052</c:v>
                </c:pt>
                <c:pt idx="2">
                  <c:v>3.1746031746031744E-2</c:v>
                </c:pt>
                <c:pt idx="3">
                  <c:v>2.6455026455026454E-2</c:v>
                </c:pt>
                <c:pt idx="4">
                  <c:v>1.5873015873015872E-2</c:v>
                </c:pt>
                <c:pt idx="5">
                  <c:v>3.7037037037037035E-2</c:v>
                </c:pt>
              </c:numCache>
            </c:numRef>
          </c:val>
        </c:ser>
        <c:ser>
          <c:idx val="3"/>
          <c:order val="3"/>
          <c:tx>
            <c:strRef>
              <c:f>Graphs!$N$36</c:f>
              <c:strCache>
                <c:ptCount val="1"/>
                <c:pt idx="0">
                  <c:v>7-Aug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Graphs!$AA$42:$AA$47</c:f>
                <c:numCache>
                  <c:formatCode>General</c:formatCode>
                  <c:ptCount val="6"/>
                  <c:pt idx="0">
                    <c:v>0.1255285388638038</c:v>
                  </c:pt>
                  <c:pt idx="1">
                    <c:v>2.7238030350378899E-2</c:v>
                  </c:pt>
                  <c:pt idx="2">
                    <c:v>1.5363080202640067E-2</c:v>
                  </c:pt>
                  <c:pt idx="3">
                    <c:v>8.9274927150843411E-3</c:v>
                  </c:pt>
                  <c:pt idx="4">
                    <c:v>5.1813471502590676E-3</c:v>
                  </c:pt>
                  <c:pt idx="5">
                    <c:v>8.9274927150843411E-3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Graphs!$O$32:$T$32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Graphs!$O$36:$T$36</c:f>
              <c:numCache>
                <c:formatCode>General</c:formatCode>
                <c:ptCount val="6"/>
                <c:pt idx="0">
                  <c:v>0.80829015544041449</c:v>
                </c:pt>
                <c:pt idx="1">
                  <c:v>0.11398963730569948</c:v>
                </c:pt>
                <c:pt idx="2">
                  <c:v>3.6269430051813469E-2</c:v>
                </c:pt>
                <c:pt idx="3">
                  <c:v>1.5544041450777202E-2</c:v>
                </c:pt>
                <c:pt idx="4">
                  <c:v>5.1813471502590676E-3</c:v>
                </c:pt>
                <c:pt idx="5">
                  <c:v>1.5544041450777202E-2</c:v>
                </c:pt>
              </c:numCache>
            </c:numRef>
          </c:val>
        </c:ser>
        <c:ser>
          <c:idx val="4"/>
          <c:order val="4"/>
          <c:tx>
            <c:strRef>
              <c:f>Graphs!$N$37</c:f>
              <c:strCache>
                <c:ptCount val="1"/>
                <c:pt idx="0">
                  <c:v>14-Aug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Graphs!$AB$42:$AB$47</c:f>
                <c:numCache>
                  <c:formatCode>General</c:formatCode>
                  <c:ptCount val="6"/>
                  <c:pt idx="0">
                    <c:v>8.469024796440941E-2</c:v>
                  </c:pt>
                  <c:pt idx="1">
                    <c:v>1.1348182888535915E-2</c:v>
                  </c:pt>
                  <c:pt idx="2">
                    <c:v>5.1282051282051282E-3</c:v>
                  </c:pt>
                  <c:pt idx="3">
                    <c:v>1.1348182888535915E-2</c:v>
                  </c:pt>
                  <c:pt idx="4">
                    <c:v>5.1282051282051282E-3</c:v>
                  </c:pt>
                  <c:pt idx="5">
                    <c:v>8.8364081060644702E-3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Graphs!$O$32:$T$32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Graphs!$O$37:$T$37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2.564102564102564E-2</c:v>
                </c:pt>
                <c:pt idx="2">
                  <c:v>5.1282051282051282E-3</c:v>
                </c:pt>
                <c:pt idx="3">
                  <c:v>2.564102564102564E-2</c:v>
                </c:pt>
                <c:pt idx="4">
                  <c:v>5.1282051282051282E-3</c:v>
                </c:pt>
                <c:pt idx="5">
                  <c:v>1.5384615384615385E-2</c:v>
                </c:pt>
              </c:numCache>
            </c:numRef>
          </c:val>
        </c:ser>
        <c:ser>
          <c:idx val="5"/>
          <c:order val="5"/>
          <c:tx>
            <c:strRef>
              <c:f>Graphs!$N$38</c:f>
              <c:strCache>
                <c:ptCount val="1"/>
                <c:pt idx="0">
                  <c:v>21-Aug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Graphs!$U$38:$Z$38</c:f>
                <c:numCache>
                  <c:formatCode>General</c:formatCode>
                  <c:ptCount val="6"/>
                  <c:pt idx="0">
                    <c:v>7.0684620942005866E-2</c:v>
                  </c:pt>
                  <c:pt idx="1">
                    <c:v>5.1020408163265311E-3</c:v>
                  </c:pt>
                  <c:pt idx="2">
                    <c:v>1.513068831672006E-2</c:v>
                  </c:pt>
                  <c:pt idx="3">
                    <c:v>8.7915591991165852E-3</c:v>
                  </c:pt>
                  <c:pt idx="4">
                    <c:v>5.1020408163265311E-3</c:v>
                  </c:pt>
                  <c:pt idx="5">
                    <c:v>1.0125284456261915E-2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Graphs!$O$32:$T$32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Graphs!$O$38:$T$38</c:f>
              <c:numCache>
                <c:formatCode>General</c:formatCode>
                <c:ptCount val="6"/>
                <c:pt idx="0">
                  <c:v>0.39795918367346939</c:v>
                </c:pt>
                <c:pt idx="1">
                  <c:v>5.1020408163265302E-3</c:v>
                </c:pt>
                <c:pt idx="2">
                  <c:v>3.5714285714285712E-2</c:v>
                </c:pt>
                <c:pt idx="3">
                  <c:v>1.5306122448979591E-2</c:v>
                </c:pt>
                <c:pt idx="4">
                  <c:v>5.1020408163265302E-3</c:v>
                </c:pt>
                <c:pt idx="5">
                  <c:v>2.0408163265306121E-2</c:v>
                </c:pt>
              </c:numCache>
            </c:numRef>
          </c:val>
        </c:ser>
        <c:ser>
          <c:idx val="6"/>
          <c:order val="6"/>
          <c:tx>
            <c:strRef>
              <c:f>Graphs!$N$39</c:f>
              <c:strCache>
                <c:ptCount val="1"/>
                <c:pt idx="0">
                  <c:v>29-Aug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Graphs!$U$39:$Z$39</c:f>
                <c:numCache>
                  <c:formatCode>General</c:formatCode>
                  <c:ptCount val="6"/>
                  <c:pt idx="0">
                    <c:v>1.7910208898083351E-2</c:v>
                  </c:pt>
                  <c:pt idx="1">
                    <c:v>5.076142131979695E-3</c:v>
                  </c:pt>
                  <c:pt idx="2">
                    <c:v>5.076142131979695E-3</c:v>
                  </c:pt>
                  <c:pt idx="3">
                    <c:v>5.076142131979695E-3</c:v>
                  </c:pt>
                  <c:pt idx="4">
                    <c:v>8.7471632210404781E-3</c:v>
                  </c:pt>
                  <c:pt idx="5">
                    <c:v>7.1604124938837929E-3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Graphs!$O$32:$T$32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Graphs!$O$39:$T$39</c:f>
              <c:numCache>
                <c:formatCode>General</c:formatCode>
                <c:ptCount val="6"/>
                <c:pt idx="0">
                  <c:v>5.5837563451776651E-2</c:v>
                </c:pt>
                <c:pt idx="1">
                  <c:v>5.076142131979695E-3</c:v>
                </c:pt>
                <c:pt idx="2">
                  <c:v>5.076142131979695E-3</c:v>
                </c:pt>
                <c:pt idx="3">
                  <c:v>5.076142131979695E-3</c:v>
                </c:pt>
                <c:pt idx="4">
                  <c:v>1.5228426395939087E-2</c:v>
                </c:pt>
                <c:pt idx="5">
                  <c:v>1.015228426395939E-2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0555120"/>
        <c:axId val="360555680"/>
      </c:barChart>
      <c:catAx>
        <c:axId val="3605551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60555680"/>
        <c:crosses val="autoZero"/>
        <c:auto val="1"/>
        <c:lblAlgn val="ctr"/>
        <c:lblOffset val="100"/>
        <c:noMultiLvlLbl val="0"/>
      </c:catAx>
      <c:valAx>
        <c:axId val="360555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Mean Number of Eggs</a:t>
                </a:r>
                <a:r>
                  <a:rPr lang="en-US" sz="1400" baseline="0"/>
                  <a:t> or Larvae/Plant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high"/>
        <c:crossAx val="36055512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Monarch</a:t>
            </a:r>
            <a:r>
              <a:rPr lang="en-US" sz="1400" baseline="0"/>
              <a:t> Egg/Larval Density by Date, 2015</a:t>
            </a:r>
          </a:p>
          <a:p>
            <a:pPr>
              <a:defRPr sz="1400"/>
            </a:pPr>
            <a:r>
              <a:rPr lang="en-US" sz="1400" baseline="0"/>
              <a:t>140th Street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Graphs!$B$33</c:f>
              <c:strCache>
                <c:ptCount val="1"/>
                <c:pt idx="0">
                  <c:v>15-Jul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Graphs!$C$43:$H$43</c:f>
                <c:numCache>
                  <c:formatCode>General</c:formatCode>
                  <c:ptCount val="6"/>
                  <c:pt idx="0">
                    <c:v>5.5708601453115555E-2</c:v>
                  </c:pt>
                  <c:pt idx="1">
                    <c:v>0</c:v>
                  </c:pt>
                  <c:pt idx="2">
                    <c:v>0</c:v>
                  </c:pt>
                  <c:pt idx="3">
                    <c:v>3.3333333333333333E-2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Graphs!$C$32:$H$32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Graphs!$C$33:$H$33</c:f>
              <c:numCache>
                <c:formatCode>General</c:formatCode>
                <c:ptCount val="6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Graphs!$B$34</c:f>
              <c:strCache>
                <c:ptCount val="1"/>
                <c:pt idx="0">
                  <c:v>24-Jul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Graphs!$C$44:$H$44</c:f>
                <c:numCache>
                  <c:formatCode>General</c:formatCode>
                  <c:ptCount val="6"/>
                  <c:pt idx="0">
                    <c:v>6.1346294743885713E-2</c:v>
                  </c:pt>
                  <c:pt idx="1">
                    <c:v>1.8478418599841683E-2</c:v>
                  </c:pt>
                  <c:pt idx="2">
                    <c:v>1.7250963442139756E-2</c:v>
                  </c:pt>
                  <c:pt idx="3">
                    <c:v>9.805764093566172E-3</c:v>
                  </c:pt>
                  <c:pt idx="4">
                    <c:v>0</c:v>
                  </c:pt>
                  <c:pt idx="5">
                    <c:v>1.1639775608819385E-2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Graphs!$C$32:$H$32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Graphs!$C$34:$H$34</c:f>
              <c:numCache>
                <c:formatCode>General</c:formatCode>
                <c:ptCount val="6"/>
                <c:pt idx="0">
                  <c:v>0.42920353982300885</c:v>
                </c:pt>
                <c:pt idx="1">
                  <c:v>5.3097345132743362E-2</c:v>
                </c:pt>
                <c:pt idx="2">
                  <c:v>6.1946902654867256E-2</c:v>
                </c:pt>
                <c:pt idx="3">
                  <c:v>2.2123893805309734E-2</c:v>
                </c:pt>
                <c:pt idx="4">
                  <c:v>0</c:v>
                </c:pt>
                <c:pt idx="5">
                  <c:v>2.2123893805309734E-2</c:v>
                </c:pt>
              </c:numCache>
            </c:numRef>
          </c:val>
        </c:ser>
        <c:ser>
          <c:idx val="2"/>
          <c:order val="2"/>
          <c:tx>
            <c:strRef>
              <c:f>Graphs!$B$35</c:f>
              <c:strCache>
                <c:ptCount val="1"/>
                <c:pt idx="0">
                  <c:v>4-Aug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Graphs!$C$45:$H$45</c:f>
                <c:numCache>
                  <c:formatCode>General</c:formatCode>
                  <c:ptCount val="6"/>
                  <c:pt idx="0">
                    <c:v>6.5671138353910183E-2</c:v>
                  </c:pt>
                  <c:pt idx="1">
                    <c:v>1.2372809695177825E-2</c:v>
                  </c:pt>
                  <c:pt idx="2">
                    <c:v>1.2372809695177825E-2</c:v>
                  </c:pt>
                  <c:pt idx="3">
                    <c:v>7.663560447348134E-3</c:v>
                  </c:pt>
                  <c:pt idx="4">
                    <c:v>0</c:v>
                  </c:pt>
                  <c:pt idx="5">
                    <c:v>6.2713480206788609E-3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Graphs!$C$32:$H$32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Graphs!$C$35:$H$35</c:f>
              <c:numCache>
                <c:formatCode>General</c:formatCode>
                <c:ptCount val="6"/>
                <c:pt idx="0">
                  <c:v>0.61333333333333329</c:v>
                </c:pt>
                <c:pt idx="1">
                  <c:v>3.5555555555555556E-2</c:v>
                </c:pt>
                <c:pt idx="2">
                  <c:v>3.5555555555555556E-2</c:v>
                </c:pt>
                <c:pt idx="3">
                  <c:v>1.3333333333333334E-2</c:v>
                </c:pt>
                <c:pt idx="4">
                  <c:v>0</c:v>
                </c:pt>
                <c:pt idx="5">
                  <c:v>8.8888888888888889E-3</c:v>
                </c:pt>
              </c:numCache>
            </c:numRef>
          </c:val>
        </c:ser>
        <c:ser>
          <c:idx val="3"/>
          <c:order val="3"/>
          <c:tx>
            <c:strRef>
              <c:f>Graphs!$B$36</c:f>
              <c:strCache>
                <c:ptCount val="1"/>
                <c:pt idx="0">
                  <c:v>10-Aug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Graphs!$C$46:$H$46</c:f>
                <c:numCache>
                  <c:formatCode>General</c:formatCode>
                  <c:ptCount val="6"/>
                  <c:pt idx="0">
                    <c:v>6.8785652367456374E-2</c:v>
                  </c:pt>
                  <c:pt idx="1">
                    <c:v>1.2868552221714012E-2</c:v>
                  </c:pt>
                  <c:pt idx="2">
                    <c:v>1.488182127575457E-2</c:v>
                  </c:pt>
                  <c:pt idx="3">
                    <c:v>4.3921844661689831E-3</c:v>
                  </c:pt>
                  <c:pt idx="4">
                    <c:v>7.563098336397807E-3</c:v>
                  </c:pt>
                  <c:pt idx="5">
                    <c:v>7.563098336397807E-3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Graphs!$C$32:$H$32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Graphs!$C$36:$H$36</c:f>
              <c:numCache>
                <c:formatCode>General</c:formatCode>
                <c:ptCount val="6"/>
                <c:pt idx="0">
                  <c:v>0.59825327510917026</c:v>
                </c:pt>
                <c:pt idx="1">
                  <c:v>3.9301310043668124E-2</c:v>
                </c:pt>
                <c:pt idx="2">
                  <c:v>4.3668122270742356E-2</c:v>
                </c:pt>
                <c:pt idx="3">
                  <c:v>3.5242290748898682E-2</c:v>
                </c:pt>
                <c:pt idx="4">
                  <c:v>1.3215859030837005E-2</c:v>
                </c:pt>
                <c:pt idx="5">
                  <c:v>1.3215859030837005E-2</c:v>
                </c:pt>
              </c:numCache>
            </c:numRef>
          </c:val>
        </c:ser>
        <c:ser>
          <c:idx val="4"/>
          <c:order val="4"/>
          <c:tx>
            <c:strRef>
              <c:f>Graphs!$B$37</c:f>
              <c:strCache>
                <c:ptCount val="1"/>
                <c:pt idx="0">
                  <c:v>19-Aug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Graphs!$C$47:$H$47</c:f>
                <c:numCache>
                  <c:formatCode>General</c:formatCode>
                  <c:ptCount val="6"/>
                  <c:pt idx="0">
                    <c:v>5.3962147455313726E-2</c:v>
                  </c:pt>
                  <c:pt idx="1">
                    <c:v>8.6013580475584623E-3</c:v>
                  </c:pt>
                  <c:pt idx="2">
                    <c:v>9.5954053051239482E-3</c:v>
                  </c:pt>
                  <c:pt idx="3">
                    <c:v>4.329004329004329E-3</c:v>
                  </c:pt>
                  <c:pt idx="4">
                    <c:v>6.1088131431373321E-3</c:v>
                  </c:pt>
                  <c:pt idx="5">
                    <c:v>6.1088131431373321E-3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Graphs!$C$32:$H$32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Graphs!$C$37:$H$37</c:f>
              <c:numCache>
                <c:formatCode>General</c:formatCode>
                <c:ptCount val="6"/>
                <c:pt idx="0">
                  <c:v>0.2813852813852814</c:v>
                </c:pt>
                <c:pt idx="1">
                  <c:v>1.7316017316017316E-2</c:v>
                </c:pt>
                <c:pt idx="2">
                  <c:v>2.1645021645021644E-2</c:v>
                </c:pt>
                <c:pt idx="3">
                  <c:v>4.329004329004329E-3</c:v>
                </c:pt>
                <c:pt idx="4">
                  <c:v>8.658008658008658E-3</c:v>
                </c:pt>
                <c:pt idx="5">
                  <c:v>8.658008658008658E-3</c:v>
                </c:pt>
              </c:numCache>
            </c:numRef>
          </c:val>
        </c:ser>
        <c:ser>
          <c:idx val="5"/>
          <c:order val="5"/>
          <c:tx>
            <c:strRef>
              <c:f>Graphs!$B$38</c:f>
              <c:strCache>
                <c:ptCount val="1"/>
                <c:pt idx="0">
                  <c:v>24-Aug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Graphs!$C$48:$H$48</c:f>
                <c:numCache>
                  <c:formatCode>General</c:formatCode>
                  <c:ptCount val="6"/>
                  <c:pt idx="0">
                    <c:v>3.9620468858600218E-2</c:v>
                  </c:pt>
                  <c:pt idx="1">
                    <c:v>0</c:v>
                  </c:pt>
                  <c:pt idx="2">
                    <c:v>4.3859649122807015E-3</c:v>
                  </c:pt>
                  <c:pt idx="3">
                    <c:v>0</c:v>
                  </c:pt>
                  <c:pt idx="4">
                    <c:v>4.3859649122807015E-3</c:v>
                  </c:pt>
                  <c:pt idx="5">
                    <c:v>4.3859649122807015E-3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Graphs!$C$32:$H$32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Graphs!$C$38:$H$38</c:f>
              <c:numCache>
                <c:formatCode>General</c:formatCode>
                <c:ptCount val="6"/>
                <c:pt idx="0">
                  <c:v>0.25438596491228072</c:v>
                </c:pt>
                <c:pt idx="1">
                  <c:v>0</c:v>
                </c:pt>
                <c:pt idx="2">
                  <c:v>4.3859649122807015E-3</c:v>
                </c:pt>
                <c:pt idx="3">
                  <c:v>0</c:v>
                </c:pt>
                <c:pt idx="4">
                  <c:v>4.3859649122807015E-3</c:v>
                </c:pt>
                <c:pt idx="5">
                  <c:v>4.3859649122807015E-3</c:v>
                </c:pt>
              </c:numCache>
            </c:numRef>
          </c:val>
        </c:ser>
        <c:ser>
          <c:idx val="6"/>
          <c:order val="6"/>
          <c:tx>
            <c:strRef>
              <c:f>Graphs!$B$39</c:f>
              <c:strCache>
                <c:ptCount val="1"/>
                <c:pt idx="0">
                  <c:v>31-Aug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Graphs!$C$49:$H$49</c:f>
                <c:numCache>
                  <c:formatCode>General</c:formatCode>
                  <c:ptCount val="6"/>
                  <c:pt idx="0">
                    <c:v>1.7967238705354379E-2</c:v>
                  </c:pt>
                  <c:pt idx="1">
                    <c:v>4.329004329004329E-3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4.329004329004329E-3</c:v>
                  </c:pt>
                  <c:pt idx="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Graphs!$C$32:$H$32</c:f>
              <c:strCache>
                <c:ptCount val="6"/>
                <c:pt idx="0">
                  <c:v>Eggs</c:v>
                </c:pt>
                <c:pt idx="1">
                  <c:v>1st</c:v>
                </c:pt>
                <c:pt idx="2">
                  <c:v>2nd</c:v>
                </c:pt>
                <c:pt idx="3">
                  <c:v>3rd</c:v>
                </c:pt>
                <c:pt idx="4">
                  <c:v>4th</c:v>
                </c:pt>
                <c:pt idx="5">
                  <c:v>5th</c:v>
                </c:pt>
              </c:strCache>
            </c:strRef>
          </c:cat>
          <c:val>
            <c:numRef>
              <c:f>Graphs!$C$39:$H$39</c:f>
              <c:numCache>
                <c:formatCode>General</c:formatCode>
                <c:ptCount val="6"/>
                <c:pt idx="0">
                  <c:v>6.0606060606060608E-2</c:v>
                </c:pt>
                <c:pt idx="1">
                  <c:v>4.329004329004329E-3</c:v>
                </c:pt>
                <c:pt idx="2">
                  <c:v>0</c:v>
                </c:pt>
                <c:pt idx="3">
                  <c:v>0</c:v>
                </c:pt>
                <c:pt idx="4">
                  <c:v>4.329004329004329E-3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0561840"/>
        <c:axId val="361071632"/>
      </c:barChart>
      <c:catAx>
        <c:axId val="3605618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61071632"/>
        <c:crosses val="autoZero"/>
        <c:auto val="1"/>
        <c:lblAlgn val="ctr"/>
        <c:lblOffset val="100"/>
        <c:noMultiLvlLbl val="0"/>
      </c:catAx>
      <c:valAx>
        <c:axId val="36107163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Mean Number of Eggs or Larvae/Plant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561840"/>
        <c:crosses val="max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Monarch Egg/Larval Density by Date, 2015</a:t>
            </a:r>
          </a:p>
          <a:p>
            <a:pPr>
              <a:defRPr/>
            </a:pPr>
            <a:r>
              <a:rPr lang="en-US" sz="1400"/>
              <a:t>140th Street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Graphs!$C$32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Graphs!$C$43:$C$49</c:f>
                <c:numCache>
                  <c:formatCode>General</c:formatCode>
                  <c:ptCount val="7"/>
                  <c:pt idx="0">
                    <c:v>5.5708601453115555E-2</c:v>
                  </c:pt>
                  <c:pt idx="1">
                    <c:v>6.1346294743885713E-2</c:v>
                  </c:pt>
                  <c:pt idx="2">
                    <c:v>6.5671138353910183E-2</c:v>
                  </c:pt>
                  <c:pt idx="3">
                    <c:v>6.8785652367456374E-2</c:v>
                  </c:pt>
                  <c:pt idx="4">
                    <c:v>5.3962147455313726E-2</c:v>
                  </c:pt>
                  <c:pt idx="5">
                    <c:v>3.9620468858600218E-2</c:v>
                  </c:pt>
                  <c:pt idx="6">
                    <c:v>1.7967238705354379E-2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Graphs!$C$33:$C$39</c:f>
              <c:numCache>
                <c:formatCode>General</c:formatCode>
                <c:ptCount val="7"/>
                <c:pt idx="0">
                  <c:v>0.1</c:v>
                </c:pt>
                <c:pt idx="1">
                  <c:v>0.42920353982300885</c:v>
                </c:pt>
                <c:pt idx="2">
                  <c:v>0.61333333333333329</c:v>
                </c:pt>
                <c:pt idx="3">
                  <c:v>0.59825327510917026</c:v>
                </c:pt>
                <c:pt idx="4">
                  <c:v>0.2813852813852814</c:v>
                </c:pt>
                <c:pt idx="5">
                  <c:v>0.25438596491228072</c:v>
                </c:pt>
                <c:pt idx="6">
                  <c:v>6.0606060606060608E-2</c:v>
                </c:pt>
              </c:numCache>
            </c:numRef>
          </c:val>
        </c:ser>
        <c:ser>
          <c:idx val="1"/>
          <c:order val="1"/>
          <c:tx>
            <c:strRef>
              <c:f>Graphs!$D$32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Graphs!$D$43:$D$49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1.8478418599841683E-2</c:v>
                  </c:pt>
                  <c:pt idx="2">
                    <c:v>1.2372809695177825E-2</c:v>
                  </c:pt>
                  <c:pt idx="3">
                    <c:v>1.2868552221714012E-2</c:v>
                  </c:pt>
                  <c:pt idx="4">
                    <c:v>8.6013580475584623E-3</c:v>
                  </c:pt>
                  <c:pt idx="5">
                    <c:v>0</c:v>
                  </c:pt>
                  <c:pt idx="6">
                    <c:v>4.329004329004329E-3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Graphs!$D$33:$D$39</c:f>
              <c:numCache>
                <c:formatCode>General</c:formatCode>
                <c:ptCount val="7"/>
                <c:pt idx="0">
                  <c:v>0</c:v>
                </c:pt>
                <c:pt idx="1">
                  <c:v>5.3097345132743362E-2</c:v>
                </c:pt>
                <c:pt idx="2">
                  <c:v>3.5555555555555556E-2</c:v>
                </c:pt>
                <c:pt idx="3">
                  <c:v>3.9301310043668124E-2</c:v>
                </c:pt>
                <c:pt idx="4">
                  <c:v>1.7316017316017316E-2</c:v>
                </c:pt>
                <c:pt idx="5">
                  <c:v>0</c:v>
                </c:pt>
                <c:pt idx="6">
                  <c:v>4.329004329004329E-3</c:v>
                </c:pt>
              </c:numCache>
            </c:numRef>
          </c:val>
        </c:ser>
        <c:ser>
          <c:idx val="2"/>
          <c:order val="2"/>
          <c:tx>
            <c:strRef>
              <c:f>Graphs!$E$32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Graphs!$E$43:$E$49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1.7250963442139756E-2</c:v>
                  </c:pt>
                  <c:pt idx="2">
                    <c:v>1.2372809695177825E-2</c:v>
                  </c:pt>
                  <c:pt idx="3">
                    <c:v>1.488182127575457E-2</c:v>
                  </c:pt>
                  <c:pt idx="4">
                    <c:v>9.5954053051239482E-3</c:v>
                  </c:pt>
                  <c:pt idx="5">
                    <c:v>4.3859649122807015E-3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Graphs!$E$33:$E$39</c:f>
              <c:numCache>
                <c:formatCode>General</c:formatCode>
                <c:ptCount val="7"/>
                <c:pt idx="0">
                  <c:v>0</c:v>
                </c:pt>
                <c:pt idx="1">
                  <c:v>6.1946902654867256E-2</c:v>
                </c:pt>
                <c:pt idx="2">
                  <c:v>3.5555555555555556E-2</c:v>
                </c:pt>
                <c:pt idx="3">
                  <c:v>4.3668122270742356E-2</c:v>
                </c:pt>
                <c:pt idx="4">
                  <c:v>2.1645021645021644E-2</c:v>
                </c:pt>
                <c:pt idx="5">
                  <c:v>4.3859649122807015E-3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Graphs!$F$32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Graphs!$F$43:$F$49</c:f>
                <c:numCache>
                  <c:formatCode>General</c:formatCode>
                  <c:ptCount val="7"/>
                  <c:pt idx="0">
                    <c:v>3.3333333333333333E-2</c:v>
                  </c:pt>
                  <c:pt idx="1">
                    <c:v>9.805764093566172E-3</c:v>
                  </c:pt>
                  <c:pt idx="2">
                    <c:v>7.663560447348134E-3</c:v>
                  </c:pt>
                  <c:pt idx="3">
                    <c:v>4.3921844661689831E-3</c:v>
                  </c:pt>
                  <c:pt idx="4">
                    <c:v>4.329004329004329E-3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Graphs!$F$33:$F$39</c:f>
              <c:numCache>
                <c:formatCode>General</c:formatCode>
                <c:ptCount val="7"/>
                <c:pt idx="0">
                  <c:v>3.3333333333333333E-2</c:v>
                </c:pt>
                <c:pt idx="1">
                  <c:v>2.2123893805309734E-2</c:v>
                </c:pt>
                <c:pt idx="2">
                  <c:v>1.3333333333333334E-2</c:v>
                </c:pt>
                <c:pt idx="3">
                  <c:v>3.5242290748898682E-2</c:v>
                </c:pt>
                <c:pt idx="4">
                  <c:v>4.329004329004329E-3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Graphs!$G$32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Graphs!$G$43:$G$49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7.563098336397807E-3</c:v>
                  </c:pt>
                  <c:pt idx="4">
                    <c:v>6.1088131431373321E-3</c:v>
                  </c:pt>
                  <c:pt idx="5">
                    <c:v>4.3859649122807015E-3</c:v>
                  </c:pt>
                  <c:pt idx="6">
                    <c:v>4.329004329004329E-3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Graphs!$G$33:$G$39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1.3215859030837005E-2</c:v>
                </c:pt>
                <c:pt idx="4">
                  <c:v>8.658008658008658E-3</c:v>
                </c:pt>
                <c:pt idx="5">
                  <c:v>4.3859649122807015E-3</c:v>
                </c:pt>
                <c:pt idx="6">
                  <c:v>4.329004329004329E-3</c:v>
                </c:pt>
              </c:numCache>
            </c:numRef>
          </c:val>
        </c:ser>
        <c:ser>
          <c:idx val="5"/>
          <c:order val="5"/>
          <c:tx>
            <c:strRef>
              <c:f>Graphs!$H$32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Graphs!$H$43:$H$49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1.1639775608819385E-2</c:v>
                  </c:pt>
                  <c:pt idx="2">
                    <c:v>6.2713480206788609E-3</c:v>
                  </c:pt>
                  <c:pt idx="3">
                    <c:v>7.563098336397807E-3</c:v>
                  </c:pt>
                  <c:pt idx="4">
                    <c:v>6.1088131431373321E-3</c:v>
                  </c:pt>
                  <c:pt idx="5">
                    <c:v>4.3859649122807015E-3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Graphs!$H$33:$H$39</c:f>
              <c:numCache>
                <c:formatCode>General</c:formatCode>
                <c:ptCount val="7"/>
                <c:pt idx="0">
                  <c:v>0</c:v>
                </c:pt>
                <c:pt idx="1">
                  <c:v>2.2123893805309734E-2</c:v>
                </c:pt>
                <c:pt idx="2">
                  <c:v>8.8888888888888889E-3</c:v>
                </c:pt>
                <c:pt idx="3">
                  <c:v>1.3215859030837005E-2</c:v>
                </c:pt>
                <c:pt idx="4">
                  <c:v>8.658008658008658E-3</c:v>
                </c:pt>
                <c:pt idx="5">
                  <c:v>4.3859649122807015E-3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1077232"/>
        <c:axId val="361077792"/>
      </c:barChart>
      <c:catAx>
        <c:axId val="361077232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2015 Date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crossAx val="361077792"/>
        <c:crosses val="autoZero"/>
        <c:auto val="0"/>
        <c:lblAlgn val="ctr"/>
        <c:lblOffset val="100"/>
        <c:noMultiLvlLbl val="0"/>
      </c:catAx>
      <c:valAx>
        <c:axId val="36107779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Mean Number of Eggs or Larvae/Plant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1077232"/>
        <c:crosses val="max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Monarch Egg/Larval Density by Date</a:t>
            </a:r>
          </a:p>
          <a:p>
            <a:pPr>
              <a:defRPr/>
            </a:pPr>
            <a:r>
              <a:rPr lang="en-US" sz="1400"/>
              <a:t>140th Street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Graphs!$C$32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Graphs!$C$43:$C$49</c:f>
                <c:numCache>
                  <c:formatCode>General</c:formatCode>
                  <c:ptCount val="7"/>
                  <c:pt idx="0">
                    <c:v>5.5708601453115555E-2</c:v>
                  </c:pt>
                  <c:pt idx="1">
                    <c:v>6.1346294743885713E-2</c:v>
                  </c:pt>
                  <c:pt idx="2">
                    <c:v>6.5671138353910183E-2</c:v>
                  </c:pt>
                  <c:pt idx="3">
                    <c:v>6.8785652367456374E-2</c:v>
                  </c:pt>
                  <c:pt idx="4">
                    <c:v>5.3962147455313726E-2</c:v>
                  </c:pt>
                  <c:pt idx="5">
                    <c:v>3.9620468858600218E-2</c:v>
                  </c:pt>
                  <c:pt idx="6">
                    <c:v>1.7967238705354379E-2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Graphs!$C$33:$C$39</c:f>
              <c:numCache>
                <c:formatCode>General</c:formatCode>
                <c:ptCount val="7"/>
                <c:pt idx="0">
                  <c:v>0.1</c:v>
                </c:pt>
                <c:pt idx="1">
                  <c:v>0.42920353982300885</c:v>
                </c:pt>
                <c:pt idx="2">
                  <c:v>0.61333333333333329</c:v>
                </c:pt>
                <c:pt idx="3">
                  <c:v>0.59825327510917026</c:v>
                </c:pt>
                <c:pt idx="4">
                  <c:v>0.2813852813852814</c:v>
                </c:pt>
                <c:pt idx="5">
                  <c:v>0.25438596491228072</c:v>
                </c:pt>
                <c:pt idx="6">
                  <c:v>6.0606060606060608E-2</c:v>
                </c:pt>
              </c:numCache>
            </c:numRef>
          </c:val>
        </c:ser>
        <c:ser>
          <c:idx val="1"/>
          <c:order val="1"/>
          <c:tx>
            <c:strRef>
              <c:f>Graphs!$D$32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Graphs!$D$43:$D$49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1.8478418599841683E-2</c:v>
                  </c:pt>
                  <c:pt idx="2">
                    <c:v>1.2372809695177825E-2</c:v>
                  </c:pt>
                  <c:pt idx="3">
                    <c:v>1.2868552221714012E-2</c:v>
                  </c:pt>
                  <c:pt idx="4">
                    <c:v>8.6013580475584623E-3</c:v>
                  </c:pt>
                  <c:pt idx="5">
                    <c:v>0</c:v>
                  </c:pt>
                  <c:pt idx="6">
                    <c:v>4.329004329004329E-3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Graphs!$D$33:$D$39</c:f>
              <c:numCache>
                <c:formatCode>General</c:formatCode>
                <c:ptCount val="7"/>
                <c:pt idx="0">
                  <c:v>0</c:v>
                </c:pt>
                <c:pt idx="1">
                  <c:v>5.3097345132743362E-2</c:v>
                </c:pt>
                <c:pt idx="2">
                  <c:v>3.5555555555555556E-2</c:v>
                </c:pt>
                <c:pt idx="3">
                  <c:v>3.9301310043668124E-2</c:v>
                </c:pt>
                <c:pt idx="4">
                  <c:v>1.7316017316017316E-2</c:v>
                </c:pt>
                <c:pt idx="5">
                  <c:v>0</c:v>
                </c:pt>
                <c:pt idx="6">
                  <c:v>4.329004329004329E-3</c:v>
                </c:pt>
              </c:numCache>
            </c:numRef>
          </c:val>
        </c:ser>
        <c:ser>
          <c:idx val="2"/>
          <c:order val="2"/>
          <c:tx>
            <c:strRef>
              <c:f>Graphs!$E$32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Graphs!$E$43:$E$49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1.7250963442139756E-2</c:v>
                  </c:pt>
                  <c:pt idx="2">
                    <c:v>1.2372809695177825E-2</c:v>
                  </c:pt>
                  <c:pt idx="3">
                    <c:v>1.488182127575457E-2</c:v>
                  </c:pt>
                  <c:pt idx="4">
                    <c:v>9.5954053051239482E-3</c:v>
                  </c:pt>
                  <c:pt idx="5">
                    <c:v>4.3859649122807015E-3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Graphs!$E$33:$E$39</c:f>
              <c:numCache>
                <c:formatCode>General</c:formatCode>
                <c:ptCount val="7"/>
                <c:pt idx="0">
                  <c:v>0</c:v>
                </c:pt>
                <c:pt idx="1">
                  <c:v>6.1946902654867256E-2</c:v>
                </c:pt>
                <c:pt idx="2">
                  <c:v>3.5555555555555556E-2</c:v>
                </c:pt>
                <c:pt idx="3">
                  <c:v>4.3668122270742356E-2</c:v>
                </c:pt>
                <c:pt idx="4">
                  <c:v>2.1645021645021644E-2</c:v>
                </c:pt>
                <c:pt idx="5">
                  <c:v>4.3859649122807015E-3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Graphs!$F$32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Graphs!$F$43:$F$49</c:f>
                <c:numCache>
                  <c:formatCode>General</c:formatCode>
                  <c:ptCount val="7"/>
                  <c:pt idx="0">
                    <c:v>3.3333333333333333E-2</c:v>
                  </c:pt>
                  <c:pt idx="1">
                    <c:v>9.805764093566172E-3</c:v>
                  </c:pt>
                  <c:pt idx="2">
                    <c:v>7.663560447348134E-3</c:v>
                  </c:pt>
                  <c:pt idx="3">
                    <c:v>4.3921844661689831E-3</c:v>
                  </c:pt>
                  <c:pt idx="4">
                    <c:v>4.329004329004329E-3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Graphs!$F$33:$F$39</c:f>
              <c:numCache>
                <c:formatCode>General</c:formatCode>
                <c:ptCount val="7"/>
                <c:pt idx="0">
                  <c:v>3.3333333333333333E-2</c:v>
                </c:pt>
                <c:pt idx="1">
                  <c:v>2.2123893805309734E-2</c:v>
                </c:pt>
                <c:pt idx="2">
                  <c:v>1.3333333333333334E-2</c:v>
                </c:pt>
                <c:pt idx="3">
                  <c:v>3.5242290748898682E-2</c:v>
                </c:pt>
                <c:pt idx="4">
                  <c:v>4.329004329004329E-3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Graphs!$G$32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Graphs!$G$43:$G$49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7.563098336397807E-3</c:v>
                  </c:pt>
                  <c:pt idx="4">
                    <c:v>6.1088131431373321E-3</c:v>
                  </c:pt>
                  <c:pt idx="5">
                    <c:v>4.3859649122807015E-3</c:v>
                  </c:pt>
                  <c:pt idx="6">
                    <c:v>4.329004329004329E-3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Graphs!$G$33:$G$39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1.3215859030837005E-2</c:v>
                </c:pt>
                <c:pt idx="4">
                  <c:v>8.658008658008658E-3</c:v>
                </c:pt>
                <c:pt idx="5">
                  <c:v>4.3859649122807015E-3</c:v>
                </c:pt>
                <c:pt idx="6">
                  <c:v>4.329004329004329E-3</c:v>
                </c:pt>
              </c:numCache>
            </c:numRef>
          </c:val>
        </c:ser>
        <c:ser>
          <c:idx val="5"/>
          <c:order val="5"/>
          <c:tx>
            <c:strRef>
              <c:f>Graphs!$H$32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Graphs!$H$43:$H$49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1.1639775608819385E-2</c:v>
                  </c:pt>
                  <c:pt idx="2">
                    <c:v>6.2713480206788609E-3</c:v>
                  </c:pt>
                  <c:pt idx="3">
                    <c:v>7.563098336397807E-3</c:v>
                  </c:pt>
                  <c:pt idx="4">
                    <c:v>6.1088131431373321E-3</c:v>
                  </c:pt>
                  <c:pt idx="5">
                    <c:v>4.3859649122807015E-3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Graphs!$H$33:$H$39</c:f>
              <c:numCache>
                <c:formatCode>General</c:formatCode>
                <c:ptCount val="7"/>
                <c:pt idx="0">
                  <c:v>0</c:v>
                </c:pt>
                <c:pt idx="1">
                  <c:v>2.2123893805309734E-2</c:v>
                </c:pt>
                <c:pt idx="2">
                  <c:v>8.8888888888888889E-3</c:v>
                </c:pt>
                <c:pt idx="3">
                  <c:v>1.3215859030837005E-2</c:v>
                </c:pt>
                <c:pt idx="4">
                  <c:v>8.658008658008658E-3</c:v>
                </c:pt>
                <c:pt idx="5">
                  <c:v>4.3859649122807015E-3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1229744"/>
        <c:axId val="361230304"/>
      </c:barChart>
      <c:catAx>
        <c:axId val="36122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2015 Date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crossAx val="361230304"/>
        <c:crosses val="autoZero"/>
        <c:auto val="0"/>
        <c:lblAlgn val="ctr"/>
        <c:lblOffset val="100"/>
        <c:noMultiLvlLbl val="0"/>
      </c:catAx>
      <c:valAx>
        <c:axId val="36123030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Mean Number of Eggs or Larvae/Plant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122974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Monarch Egg/Larval Density by Date, 2015</a:t>
            </a:r>
          </a:p>
          <a:p>
            <a:pPr>
              <a:defRPr sz="1400"/>
            </a:pPr>
            <a:r>
              <a:rPr lang="en-US" sz="1400"/>
              <a:t>260th Street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Graphs!$O$32</c:f>
              <c:strCache>
                <c:ptCount val="1"/>
                <c:pt idx="0">
                  <c:v>Eggs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Graphs!$U$33:$U$39</c:f>
                <c:numCache>
                  <c:formatCode>General</c:formatCode>
                  <c:ptCount val="7"/>
                  <c:pt idx="0">
                    <c:v>0.19252244493553475</c:v>
                  </c:pt>
                  <c:pt idx="1">
                    <c:v>5.7939523785279952E-2</c:v>
                  </c:pt>
                  <c:pt idx="2">
                    <c:v>0.10772793307160458</c:v>
                  </c:pt>
                  <c:pt idx="3">
                    <c:v>0.1255285388638038</c:v>
                  </c:pt>
                  <c:pt idx="4">
                    <c:v>8.469024796440941E-2</c:v>
                  </c:pt>
                  <c:pt idx="5">
                    <c:v>7.0684620942005866E-2</c:v>
                  </c:pt>
                  <c:pt idx="6">
                    <c:v>1.7910208898083351E-2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Graphs!$O$33:$O$39</c:f>
              <c:numCache>
                <c:formatCode>General</c:formatCode>
                <c:ptCount val="7"/>
                <c:pt idx="0">
                  <c:v>0.54411764705882348</c:v>
                </c:pt>
                <c:pt idx="1">
                  <c:v>0.40512820512820513</c:v>
                </c:pt>
                <c:pt idx="2">
                  <c:v>0.79894179894179895</c:v>
                </c:pt>
                <c:pt idx="3">
                  <c:v>0.80829015544041449</c:v>
                </c:pt>
                <c:pt idx="4">
                  <c:v>0.66666666666666663</c:v>
                </c:pt>
                <c:pt idx="5">
                  <c:v>0.39795918367346939</c:v>
                </c:pt>
                <c:pt idx="6">
                  <c:v>5.5837563451776651E-2</c:v>
                </c:pt>
              </c:numCache>
            </c:numRef>
          </c:val>
        </c:ser>
        <c:ser>
          <c:idx val="1"/>
          <c:order val="1"/>
          <c:tx>
            <c:strRef>
              <c:f>Graphs!$P$32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Graphs!$V$33:$V$39</c:f>
                <c:numCache>
                  <c:formatCode>General</c:formatCode>
                  <c:ptCount val="7"/>
                  <c:pt idx="0">
                    <c:v>2.0641471370515797E-2</c:v>
                  </c:pt>
                  <c:pt idx="1">
                    <c:v>2.7537578912653012E-2</c:v>
                  </c:pt>
                  <c:pt idx="2">
                    <c:v>2.436284029924354E-2</c:v>
                  </c:pt>
                  <c:pt idx="3">
                    <c:v>2.7238030350378899E-2</c:v>
                  </c:pt>
                  <c:pt idx="4">
                    <c:v>1.1348182888535915E-2</c:v>
                  </c:pt>
                  <c:pt idx="5">
                    <c:v>5.1020408163265311E-3</c:v>
                  </c:pt>
                  <c:pt idx="6">
                    <c:v>5.076142131979695E-3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Graphs!$P$33:$P$39</c:f>
              <c:numCache>
                <c:formatCode>General</c:formatCode>
                <c:ptCount val="7"/>
                <c:pt idx="0">
                  <c:v>2.9411764705882353E-2</c:v>
                </c:pt>
                <c:pt idx="1">
                  <c:v>8.2051282051282051E-2</c:v>
                </c:pt>
                <c:pt idx="2">
                  <c:v>0.10052910052910052</c:v>
                </c:pt>
                <c:pt idx="3">
                  <c:v>0.11398963730569948</c:v>
                </c:pt>
                <c:pt idx="4">
                  <c:v>2.564102564102564E-2</c:v>
                </c:pt>
                <c:pt idx="5">
                  <c:v>5.1020408163265302E-3</c:v>
                </c:pt>
                <c:pt idx="6">
                  <c:v>5.076142131979695E-3</c:v>
                </c:pt>
              </c:numCache>
            </c:numRef>
          </c:val>
        </c:ser>
        <c:ser>
          <c:idx val="2"/>
          <c:order val="2"/>
          <c:tx>
            <c:strRef>
              <c:f>Graphs!$Q$32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Graphs!$W$33:$W$39</c:f>
                <c:numCache>
                  <c:formatCode>General</c:formatCode>
                  <c:ptCount val="7"/>
                  <c:pt idx="0">
                    <c:v>4.3528403281865968E-2</c:v>
                  </c:pt>
                  <c:pt idx="1">
                    <c:v>1.6564173764014357E-2</c:v>
                  </c:pt>
                  <c:pt idx="2">
                    <c:v>1.2786757863993617E-2</c:v>
                  </c:pt>
                  <c:pt idx="3">
                    <c:v>1.5363080202640067E-2</c:v>
                  </c:pt>
                  <c:pt idx="4">
                    <c:v>5.1282051282051282E-3</c:v>
                  </c:pt>
                  <c:pt idx="5">
                    <c:v>1.513068831672006E-2</c:v>
                  </c:pt>
                  <c:pt idx="6">
                    <c:v>5.076142131979695E-3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Graphs!$Q$33:$Q$39</c:f>
              <c:numCache>
                <c:formatCode>General</c:formatCode>
                <c:ptCount val="7"/>
                <c:pt idx="0">
                  <c:v>7.3529411764705885E-2</c:v>
                </c:pt>
                <c:pt idx="1">
                  <c:v>5.6410256410256411E-2</c:v>
                </c:pt>
                <c:pt idx="2">
                  <c:v>3.1746031746031744E-2</c:v>
                </c:pt>
                <c:pt idx="3">
                  <c:v>3.6269430051813469E-2</c:v>
                </c:pt>
                <c:pt idx="4">
                  <c:v>5.1282051282051282E-3</c:v>
                </c:pt>
                <c:pt idx="5">
                  <c:v>3.5714285714285712E-2</c:v>
                </c:pt>
                <c:pt idx="6">
                  <c:v>5.076142131979695E-3</c:v>
                </c:pt>
              </c:numCache>
            </c:numRef>
          </c:val>
        </c:ser>
        <c:ser>
          <c:idx val="3"/>
          <c:order val="3"/>
          <c:tx>
            <c:strRef>
              <c:f>Graphs!$R$32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Graphs!$X$33:$X$39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1.3477735305935741E-2</c:v>
                  </c:pt>
                  <c:pt idx="2">
                    <c:v>1.3902618881619316E-2</c:v>
                  </c:pt>
                  <c:pt idx="3">
                    <c:v>8.9274927150843411E-3</c:v>
                  </c:pt>
                  <c:pt idx="4">
                    <c:v>1.1348182888535915E-2</c:v>
                  </c:pt>
                  <c:pt idx="5">
                    <c:v>8.7915591991165852E-3</c:v>
                  </c:pt>
                  <c:pt idx="6">
                    <c:v>5.076142131979695E-3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Graphs!$R$33:$R$39</c:f>
              <c:numCache>
                <c:formatCode>General</c:formatCode>
                <c:ptCount val="7"/>
                <c:pt idx="0">
                  <c:v>0</c:v>
                </c:pt>
                <c:pt idx="1">
                  <c:v>2.564102564102564E-2</c:v>
                </c:pt>
                <c:pt idx="2">
                  <c:v>2.6455026455026454E-2</c:v>
                </c:pt>
                <c:pt idx="3">
                  <c:v>1.5544041450777202E-2</c:v>
                </c:pt>
                <c:pt idx="4">
                  <c:v>2.564102564102564E-2</c:v>
                </c:pt>
                <c:pt idx="5">
                  <c:v>1.5306122448979591E-2</c:v>
                </c:pt>
                <c:pt idx="6">
                  <c:v>5.076142131979695E-3</c:v>
                </c:pt>
              </c:numCache>
            </c:numRef>
          </c:val>
        </c:ser>
        <c:ser>
          <c:idx val="4"/>
          <c:order val="4"/>
          <c:tx>
            <c:strRef>
              <c:f>Graphs!$S$32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Graphs!$S$33:$S$39</c:f>
              <c:numCache>
                <c:formatCode>General</c:formatCode>
                <c:ptCount val="7"/>
                <c:pt idx="0">
                  <c:v>0</c:v>
                </c:pt>
                <c:pt idx="1">
                  <c:v>5.1282051282051282E-3</c:v>
                </c:pt>
                <c:pt idx="2">
                  <c:v>1.5873015873015872E-2</c:v>
                </c:pt>
                <c:pt idx="3">
                  <c:v>5.1813471502590676E-3</c:v>
                </c:pt>
                <c:pt idx="4">
                  <c:v>5.1282051282051282E-3</c:v>
                </c:pt>
                <c:pt idx="5">
                  <c:v>5.1020408163265302E-3</c:v>
                </c:pt>
                <c:pt idx="6">
                  <c:v>1.5228426395939087E-2</c:v>
                </c:pt>
              </c:numCache>
            </c:numRef>
          </c:val>
        </c:ser>
        <c:ser>
          <c:idx val="5"/>
          <c:order val="5"/>
          <c:tx>
            <c:strRef>
              <c:f>Graphs!$T$32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Graphs!$T$33:$T$39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3.7037037037037035E-2</c:v>
                </c:pt>
                <c:pt idx="3">
                  <c:v>1.5544041450777202E-2</c:v>
                </c:pt>
                <c:pt idx="4">
                  <c:v>1.5384615384615385E-2</c:v>
                </c:pt>
                <c:pt idx="5">
                  <c:v>2.0408163265306121E-2</c:v>
                </c:pt>
                <c:pt idx="6">
                  <c:v>1.015228426395939E-2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4648720"/>
        <c:axId val="364649280"/>
      </c:barChart>
      <c:catAx>
        <c:axId val="364648720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2015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364649280"/>
        <c:crosses val="autoZero"/>
        <c:auto val="0"/>
        <c:lblAlgn val="ctr"/>
        <c:lblOffset val="100"/>
        <c:noMultiLvlLbl val="0"/>
      </c:catAx>
      <c:valAx>
        <c:axId val="364649280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Mean Number of Eggs or Larvae/Plant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648720"/>
        <c:crosses val="max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Monarch Egg/Larval Density by Date, 2015</a:t>
            </a:r>
          </a:p>
          <a:p>
            <a:pPr>
              <a:defRPr sz="1400"/>
            </a:pPr>
            <a:r>
              <a:rPr lang="en-US" sz="1400"/>
              <a:t>260th Street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Graphs!$O$32</c:f>
              <c:strCache>
                <c:ptCount val="1"/>
                <c:pt idx="0">
                  <c:v>Eggs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Graphs!$U$33:$U$39</c:f>
                <c:numCache>
                  <c:formatCode>General</c:formatCode>
                  <c:ptCount val="7"/>
                  <c:pt idx="0">
                    <c:v>0.19252244493553475</c:v>
                  </c:pt>
                  <c:pt idx="1">
                    <c:v>5.7939523785279952E-2</c:v>
                  </c:pt>
                  <c:pt idx="2">
                    <c:v>0.10772793307160458</c:v>
                  </c:pt>
                  <c:pt idx="3">
                    <c:v>0.1255285388638038</c:v>
                  </c:pt>
                  <c:pt idx="4">
                    <c:v>8.469024796440941E-2</c:v>
                  </c:pt>
                  <c:pt idx="5">
                    <c:v>7.0684620942005866E-2</c:v>
                  </c:pt>
                  <c:pt idx="6">
                    <c:v>1.7910208898083351E-2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Graphs!$O$33:$O$39</c:f>
              <c:numCache>
                <c:formatCode>General</c:formatCode>
                <c:ptCount val="7"/>
                <c:pt idx="0">
                  <c:v>0.54411764705882348</c:v>
                </c:pt>
                <c:pt idx="1">
                  <c:v>0.40512820512820513</c:v>
                </c:pt>
                <c:pt idx="2">
                  <c:v>0.79894179894179895</c:v>
                </c:pt>
                <c:pt idx="3">
                  <c:v>0.80829015544041449</c:v>
                </c:pt>
                <c:pt idx="4">
                  <c:v>0.66666666666666663</c:v>
                </c:pt>
                <c:pt idx="5">
                  <c:v>0.39795918367346939</c:v>
                </c:pt>
                <c:pt idx="6">
                  <c:v>5.5837563451776651E-2</c:v>
                </c:pt>
              </c:numCache>
            </c:numRef>
          </c:val>
        </c:ser>
        <c:ser>
          <c:idx val="1"/>
          <c:order val="1"/>
          <c:tx>
            <c:strRef>
              <c:f>Graphs!$P$32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Graphs!$V$33:$V$39</c:f>
                <c:numCache>
                  <c:formatCode>General</c:formatCode>
                  <c:ptCount val="7"/>
                  <c:pt idx="0">
                    <c:v>2.0641471370515797E-2</c:v>
                  </c:pt>
                  <c:pt idx="1">
                    <c:v>2.7537578912653012E-2</c:v>
                  </c:pt>
                  <c:pt idx="2">
                    <c:v>2.436284029924354E-2</c:v>
                  </c:pt>
                  <c:pt idx="3">
                    <c:v>2.7238030350378899E-2</c:v>
                  </c:pt>
                  <c:pt idx="4">
                    <c:v>1.1348182888535915E-2</c:v>
                  </c:pt>
                  <c:pt idx="5">
                    <c:v>5.1020408163265311E-3</c:v>
                  </c:pt>
                  <c:pt idx="6">
                    <c:v>5.076142131979695E-3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Graphs!$P$33:$P$39</c:f>
              <c:numCache>
                <c:formatCode>General</c:formatCode>
                <c:ptCount val="7"/>
                <c:pt idx="0">
                  <c:v>2.9411764705882353E-2</c:v>
                </c:pt>
                <c:pt idx="1">
                  <c:v>8.2051282051282051E-2</c:v>
                </c:pt>
                <c:pt idx="2">
                  <c:v>0.10052910052910052</c:v>
                </c:pt>
                <c:pt idx="3">
                  <c:v>0.11398963730569948</c:v>
                </c:pt>
                <c:pt idx="4">
                  <c:v>2.564102564102564E-2</c:v>
                </c:pt>
                <c:pt idx="5">
                  <c:v>5.1020408163265302E-3</c:v>
                </c:pt>
                <c:pt idx="6">
                  <c:v>5.076142131979695E-3</c:v>
                </c:pt>
              </c:numCache>
            </c:numRef>
          </c:val>
        </c:ser>
        <c:ser>
          <c:idx val="2"/>
          <c:order val="2"/>
          <c:tx>
            <c:strRef>
              <c:f>Graphs!$Q$32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Graphs!$W$33:$W$39</c:f>
                <c:numCache>
                  <c:formatCode>General</c:formatCode>
                  <c:ptCount val="7"/>
                  <c:pt idx="0">
                    <c:v>4.3528403281865968E-2</c:v>
                  </c:pt>
                  <c:pt idx="1">
                    <c:v>1.6564173764014357E-2</c:v>
                  </c:pt>
                  <c:pt idx="2">
                    <c:v>1.2786757863993617E-2</c:v>
                  </c:pt>
                  <c:pt idx="3">
                    <c:v>1.5363080202640067E-2</c:v>
                  </c:pt>
                  <c:pt idx="4">
                    <c:v>5.1282051282051282E-3</c:v>
                  </c:pt>
                  <c:pt idx="5">
                    <c:v>1.513068831672006E-2</c:v>
                  </c:pt>
                  <c:pt idx="6">
                    <c:v>5.076142131979695E-3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Graphs!$Q$33:$Q$39</c:f>
              <c:numCache>
                <c:formatCode>General</c:formatCode>
                <c:ptCount val="7"/>
                <c:pt idx="0">
                  <c:v>7.3529411764705885E-2</c:v>
                </c:pt>
                <c:pt idx="1">
                  <c:v>5.6410256410256411E-2</c:v>
                </c:pt>
                <c:pt idx="2">
                  <c:v>3.1746031746031744E-2</c:v>
                </c:pt>
                <c:pt idx="3">
                  <c:v>3.6269430051813469E-2</c:v>
                </c:pt>
                <c:pt idx="4">
                  <c:v>5.1282051282051282E-3</c:v>
                </c:pt>
                <c:pt idx="5">
                  <c:v>3.5714285714285712E-2</c:v>
                </c:pt>
                <c:pt idx="6">
                  <c:v>5.076142131979695E-3</c:v>
                </c:pt>
              </c:numCache>
            </c:numRef>
          </c:val>
        </c:ser>
        <c:ser>
          <c:idx val="3"/>
          <c:order val="3"/>
          <c:tx>
            <c:strRef>
              <c:f>Graphs!$R$32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Graphs!$X$33:$X$39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1.3477735305935741E-2</c:v>
                  </c:pt>
                  <c:pt idx="2">
                    <c:v>1.3902618881619316E-2</c:v>
                  </c:pt>
                  <c:pt idx="3">
                    <c:v>8.9274927150843411E-3</c:v>
                  </c:pt>
                  <c:pt idx="4">
                    <c:v>1.1348182888535915E-2</c:v>
                  </c:pt>
                  <c:pt idx="5">
                    <c:v>8.7915591991165852E-3</c:v>
                  </c:pt>
                  <c:pt idx="6">
                    <c:v>5.076142131979695E-3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Graphs!$R$33:$R$39</c:f>
              <c:numCache>
                <c:formatCode>General</c:formatCode>
                <c:ptCount val="7"/>
                <c:pt idx="0">
                  <c:v>0</c:v>
                </c:pt>
                <c:pt idx="1">
                  <c:v>2.564102564102564E-2</c:v>
                </c:pt>
                <c:pt idx="2">
                  <c:v>2.6455026455026454E-2</c:v>
                </c:pt>
                <c:pt idx="3">
                  <c:v>1.5544041450777202E-2</c:v>
                </c:pt>
                <c:pt idx="4">
                  <c:v>2.564102564102564E-2</c:v>
                </c:pt>
                <c:pt idx="5">
                  <c:v>1.5306122448979591E-2</c:v>
                </c:pt>
                <c:pt idx="6">
                  <c:v>5.076142131979695E-3</c:v>
                </c:pt>
              </c:numCache>
            </c:numRef>
          </c:val>
        </c:ser>
        <c:ser>
          <c:idx val="4"/>
          <c:order val="4"/>
          <c:tx>
            <c:strRef>
              <c:f>Graphs!$S$32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Graphs!$S$33:$S$39</c:f>
              <c:numCache>
                <c:formatCode>General</c:formatCode>
                <c:ptCount val="7"/>
                <c:pt idx="0">
                  <c:v>0</c:v>
                </c:pt>
                <c:pt idx="1">
                  <c:v>5.1282051282051282E-3</c:v>
                </c:pt>
                <c:pt idx="2">
                  <c:v>1.5873015873015872E-2</c:v>
                </c:pt>
                <c:pt idx="3">
                  <c:v>5.1813471502590676E-3</c:v>
                </c:pt>
                <c:pt idx="4">
                  <c:v>5.1282051282051282E-3</c:v>
                </c:pt>
                <c:pt idx="5">
                  <c:v>5.1020408163265302E-3</c:v>
                </c:pt>
                <c:pt idx="6">
                  <c:v>1.5228426395939087E-2</c:v>
                </c:pt>
              </c:numCache>
            </c:numRef>
          </c:val>
        </c:ser>
        <c:ser>
          <c:idx val="5"/>
          <c:order val="5"/>
          <c:tx>
            <c:strRef>
              <c:f>Graphs!$T$32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Graphs!$T$33:$T$39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3.7037037037037035E-2</c:v>
                </c:pt>
                <c:pt idx="3">
                  <c:v>1.5544041450777202E-2</c:v>
                </c:pt>
                <c:pt idx="4">
                  <c:v>1.5384615384615385E-2</c:v>
                </c:pt>
                <c:pt idx="5">
                  <c:v>2.0408163265306121E-2</c:v>
                </c:pt>
                <c:pt idx="6">
                  <c:v>1.015228426395939E-2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4991104"/>
        <c:axId val="364991664"/>
      </c:barChart>
      <c:catAx>
        <c:axId val="3649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2015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364991664"/>
        <c:crosses val="autoZero"/>
        <c:auto val="0"/>
        <c:lblAlgn val="ctr"/>
        <c:lblOffset val="100"/>
        <c:noMultiLvlLbl val="0"/>
      </c:catAx>
      <c:valAx>
        <c:axId val="36499166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Mean Number of Eggs or Larvae/Plant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9911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Monarch Larval Density by Date</a:t>
            </a:r>
          </a:p>
          <a:p>
            <a:pPr>
              <a:defRPr/>
            </a:pPr>
            <a:r>
              <a:rPr lang="en-US" sz="1400"/>
              <a:t>140th Street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Graphs!$D$32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Graphs!$D$43:$D$49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1.8478418599841683E-2</c:v>
                  </c:pt>
                  <c:pt idx="2">
                    <c:v>1.2372809695177825E-2</c:v>
                  </c:pt>
                  <c:pt idx="3">
                    <c:v>1.2868552221714012E-2</c:v>
                  </c:pt>
                  <c:pt idx="4">
                    <c:v>8.6013580475584623E-3</c:v>
                  </c:pt>
                  <c:pt idx="5">
                    <c:v>0</c:v>
                  </c:pt>
                  <c:pt idx="6">
                    <c:v>4.329004329004329E-3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Graphs!$D$33:$D$39</c:f>
              <c:numCache>
                <c:formatCode>General</c:formatCode>
                <c:ptCount val="7"/>
                <c:pt idx="0">
                  <c:v>0</c:v>
                </c:pt>
                <c:pt idx="1">
                  <c:v>5.3097345132743362E-2</c:v>
                </c:pt>
                <c:pt idx="2">
                  <c:v>3.5555555555555556E-2</c:v>
                </c:pt>
                <c:pt idx="3">
                  <c:v>3.9301310043668124E-2</c:v>
                </c:pt>
                <c:pt idx="4">
                  <c:v>1.7316017316017316E-2</c:v>
                </c:pt>
                <c:pt idx="5">
                  <c:v>0</c:v>
                </c:pt>
                <c:pt idx="6">
                  <c:v>4.329004329004329E-3</c:v>
                </c:pt>
              </c:numCache>
            </c:numRef>
          </c:val>
        </c:ser>
        <c:ser>
          <c:idx val="1"/>
          <c:order val="1"/>
          <c:tx>
            <c:strRef>
              <c:f>Graphs!$E$32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Graphs!$E$43:$E$49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1.7250963442139756E-2</c:v>
                  </c:pt>
                  <c:pt idx="2">
                    <c:v>1.2372809695177825E-2</c:v>
                  </c:pt>
                  <c:pt idx="3">
                    <c:v>1.488182127575457E-2</c:v>
                  </c:pt>
                  <c:pt idx="4">
                    <c:v>9.5954053051239482E-3</c:v>
                  </c:pt>
                  <c:pt idx="5">
                    <c:v>4.3859649122807015E-3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Graphs!$E$33:$E$39</c:f>
              <c:numCache>
                <c:formatCode>General</c:formatCode>
                <c:ptCount val="7"/>
                <c:pt idx="0">
                  <c:v>0</c:v>
                </c:pt>
                <c:pt idx="1">
                  <c:v>6.1946902654867256E-2</c:v>
                </c:pt>
                <c:pt idx="2">
                  <c:v>3.5555555555555556E-2</c:v>
                </c:pt>
                <c:pt idx="3">
                  <c:v>4.3668122270742356E-2</c:v>
                </c:pt>
                <c:pt idx="4">
                  <c:v>2.1645021645021644E-2</c:v>
                </c:pt>
                <c:pt idx="5">
                  <c:v>4.3859649122807015E-3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Graphs!$F$32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Graphs!$F$43:$F$49</c:f>
                <c:numCache>
                  <c:formatCode>General</c:formatCode>
                  <c:ptCount val="7"/>
                  <c:pt idx="0">
                    <c:v>3.3333333333333333E-2</c:v>
                  </c:pt>
                  <c:pt idx="1">
                    <c:v>9.805764093566172E-3</c:v>
                  </c:pt>
                  <c:pt idx="2">
                    <c:v>7.663560447348134E-3</c:v>
                  </c:pt>
                  <c:pt idx="3">
                    <c:v>4.3921844661689831E-3</c:v>
                  </c:pt>
                  <c:pt idx="4">
                    <c:v>4.329004329004329E-3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Graphs!$F$33:$F$39</c:f>
              <c:numCache>
                <c:formatCode>General</c:formatCode>
                <c:ptCount val="7"/>
                <c:pt idx="0">
                  <c:v>3.3333333333333333E-2</c:v>
                </c:pt>
                <c:pt idx="1">
                  <c:v>2.2123893805309734E-2</c:v>
                </c:pt>
                <c:pt idx="2">
                  <c:v>1.3333333333333334E-2</c:v>
                </c:pt>
                <c:pt idx="3">
                  <c:v>3.5242290748898682E-2</c:v>
                </c:pt>
                <c:pt idx="4">
                  <c:v>4.329004329004329E-3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Graphs!$G$32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Graphs!$G$43:$G$49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7.563098336397807E-3</c:v>
                  </c:pt>
                  <c:pt idx="4">
                    <c:v>6.1088131431373321E-3</c:v>
                  </c:pt>
                  <c:pt idx="5">
                    <c:v>4.3859649122807015E-3</c:v>
                  </c:pt>
                  <c:pt idx="6">
                    <c:v>4.329004329004329E-3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Graphs!$G$33:$G$39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1.3215859030837005E-2</c:v>
                </c:pt>
                <c:pt idx="4">
                  <c:v>8.658008658008658E-3</c:v>
                </c:pt>
                <c:pt idx="5">
                  <c:v>4.3859649122807015E-3</c:v>
                </c:pt>
                <c:pt idx="6">
                  <c:v>4.329004329004329E-3</c:v>
                </c:pt>
              </c:numCache>
            </c:numRef>
          </c:val>
        </c:ser>
        <c:ser>
          <c:idx val="4"/>
          <c:order val="4"/>
          <c:tx>
            <c:strRef>
              <c:f>Graphs!$H$32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Graphs!$H$43:$H$49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1.1639775608819385E-2</c:v>
                  </c:pt>
                  <c:pt idx="2">
                    <c:v>6.2713480206788609E-3</c:v>
                  </c:pt>
                  <c:pt idx="3">
                    <c:v>7.563098336397807E-3</c:v>
                  </c:pt>
                  <c:pt idx="4">
                    <c:v>6.1088131431373321E-3</c:v>
                  </c:pt>
                  <c:pt idx="5">
                    <c:v>4.3859649122807015E-3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Graphs!$B$33:$B$39</c:f>
              <c:numCache>
                <c:formatCode>d\-mmm</c:formatCode>
                <c:ptCount val="7"/>
                <c:pt idx="0">
                  <c:v>42200</c:v>
                </c:pt>
                <c:pt idx="1">
                  <c:v>42209</c:v>
                </c:pt>
                <c:pt idx="2">
                  <c:v>42220</c:v>
                </c:pt>
                <c:pt idx="3">
                  <c:v>42226</c:v>
                </c:pt>
                <c:pt idx="4">
                  <c:v>42235</c:v>
                </c:pt>
                <c:pt idx="5">
                  <c:v>42240</c:v>
                </c:pt>
                <c:pt idx="6">
                  <c:v>42247</c:v>
                </c:pt>
              </c:numCache>
            </c:numRef>
          </c:cat>
          <c:val>
            <c:numRef>
              <c:f>Graphs!$H$33:$H$39</c:f>
              <c:numCache>
                <c:formatCode>General</c:formatCode>
                <c:ptCount val="7"/>
                <c:pt idx="0">
                  <c:v>0</c:v>
                </c:pt>
                <c:pt idx="1">
                  <c:v>2.2123893805309734E-2</c:v>
                </c:pt>
                <c:pt idx="2">
                  <c:v>8.8888888888888889E-3</c:v>
                </c:pt>
                <c:pt idx="3">
                  <c:v>1.3215859030837005E-2</c:v>
                </c:pt>
                <c:pt idx="4">
                  <c:v>8.658008658008658E-3</c:v>
                </c:pt>
                <c:pt idx="5">
                  <c:v>4.3859649122807015E-3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4996704"/>
        <c:axId val="364997264"/>
      </c:barChart>
      <c:catAx>
        <c:axId val="36499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2015 Date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crossAx val="364997264"/>
        <c:crosses val="autoZero"/>
        <c:auto val="0"/>
        <c:lblAlgn val="ctr"/>
        <c:lblOffset val="100"/>
        <c:noMultiLvlLbl val="0"/>
      </c:catAx>
      <c:valAx>
        <c:axId val="364997264"/>
        <c:scaling>
          <c:orientation val="minMax"/>
          <c:max val="0.1600000000000000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Mean Number of Larvae/Plant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49967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Monarch Egg/Larval Density by Date, 2015</a:t>
            </a:r>
          </a:p>
          <a:p>
            <a:pPr>
              <a:defRPr sz="1400"/>
            </a:pPr>
            <a:r>
              <a:rPr lang="en-US" sz="1400"/>
              <a:t>260th Street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Graphs!$P$32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Graphs!$V$33:$V$39</c:f>
                <c:numCache>
                  <c:formatCode>General</c:formatCode>
                  <c:ptCount val="7"/>
                  <c:pt idx="0">
                    <c:v>2.0641471370515797E-2</c:v>
                  </c:pt>
                  <c:pt idx="1">
                    <c:v>2.7537578912653012E-2</c:v>
                  </c:pt>
                  <c:pt idx="2">
                    <c:v>2.436284029924354E-2</c:v>
                  </c:pt>
                  <c:pt idx="3">
                    <c:v>2.7238030350378899E-2</c:v>
                  </c:pt>
                  <c:pt idx="4">
                    <c:v>1.1348182888535915E-2</c:v>
                  </c:pt>
                  <c:pt idx="5">
                    <c:v>5.1020408163265311E-3</c:v>
                  </c:pt>
                  <c:pt idx="6">
                    <c:v>5.076142131979695E-3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Graphs!$P$33:$P$39</c:f>
              <c:numCache>
                <c:formatCode>General</c:formatCode>
                <c:ptCount val="7"/>
                <c:pt idx="0">
                  <c:v>2.9411764705882353E-2</c:v>
                </c:pt>
                <c:pt idx="1">
                  <c:v>8.2051282051282051E-2</c:v>
                </c:pt>
                <c:pt idx="2">
                  <c:v>0.10052910052910052</c:v>
                </c:pt>
                <c:pt idx="3">
                  <c:v>0.11398963730569948</c:v>
                </c:pt>
                <c:pt idx="4">
                  <c:v>2.564102564102564E-2</c:v>
                </c:pt>
                <c:pt idx="5">
                  <c:v>5.1020408163265302E-3</c:v>
                </c:pt>
                <c:pt idx="6">
                  <c:v>5.076142131979695E-3</c:v>
                </c:pt>
              </c:numCache>
            </c:numRef>
          </c:val>
        </c:ser>
        <c:ser>
          <c:idx val="1"/>
          <c:order val="1"/>
          <c:tx>
            <c:strRef>
              <c:f>Graphs!$Q$32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Graphs!$W$33:$W$39</c:f>
                <c:numCache>
                  <c:formatCode>General</c:formatCode>
                  <c:ptCount val="7"/>
                  <c:pt idx="0">
                    <c:v>4.3528403281865968E-2</c:v>
                  </c:pt>
                  <c:pt idx="1">
                    <c:v>1.6564173764014357E-2</c:v>
                  </c:pt>
                  <c:pt idx="2">
                    <c:v>1.2786757863993617E-2</c:v>
                  </c:pt>
                  <c:pt idx="3">
                    <c:v>1.5363080202640067E-2</c:v>
                  </c:pt>
                  <c:pt idx="4">
                    <c:v>5.1282051282051282E-3</c:v>
                  </c:pt>
                  <c:pt idx="5">
                    <c:v>1.513068831672006E-2</c:v>
                  </c:pt>
                  <c:pt idx="6">
                    <c:v>5.076142131979695E-3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Graphs!$Q$33:$Q$39</c:f>
              <c:numCache>
                <c:formatCode>General</c:formatCode>
                <c:ptCount val="7"/>
                <c:pt idx="0">
                  <c:v>7.3529411764705885E-2</c:v>
                </c:pt>
                <c:pt idx="1">
                  <c:v>5.6410256410256411E-2</c:v>
                </c:pt>
                <c:pt idx="2">
                  <c:v>3.1746031746031744E-2</c:v>
                </c:pt>
                <c:pt idx="3">
                  <c:v>3.6269430051813469E-2</c:v>
                </c:pt>
                <c:pt idx="4">
                  <c:v>5.1282051282051282E-3</c:v>
                </c:pt>
                <c:pt idx="5">
                  <c:v>3.5714285714285712E-2</c:v>
                </c:pt>
                <c:pt idx="6">
                  <c:v>5.076142131979695E-3</c:v>
                </c:pt>
              </c:numCache>
            </c:numRef>
          </c:val>
        </c:ser>
        <c:ser>
          <c:idx val="2"/>
          <c:order val="2"/>
          <c:tx>
            <c:strRef>
              <c:f>Graphs!$R$32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Graphs!$X$33:$X$39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1.3477735305935741E-2</c:v>
                  </c:pt>
                  <c:pt idx="2">
                    <c:v>1.3902618881619316E-2</c:v>
                  </c:pt>
                  <c:pt idx="3">
                    <c:v>8.9274927150843411E-3</c:v>
                  </c:pt>
                  <c:pt idx="4">
                    <c:v>1.1348182888535915E-2</c:v>
                  </c:pt>
                  <c:pt idx="5">
                    <c:v>8.7915591991165852E-3</c:v>
                  </c:pt>
                  <c:pt idx="6">
                    <c:v>5.076142131979695E-3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Graphs!$R$33:$R$39</c:f>
              <c:numCache>
                <c:formatCode>General</c:formatCode>
                <c:ptCount val="7"/>
                <c:pt idx="0">
                  <c:v>0</c:v>
                </c:pt>
                <c:pt idx="1">
                  <c:v>2.564102564102564E-2</c:v>
                </c:pt>
                <c:pt idx="2">
                  <c:v>2.6455026455026454E-2</c:v>
                </c:pt>
                <c:pt idx="3">
                  <c:v>1.5544041450777202E-2</c:v>
                </c:pt>
                <c:pt idx="4">
                  <c:v>2.564102564102564E-2</c:v>
                </c:pt>
                <c:pt idx="5">
                  <c:v>1.5306122448979591E-2</c:v>
                </c:pt>
                <c:pt idx="6">
                  <c:v>5.076142131979695E-3</c:v>
                </c:pt>
              </c:numCache>
            </c:numRef>
          </c:val>
        </c:ser>
        <c:ser>
          <c:idx val="3"/>
          <c:order val="3"/>
          <c:tx>
            <c:strRef>
              <c:f>Graphs!$S$32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Graphs!$Y$33:$Y$39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5.1282051282051282E-3</c:v>
                  </c:pt>
                  <c:pt idx="2">
                    <c:v>9.1154134253737112E-3</c:v>
                  </c:pt>
                  <c:pt idx="3">
                    <c:v>5.1813471502590676E-3</c:v>
                  </c:pt>
                  <c:pt idx="4">
                    <c:v>5.1282051282051282E-3</c:v>
                  </c:pt>
                  <c:pt idx="5">
                    <c:v>5.1020408163265311E-3</c:v>
                  </c:pt>
                  <c:pt idx="6">
                    <c:v>8.7471632210404781E-3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Graphs!$S$33:$S$39</c:f>
              <c:numCache>
                <c:formatCode>General</c:formatCode>
                <c:ptCount val="7"/>
                <c:pt idx="0">
                  <c:v>0</c:v>
                </c:pt>
                <c:pt idx="1">
                  <c:v>5.1282051282051282E-3</c:v>
                </c:pt>
                <c:pt idx="2">
                  <c:v>1.5873015873015872E-2</c:v>
                </c:pt>
                <c:pt idx="3">
                  <c:v>5.1813471502590676E-3</c:v>
                </c:pt>
                <c:pt idx="4">
                  <c:v>5.1282051282051282E-3</c:v>
                </c:pt>
                <c:pt idx="5">
                  <c:v>5.1020408163265302E-3</c:v>
                </c:pt>
                <c:pt idx="6">
                  <c:v>1.5228426395939087E-2</c:v>
                </c:pt>
              </c:numCache>
            </c:numRef>
          </c:val>
        </c:ser>
        <c:ser>
          <c:idx val="4"/>
          <c:order val="4"/>
          <c:tx>
            <c:strRef>
              <c:f>Graphs!$T$32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Graphs!$Z$33:$Z$39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1.8935968064655945E-2</c:v>
                  </c:pt>
                  <c:pt idx="3">
                    <c:v>8.9274927150843411E-3</c:v>
                  </c:pt>
                  <c:pt idx="4">
                    <c:v>8.8364081060644702E-3</c:v>
                  </c:pt>
                  <c:pt idx="5">
                    <c:v>1.0125284456261915E-2</c:v>
                  </c:pt>
                  <c:pt idx="6">
                    <c:v>7.1604124938837929E-3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Graphs!$N$33:$N$39</c:f>
              <c:numCache>
                <c:formatCode>d\-mmm</c:formatCode>
                <c:ptCount val="7"/>
                <c:pt idx="0">
                  <c:v>42200</c:v>
                </c:pt>
                <c:pt idx="1">
                  <c:v>42208</c:v>
                </c:pt>
                <c:pt idx="2">
                  <c:v>42216</c:v>
                </c:pt>
                <c:pt idx="3">
                  <c:v>42223</c:v>
                </c:pt>
                <c:pt idx="4">
                  <c:v>42230</c:v>
                </c:pt>
                <c:pt idx="5">
                  <c:v>42237</c:v>
                </c:pt>
                <c:pt idx="6">
                  <c:v>42245</c:v>
                </c:pt>
              </c:numCache>
            </c:numRef>
          </c:cat>
          <c:val>
            <c:numRef>
              <c:f>Graphs!$T$33:$T$39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3.7037037037037035E-2</c:v>
                </c:pt>
                <c:pt idx="3">
                  <c:v>1.5544041450777202E-2</c:v>
                </c:pt>
                <c:pt idx="4">
                  <c:v>1.5384615384615385E-2</c:v>
                </c:pt>
                <c:pt idx="5">
                  <c:v>2.0408163265306121E-2</c:v>
                </c:pt>
                <c:pt idx="6">
                  <c:v>1.015228426395939E-2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5418432"/>
        <c:axId val="365418992"/>
      </c:barChart>
      <c:catAx>
        <c:axId val="3654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2015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365418992"/>
        <c:crosses val="autoZero"/>
        <c:auto val="0"/>
        <c:lblAlgn val="ctr"/>
        <c:lblOffset val="100"/>
        <c:noMultiLvlLbl val="0"/>
      </c:catAx>
      <c:valAx>
        <c:axId val="36541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Mean Number of Larvae/Plant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41843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52</xdr:row>
      <xdr:rowOff>4761</xdr:rowOff>
    </xdr:from>
    <xdr:to>
      <xdr:col>24</xdr:col>
      <xdr:colOff>609599</xdr:colOff>
      <xdr:row>76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52</xdr:row>
      <xdr:rowOff>4761</xdr:rowOff>
    </xdr:from>
    <xdr:to>
      <xdr:col>12</xdr:col>
      <xdr:colOff>0</xdr:colOff>
      <xdr:row>75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79</xdr:row>
      <xdr:rowOff>4762</xdr:rowOff>
    </xdr:from>
    <xdr:to>
      <xdr:col>12</xdr:col>
      <xdr:colOff>0</xdr:colOff>
      <xdr:row>103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11</xdr:col>
      <xdr:colOff>600075</xdr:colOff>
      <xdr:row>129</xdr:row>
      <xdr:rowOff>185738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79</xdr:row>
      <xdr:rowOff>4762</xdr:rowOff>
    </xdr:from>
    <xdr:to>
      <xdr:col>25</xdr:col>
      <xdr:colOff>0</xdr:colOff>
      <xdr:row>103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106</xdr:row>
      <xdr:rowOff>0</xdr:rowOff>
    </xdr:from>
    <xdr:to>
      <xdr:col>25</xdr:col>
      <xdr:colOff>0</xdr:colOff>
      <xdr:row>129</xdr:row>
      <xdr:rowOff>185738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11</xdr:col>
      <xdr:colOff>600075</xdr:colOff>
      <xdr:row>156</xdr:row>
      <xdr:rowOff>185738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133</xdr:row>
      <xdr:rowOff>0</xdr:rowOff>
    </xdr:from>
    <xdr:to>
      <xdr:col>25</xdr:col>
      <xdr:colOff>0</xdr:colOff>
      <xdr:row>156</xdr:row>
      <xdr:rowOff>185738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28"/>
  <sheetViews>
    <sheetView topLeftCell="D4" workbookViewId="0">
      <pane ySplit="900" activePane="bottomLeft"/>
      <selection activeCell="D4" sqref="D1:D1048576"/>
      <selection pane="bottomLeft" activeCell="B5" sqref="B5:T28"/>
    </sheetView>
  </sheetViews>
  <sheetFormatPr defaultRowHeight="14.4" x14ac:dyDescent="0.3"/>
  <sheetData>
    <row r="5" spans="2:20" x14ac:dyDescent="0.3">
      <c r="B5" t="s">
        <v>34</v>
      </c>
      <c r="C5" t="s">
        <v>35</v>
      </c>
      <c r="D5" t="s">
        <v>55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44</v>
      </c>
      <c r="N5" t="s">
        <v>45</v>
      </c>
      <c r="O5" t="s">
        <v>46</v>
      </c>
      <c r="Q5" t="s">
        <v>53</v>
      </c>
      <c r="R5" t="s">
        <v>54</v>
      </c>
      <c r="S5" t="s">
        <v>51</v>
      </c>
      <c r="T5" t="s">
        <v>52</v>
      </c>
    </row>
    <row r="6" spans="2:20" x14ac:dyDescent="0.3">
      <c r="B6" s="3">
        <v>42200</v>
      </c>
      <c r="C6" t="s">
        <v>17</v>
      </c>
      <c r="D6">
        <v>52</v>
      </c>
      <c r="E6">
        <v>2</v>
      </c>
      <c r="F6">
        <v>1</v>
      </c>
      <c r="G6">
        <v>114</v>
      </c>
      <c r="H6" t="s">
        <v>47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v>73</v>
      </c>
      <c r="R6">
        <v>2</v>
      </c>
      <c r="S6">
        <v>41</v>
      </c>
      <c r="T6">
        <v>10</v>
      </c>
    </row>
    <row r="7" spans="2:20" x14ac:dyDescent="0.3">
      <c r="B7" s="3">
        <v>42200</v>
      </c>
      <c r="C7" t="s">
        <v>17</v>
      </c>
      <c r="D7">
        <v>52</v>
      </c>
      <c r="E7">
        <v>2</v>
      </c>
      <c r="F7">
        <v>2</v>
      </c>
      <c r="G7">
        <v>94</v>
      </c>
      <c r="H7" t="s">
        <v>48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20" x14ac:dyDescent="0.3">
      <c r="B8" s="3">
        <v>42200</v>
      </c>
      <c r="C8" t="s">
        <v>17</v>
      </c>
      <c r="D8">
        <v>52</v>
      </c>
      <c r="E8">
        <v>2</v>
      </c>
      <c r="F8">
        <v>3</v>
      </c>
      <c r="G8">
        <v>138</v>
      </c>
      <c r="H8" t="s">
        <v>47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20" x14ac:dyDescent="0.3">
      <c r="B9" s="3">
        <v>42200</v>
      </c>
      <c r="C9" t="s">
        <v>17</v>
      </c>
      <c r="D9">
        <v>52</v>
      </c>
      <c r="E9">
        <v>2</v>
      </c>
      <c r="F9">
        <v>4</v>
      </c>
      <c r="G9">
        <v>100</v>
      </c>
      <c r="H9" t="s">
        <v>48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20" x14ac:dyDescent="0.3">
      <c r="B10" s="3">
        <v>42200</v>
      </c>
      <c r="C10" t="s">
        <v>17</v>
      </c>
      <c r="D10">
        <v>52</v>
      </c>
      <c r="E10">
        <v>2</v>
      </c>
      <c r="F10">
        <v>5</v>
      </c>
      <c r="G10">
        <v>112</v>
      </c>
      <c r="H10" t="s">
        <v>49</v>
      </c>
      <c r="I10">
        <v>4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</row>
    <row r="11" spans="2:20" x14ac:dyDescent="0.3">
      <c r="B11" s="3">
        <v>42200</v>
      </c>
      <c r="C11" t="s">
        <v>17</v>
      </c>
      <c r="D11">
        <v>52</v>
      </c>
      <c r="E11">
        <v>2</v>
      </c>
      <c r="F11">
        <v>6</v>
      </c>
      <c r="G11">
        <v>96</v>
      </c>
      <c r="H11" t="s">
        <v>48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20" x14ac:dyDescent="0.3">
      <c r="B12" s="3">
        <v>42200</v>
      </c>
      <c r="C12" t="s">
        <v>17</v>
      </c>
      <c r="D12">
        <v>52</v>
      </c>
      <c r="E12">
        <v>2</v>
      </c>
      <c r="F12">
        <v>7</v>
      </c>
      <c r="G12">
        <v>110</v>
      </c>
      <c r="H12" t="s">
        <v>48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20" x14ac:dyDescent="0.3">
      <c r="B13" s="3">
        <v>42200</v>
      </c>
      <c r="C13" t="s">
        <v>17</v>
      </c>
      <c r="D13">
        <v>52</v>
      </c>
      <c r="E13">
        <v>2</v>
      </c>
      <c r="F13">
        <v>8</v>
      </c>
      <c r="G13">
        <v>93</v>
      </c>
      <c r="H13" t="s">
        <v>48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20" x14ac:dyDescent="0.3">
      <c r="B14" s="3">
        <v>42200</v>
      </c>
      <c r="C14" t="s">
        <v>17</v>
      </c>
      <c r="D14">
        <v>52</v>
      </c>
      <c r="E14">
        <v>2</v>
      </c>
      <c r="F14">
        <v>9</v>
      </c>
      <c r="G14">
        <v>71</v>
      </c>
      <c r="H14" t="s">
        <v>48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20" x14ac:dyDescent="0.3">
      <c r="B15" s="3">
        <v>42200</v>
      </c>
      <c r="C15" t="s">
        <v>17</v>
      </c>
      <c r="D15">
        <v>52</v>
      </c>
      <c r="E15">
        <v>2</v>
      </c>
      <c r="F15">
        <v>10</v>
      </c>
      <c r="G15">
        <v>75</v>
      </c>
      <c r="H15" t="s">
        <v>48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20" x14ac:dyDescent="0.3">
      <c r="B16" s="3">
        <v>42200</v>
      </c>
      <c r="C16" t="s">
        <v>17</v>
      </c>
      <c r="D16">
        <v>52</v>
      </c>
      <c r="E16">
        <v>2</v>
      </c>
      <c r="F16">
        <v>11</v>
      </c>
      <c r="G16">
        <v>86</v>
      </c>
      <c r="H16" t="s">
        <v>48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20" x14ac:dyDescent="0.3">
      <c r="B17" s="3">
        <v>42200</v>
      </c>
      <c r="C17" t="s">
        <v>17</v>
      </c>
      <c r="D17">
        <v>52</v>
      </c>
      <c r="E17">
        <v>2</v>
      </c>
      <c r="F17">
        <v>12</v>
      </c>
      <c r="G17">
        <v>68</v>
      </c>
      <c r="H17" t="s">
        <v>48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20" x14ac:dyDescent="0.3">
      <c r="B18" s="3">
        <v>42200</v>
      </c>
      <c r="C18" t="s">
        <v>17</v>
      </c>
      <c r="D18">
        <v>52</v>
      </c>
      <c r="E18">
        <v>2</v>
      </c>
      <c r="F18">
        <v>13</v>
      </c>
      <c r="G18">
        <v>84</v>
      </c>
      <c r="H18" t="s">
        <v>50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20" x14ac:dyDescent="0.3">
      <c r="B19" s="3">
        <v>42200</v>
      </c>
      <c r="C19" t="s">
        <v>17</v>
      </c>
      <c r="D19">
        <v>52</v>
      </c>
      <c r="E19">
        <v>2</v>
      </c>
      <c r="F19">
        <v>14</v>
      </c>
      <c r="G19">
        <v>53</v>
      </c>
      <c r="H19" t="s">
        <v>49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20" x14ac:dyDescent="0.3">
      <c r="B20" s="3">
        <v>42200</v>
      </c>
      <c r="C20" t="s">
        <v>17</v>
      </c>
      <c r="D20">
        <v>52</v>
      </c>
      <c r="E20">
        <v>2</v>
      </c>
      <c r="F20">
        <v>15</v>
      </c>
      <c r="G20">
        <v>72</v>
      </c>
      <c r="H20" t="s">
        <v>48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20" x14ac:dyDescent="0.3">
      <c r="B21" s="3">
        <v>42200</v>
      </c>
      <c r="C21" t="s">
        <v>17</v>
      </c>
      <c r="D21">
        <v>52</v>
      </c>
      <c r="E21">
        <v>2</v>
      </c>
      <c r="F21">
        <v>16</v>
      </c>
      <c r="G21">
        <v>70</v>
      </c>
      <c r="H21" t="s">
        <v>48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20" x14ac:dyDescent="0.3">
      <c r="B22" s="3">
        <v>42200</v>
      </c>
      <c r="C22" t="s">
        <v>17</v>
      </c>
      <c r="D22">
        <v>52</v>
      </c>
      <c r="E22">
        <v>2</v>
      </c>
      <c r="F22">
        <v>17</v>
      </c>
      <c r="G22">
        <v>87</v>
      </c>
      <c r="H22" t="s">
        <v>48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20" x14ac:dyDescent="0.3">
      <c r="B23" s="3">
        <v>42200</v>
      </c>
      <c r="C23" t="s">
        <v>17</v>
      </c>
      <c r="D23">
        <v>52</v>
      </c>
      <c r="E23">
        <v>2</v>
      </c>
      <c r="F23">
        <v>18</v>
      </c>
      <c r="G23">
        <v>101</v>
      </c>
      <c r="H23" t="s">
        <v>49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20" x14ac:dyDescent="0.3">
      <c r="B24" s="3">
        <v>42200</v>
      </c>
      <c r="C24" t="s">
        <v>17</v>
      </c>
      <c r="D24">
        <v>52</v>
      </c>
      <c r="E24">
        <v>2</v>
      </c>
      <c r="F24">
        <v>19</v>
      </c>
      <c r="G24">
        <v>106</v>
      </c>
      <c r="H24" t="s">
        <v>49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20" x14ac:dyDescent="0.3">
      <c r="B25" s="3">
        <v>42200</v>
      </c>
      <c r="C25" t="s">
        <v>17</v>
      </c>
      <c r="D25">
        <v>52</v>
      </c>
      <c r="E25">
        <v>2</v>
      </c>
      <c r="F25">
        <v>20</v>
      </c>
      <c r="G25">
        <v>74</v>
      </c>
      <c r="H25" t="s">
        <v>49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7" spans="2:20" x14ac:dyDescent="0.3">
      <c r="B27" s="3">
        <v>42200</v>
      </c>
      <c r="C27" t="s">
        <v>17</v>
      </c>
      <c r="D27">
        <v>53</v>
      </c>
      <c r="E27">
        <v>3</v>
      </c>
      <c r="F27">
        <v>1</v>
      </c>
      <c r="G27">
        <v>98</v>
      </c>
      <c r="H27" t="s">
        <v>48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v>14</v>
      </c>
      <c r="S27">
        <v>3</v>
      </c>
      <c r="T27">
        <v>30</v>
      </c>
    </row>
    <row r="28" spans="2:20" x14ac:dyDescent="0.3">
      <c r="B28" s="3">
        <v>42200</v>
      </c>
      <c r="C28" t="s">
        <v>17</v>
      </c>
      <c r="D28">
        <v>53</v>
      </c>
      <c r="E28">
        <v>3</v>
      </c>
      <c r="F28">
        <v>2</v>
      </c>
      <c r="G28">
        <v>80</v>
      </c>
      <c r="H28" t="s">
        <v>48</v>
      </c>
      <c r="I28">
        <v>3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7"/>
  <sheetViews>
    <sheetView topLeftCell="A300" workbookViewId="0">
      <selection activeCell="J227" sqref="J227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103</v>
      </c>
      <c r="D2" s="4">
        <v>42209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42209</v>
      </c>
      <c r="C7" t="s">
        <v>17</v>
      </c>
      <c r="D7">
        <v>51</v>
      </c>
      <c r="E7">
        <v>1</v>
      </c>
      <c r="F7">
        <v>1</v>
      </c>
      <c r="G7">
        <v>113</v>
      </c>
      <c r="H7" t="s">
        <v>95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42209</v>
      </c>
      <c r="C8" t="s">
        <v>17</v>
      </c>
      <c r="D8">
        <v>51</v>
      </c>
      <c r="E8">
        <v>1</v>
      </c>
      <c r="F8">
        <v>2</v>
      </c>
      <c r="G8">
        <v>152</v>
      </c>
      <c r="H8" t="s">
        <v>97</v>
      </c>
      <c r="I8">
        <v>3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42209</v>
      </c>
      <c r="C9" t="s">
        <v>17</v>
      </c>
      <c r="D9">
        <v>51</v>
      </c>
      <c r="E9">
        <v>1</v>
      </c>
      <c r="F9">
        <v>3</v>
      </c>
      <c r="G9">
        <v>142</v>
      </c>
      <c r="H9" t="s">
        <v>97</v>
      </c>
      <c r="I9">
        <v>3</v>
      </c>
      <c r="J9">
        <v>7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42209</v>
      </c>
      <c r="C10" t="s">
        <v>17</v>
      </c>
      <c r="D10">
        <v>51</v>
      </c>
      <c r="E10">
        <v>1</v>
      </c>
      <c r="F10">
        <v>4</v>
      </c>
      <c r="G10">
        <v>77</v>
      </c>
      <c r="H10" t="s">
        <v>95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101</v>
      </c>
    </row>
    <row r="11" spans="2:17" x14ac:dyDescent="0.3">
      <c r="B11" s="3">
        <v>42209</v>
      </c>
      <c r="C11" t="s">
        <v>17</v>
      </c>
      <c r="D11">
        <v>51</v>
      </c>
      <c r="E11">
        <v>1</v>
      </c>
      <c r="F11">
        <v>5</v>
      </c>
      <c r="G11">
        <v>93</v>
      </c>
      <c r="H11" t="s">
        <v>95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42209</v>
      </c>
      <c r="C12" t="s">
        <v>17</v>
      </c>
      <c r="D12">
        <v>51</v>
      </c>
      <c r="E12">
        <v>1</v>
      </c>
      <c r="F12">
        <v>6</v>
      </c>
      <c r="G12">
        <v>119</v>
      </c>
      <c r="H12" t="s">
        <v>98</v>
      </c>
      <c r="I12">
        <v>3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42209</v>
      </c>
      <c r="C13" t="s">
        <v>17</v>
      </c>
      <c r="D13">
        <v>51</v>
      </c>
      <c r="E13">
        <v>1</v>
      </c>
      <c r="F13">
        <v>7</v>
      </c>
      <c r="G13">
        <v>93</v>
      </c>
      <c r="H13" t="s">
        <v>96</v>
      </c>
      <c r="I13">
        <v>3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Q13" t="s">
        <v>102</v>
      </c>
    </row>
    <row r="14" spans="2:17" x14ac:dyDescent="0.3">
      <c r="B14" s="3">
        <v>42209</v>
      </c>
      <c r="C14" t="s">
        <v>17</v>
      </c>
      <c r="D14">
        <v>51</v>
      </c>
      <c r="E14">
        <v>1</v>
      </c>
      <c r="F14">
        <v>8</v>
      </c>
      <c r="G14">
        <v>121</v>
      </c>
      <c r="H14" t="s">
        <v>99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6" spans="2:17" x14ac:dyDescent="0.3">
      <c r="B16" t="s">
        <v>108</v>
      </c>
      <c r="J16">
        <f t="shared" ref="J16:O16" si="0">SUM(J7:J15)</f>
        <v>10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2:17" x14ac:dyDescent="0.3">
      <c r="B17" t="s">
        <v>107</v>
      </c>
      <c r="G17">
        <f>AVERAGE(G7:G14)</f>
        <v>113.75</v>
      </c>
      <c r="I17">
        <f>AVERAGE(I7:I14)</f>
        <v>3.25</v>
      </c>
      <c r="J17">
        <f>AVERAGE(J7:J14)</f>
        <v>1.25</v>
      </c>
      <c r="K17">
        <f t="shared" ref="K17:O17" si="1">AVERAGE(K7:K14)</f>
        <v>0.125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</row>
    <row r="18" spans="2:17" x14ac:dyDescent="0.3">
      <c r="B18" t="s">
        <v>121</v>
      </c>
      <c r="G18">
        <f>_xlfn.STDEV.S(G7:G14)</f>
        <v>25.504901489713699</v>
      </c>
      <c r="I18">
        <f>_xlfn.STDEV.S(I7:I14)</f>
        <v>0.46291004988627571</v>
      </c>
      <c r="J18">
        <f t="shared" ref="J18:O18" si="2">_xlfn.STDEV.S(J7:J14)</f>
        <v>2.3754698783308417</v>
      </c>
      <c r="K18">
        <f t="shared" si="2"/>
        <v>0.35355339059327379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</row>
    <row r="19" spans="2:17" x14ac:dyDescent="0.3">
      <c r="B19" s="3" t="s">
        <v>122</v>
      </c>
      <c r="G19">
        <f>(G18/SQRT(8))</f>
        <v>9.017344398435716</v>
      </c>
      <c r="I19">
        <f>(I18/SQRT(8))</f>
        <v>0.16366341767699427</v>
      </c>
      <c r="J19">
        <f t="shared" ref="J19:O19" si="3">(J18/SQRT(8))</f>
        <v>0.83985542973606053</v>
      </c>
      <c r="K19">
        <f t="shared" si="3"/>
        <v>0.125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</row>
    <row r="23" spans="2:17" x14ac:dyDescent="0.3">
      <c r="B23" t="s">
        <v>34</v>
      </c>
      <c r="C23" t="s">
        <v>35</v>
      </c>
      <c r="D23" t="s">
        <v>55</v>
      </c>
      <c r="E23" t="s">
        <v>36</v>
      </c>
      <c r="F23" t="s">
        <v>37</v>
      </c>
      <c r="G23" t="s">
        <v>114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44</v>
      </c>
      <c r="N23" t="s">
        <v>45</v>
      </c>
      <c r="O23" t="s">
        <v>46</v>
      </c>
      <c r="Q23" t="s">
        <v>100</v>
      </c>
    </row>
    <row r="24" spans="2:17" x14ac:dyDescent="0.3">
      <c r="B24" s="3">
        <v>42209</v>
      </c>
      <c r="C24" t="s">
        <v>17</v>
      </c>
      <c r="D24">
        <v>52</v>
      </c>
      <c r="E24">
        <v>2</v>
      </c>
      <c r="F24">
        <v>1</v>
      </c>
      <c r="G24">
        <v>153</v>
      </c>
      <c r="H24" t="s">
        <v>99</v>
      </c>
      <c r="I24">
        <v>3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104</v>
      </c>
    </row>
    <row r="25" spans="2:17" x14ac:dyDescent="0.3">
      <c r="B25" s="3">
        <v>42209</v>
      </c>
      <c r="C25" t="s">
        <v>17</v>
      </c>
      <c r="D25">
        <v>52</v>
      </c>
      <c r="E25">
        <v>2</v>
      </c>
      <c r="F25">
        <v>2</v>
      </c>
      <c r="G25">
        <v>96</v>
      </c>
      <c r="H25" t="s">
        <v>96</v>
      </c>
      <c r="I25">
        <v>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42209</v>
      </c>
      <c r="C26" t="s">
        <v>17</v>
      </c>
      <c r="D26">
        <v>52</v>
      </c>
      <c r="E26">
        <v>2</v>
      </c>
      <c r="F26">
        <v>3</v>
      </c>
      <c r="G26">
        <v>126</v>
      </c>
      <c r="H26" t="s">
        <v>98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42209</v>
      </c>
      <c r="C27" t="s">
        <v>17</v>
      </c>
      <c r="D27">
        <v>52</v>
      </c>
      <c r="E27">
        <v>2</v>
      </c>
      <c r="F27">
        <v>4</v>
      </c>
      <c r="G27">
        <v>131</v>
      </c>
      <c r="H27" t="s">
        <v>98</v>
      </c>
      <c r="I27">
        <v>3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</row>
    <row r="28" spans="2:17" x14ac:dyDescent="0.3">
      <c r="B28" s="3">
        <v>42209</v>
      </c>
      <c r="C28" t="s">
        <v>17</v>
      </c>
      <c r="D28">
        <v>52</v>
      </c>
      <c r="E28">
        <v>2</v>
      </c>
      <c r="F28">
        <v>5</v>
      </c>
      <c r="G28">
        <v>105</v>
      </c>
      <c r="H28" t="s">
        <v>96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7" x14ac:dyDescent="0.3">
      <c r="B29" s="3">
        <v>42209</v>
      </c>
      <c r="C29" t="s">
        <v>17</v>
      </c>
      <c r="D29">
        <v>52</v>
      </c>
      <c r="E29">
        <v>2</v>
      </c>
      <c r="F29">
        <v>6</v>
      </c>
      <c r="G29">
        <v>79</v>
      </c>
      <c r="H29" t="s">
        <v>95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104</v>
      </c>
    </row>
    <row r="30" spans="2:17" x14ac:dyDescent="0.3">
      <c r="B30" s="3">
        <v>42209</v>
      </c>
      <c r="C30" t="s">
        <v>17</v>
      </c>
      <c r="D30">
        <v>52</v>
      </c>
      <c r="E30">
        <v>2</v>
      </c>
      <c r="F30">
        <v>7</v>
      </c>
      <c r="G30">
        <v>125</v>
      </c>
      <c r="H30" t="s">
        <v>96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42209</v>
      </c>
      <c r="C31" t="s">
        <v>17</v>
      </c>
      <c r="D31">
        <v>52</v>
      </c>
      <c r="E31">
        <v>2</v>
      </c>
      <c r="F31">
        <v>8</v>
      </c>
      <c r="G31">
        <v>61</v>
      </c>
      <c r="H31" t="s">
        <v>96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t="s">
        <v>105</v>
      </c>
    </row>
    <row r="32" spans="2:17" x14ac:dyDescent="0.3">
      <c r="B32" s="3">
        <v>42209</v>
      </c>
      <c r="C32" t="s">
        <v>17</v>
      </c>
      <c r="D32">
        <v>52</v>
      </c>
      <c r="E32">
        <v>2</v>
      </c>
      <c r="F32">
        <v>9</v>
      </c>
      <c r="G32">
        <v>77</v>
      </c>
      <c r="H32" t="s">
        <v>96</v>
      </c>
      <c r="I32">
        <v>3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42209</v>
      </c>
      <c r="C33" t="s">
        <v>17</v>
      </c>
      <c r="D33">
        <v>52</v>
      </c>
      <c r="E33">
        <v>2</v>
      </c>
      <c r="F33">
        <v>10</v>
      </c>
      <c r="G33">
        <v>53</v>
      </c>
      <c r="H33" t="s">
        <v>96</v>
      </c>
      <c r="I33">
        <v>3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</row>
    <row r="34" spans="2:17" x14ac:dyDescent="0.3">
      <c r="B34" s="3">
        <v>42209</v>
      </c>
      <c r="C34" t="s">
        <v>17</v>
      </c>
      <c r="D34">
        <v>52</v>
      </c>
      <c r="E34">
        <v>2</v>
      </c>
      <c r="F34">
        <v>11</v>
      </c>
      <c r="G34">
        <v>126</v>
      </c>
      <c r="H34" t="s">
        <v>97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42209</v>
      </c>
      <c r="C35" t="s">
        <v>17</v>
      </c>
      <c r="D35">
        <v>52</v>
      </c>
      <c r="E35">
        <v>2</v>
      </c>
      <c r="F35">
        <v>12</v>
      </c>
      <c r="G35">
        <v>136</v>
      </c>
      <c r="H35" t="s">
        <v>99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42209</v>
      </c>
      <c r="C36" t="s">
        <v>17</v>
      </c>
      <c r="D36">
        <v>52</v>
      </c>
      <c r="E36">
        <v>2</v>
      </c>
      <c r="F36">
        <v>13</v>
      </c>
      <c r="G36">
        <v>84</v>
      </c>
      <c r="H36" t="s">
        <v>95</v>
      </c>
      <c r="I36">
        <v>3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42209</v>
      </c>
      <c r="C37" t="s">
        <v>17</v>
      </c>
      <c r="D37">
        <v>52</v>
      </c>
      <c r="E37">
        <v>2</v>
      </c>
      <c r="F37">
        <v>14</v>
      </c>
      <c r="G37">
        <v>102</v>
      </c>
      <c r="H37" t="s">
        <v>99</v>
      </c>
      <c r="I37">
        <v>3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104</v>
      </c>
    </row>
    <row r="38" spans="2:17" x14ac:dyDescent="0.3">
      <c r="B38" s="3">
        <v>42209</v>
      </c>
      <c r="C38" t="s">
        <v>17</v>
      </c>
      <c r="D38">
        <v>52</v>
      </c>
      <c r="E38">
        <v>2</v>
      </c>
      <c r="F38">
        <v>15</v>
      </c>
      <c r="G38">
        <v>95</v>
      </c>
      <c r="H38" t="s">
        <v>98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42209</v>
      </c>
      <c r="C39" t="s">
        <v>17</v>
      </c>
      <c r="D39">
        <v>52</v>
      </c>
      <c r="E39">
        <v>2</v>
      </c>
      <c r="F39">
        <v>16</v>
      </c>
      <c r="G39">
        <v>118</v>
      </c>
      <c r="H39" t="s">
        <v>98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42209</v>
      </c>
      <c r="C40" t="s">
        <v>17</v>
      </c>
      <c r="D40">
        <v>52</v>
      </c>
      <c r="E40">
        <v>2</v>
      </c>
      <c r="F40">
        <v>17</v>
      </c>
      <c r="G40">
        <v>77</v>
      </c>
      <c r="H40" t="s">
        <v>98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42209</v>
      </c>
      <c r="C41" t="s">
        <v>17</v>
      </c>
      <c r="D41">
        <v>52</v>
      </c>
      <c r="E41">
        <v>2</v>
      </c>
      <c r="F41">
        <v>18</v>
      </c>
      <c r="G41">
        <v>62</v>
      </c>
      <c r="H41" s="11" t="s">
        <v>95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42209</v>
      </c>
      <c r="C42" t="s">
        <v>17</v>
      </c>
      <c r="D42">
        <v>52</v>
      </c>
      <c r="E42">
        <v>2</v>
      </c>
      <c r="F42">
        <v>19</v>
      </c>
      <c r="G42">
        <v>100</v>
      </c>
      <c r="H42" t="s">
        <v>98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42209</v>
      </c>
      <c r="C43" t="s">
        <v>17</v>
      </c>
      <c r="D43">
        <v>52</v>
      </c>
      <c r="E43">
        <v>2</v>
      </c>
      <c r="F43">
        <v>20</v>
      </c>
      <c r="G43">
        <v>80</v>
      </c>
      <c r="H43" t="s">
        <v>96</v>
      </c>
      <c r="I43">
        <v>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/>
    </row>
    <row r="45" spans="2:17" x14ac:dyDescent="0.3">
      <c r="B45" s="3" t="s">
        <v>108</v>
      </c>
      <c r="J45">
        <f t="shared" ref="J45:O45" si="4">SUM(J24:J43)</f>
        <v>5</v>
      </c>
      <c r="K45">
        <f t="shared" si="4"/>
        <v>1</v>
      </c>
      <c r="L45">
        <f t="shared" si="4"/>
        <v>0</v>
      </c>
      <c r="M45">
        <f t="shared" si="4"/>
        <v>2</v>
      </c>
      <c r="N45">
        <f t="shared" si="4"/>
        <v>0</v>
      </c>
      <c r="O45">
        <f t="shared" si="4"/>
        <v>0</v>
      </c>
    </row>
    <row r="46" spans="2:17" x14ac:dyDescent="0.3">
      <c r="B46" s="3" t="s">
        <v>107</v>
      </c>
      <c r="G46">
        <f>AVERAGE(G24:G43)</f>
        <v>99.3</v>
      </c>
      <c r="I46">
        <f>AVERAGE(I24:I43)</f>
        <v>3.25</v>
      </c>
      <c r="J46">
        <f>AVERAGE(J24:J43)</f>
        <v>0.25</v>
      </c>
      <c r="K46">
        <f t="shared" ref="K46:O46" si="5">AVERAGE(K24:K43)</f>
        <v>0.05</v>
      </c>
      <c r="L46">
        <f t="shared" si="5"/>
        <v>0</v>
      </c>
      <c r="M46">
        <f t="shared" si="5"/>
        <v>0.1</v>
      </c>
      <c r="N46">
        <f t="shared" si="5"/>
        <v>0</v>
      </c>
      <c r="O46">
        <f t="shared" si="5"/>
        <v>0</v>
      </c>
    </row>
    <row r="47" spans="2:17" x14ac:dyDescent="0.3">
      <c r="B47" t="s">
        <v>121</v>
      </c>
      <c r="G47">
        <f>_xlfn.STDEV.S(G24:G43)</f>
        <v>27.868299289033743</v>
      </c>
      <c r="I47">
        <f>_xlfn.STDEV.S(I24:I43)</f>
        <v>0.4442616583193193</v>
      </c>
      <c r="J47">
        <f t="shared" ref="J47:O47" si="6">_xlfn.STDEV.S(J24:J43)</f>
        <v>0.5501196042201808</v>
      </c>
      <c r="K47">
        <f t="shared" si="6"/>
        <v>0.22360679774997896</v>
      </c>
      <c r="L47">
        <f t="shared" si="6"/>
        <v>0</v>
      </c>
      <c r="M47">
        <f t="shared" si="6"/>
        <v>0.30779350562554625</v>
      </c>
      <c r="N47">
        <f t="shared" si="6"/>
        <v>0</v>
      </c>
      <c r="O47">
        <f t="shared" si="6"/>
        <v>0</v>
      </c>
    </row>
    <row r="48" spans="2:17" x14ac:dyDescent="0.3">
      <c r="B48" s="3" t="s">
        <v>122</v>
      </c>
      <c r="G48">
        <f>(G47/SQRT(20))</f>
        <v>6.2315411627588508</v>
      </c>
      <c r="I48">
        <f>(I47/SQRT(20))</f>
        <v>9.9339926779878282E-2</v>
      </c>
      <c r="J48">
        <f t="shared" ref="J48" si="7">(J47/SQRT(20))</f>
        <v>0.12301048307916045</v>
      </c>
      <c r="K48">
        <f t="shared" ref="K48" si="8">(K47/SQRT(20))</f>
        <v>4.9999999999999996E-2</v>
      </c>
      <c r="L48">
        <f t="shared" ref="L48" si="9">(L47/SQRT(20))</f>
        <v>0</v>
      </c>
      <c r="M48">
        <f t="shared" ref="M48" si="10">(M47/SQRT(20))</f>
        <v>6.8824720161168529E-2</v>
      </c>
      <c r="N48">
        <f t="shared" ref="N48" si="11">(N47/SQRT(20))</f>
        <v>0</v>
      </c>
      <c r="O48">
        <f t="shared" ref="O48" si="12">(O47/SQRT(20))</f>
        <v>0</v>
      </c>
    </row>
    <row r="49" spans="2:17" x14ac:dyDescent="0.3">
      <c r="B49" s="3"/>
    </row>
    <row r="50" spans="2:17" x14ac:dyDescent="0.3">
      <c r="B50" t="s">
        <v>34</v>
      </c>
      <c r="C50" t="s">
        <v>35</v>
      </c>
      <c r="D50" t="s">
        <v>55</v>
      </c>
      <c r="E50" t="s">
        <v>36</v>
      </c>
      <c r="F50" t="s">
        <v>37</v>
      </c>
      <c r="G50" t="s">
        <v>114</v>
      </c>
      <c r="H50" t="s">
        <v>39</v>
      </c>
      <c r="I50" t="s">
        <v>40</v>
      </c>
      <c r="J50" t="s">
        <v>41</v>
      </c>
      <c r="K50" t="s">
        <v>42</v>
      </c>
      <c r="L50" t="s">
        <v>43</v>
      </c>
      <c r="M50" t="s">
        <v>44</v>
      </c>
      <c r="N50" t="s">
        <v>45</v>
      </c>
      <c r="O50" t="s">
        <v>46</v>
      </c>
      <c r="Q50" t="s">
        <v>100</v>
      </c>
    </row>
    <row r="51" spans="2:17" x14ac:dyDescent="0.3">
      <c r="B51" s="3">
        <v>42209</v>
      </c>
      <c r="C51" t="s">
        <v>17</v>
      </c>
      <c r="D51">
        <v>53</v>
      </c>
      <c r="E51">
        <v>3</v>
      </c>
      <c r="F51">
        <v>1</v>
      </c>
      <c r="G51">
        <v>99</v>
      </c>
      <c r="H51" t="s">
        <v>97</v>
      </c>
      <c r="I51">
        <v>3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7" x14ac:dyDescent="0.3">
      <c r="B52" s="3">
        <v>42209</v>
      </c>
      <c r="C52" t="s">
        <v>17</v>
      </c>
      <c r="D52">
        <v>53</v>
      </c>
      <c r="E52">
        <v>3</v>
      </c>
      <c r="F52">
        <v>2</v>
      </c>
      <c r="G52">
        <v>76</v>
      </c>
      <c r="H52" t="s">
        <v>98</v>
      </c>
      <c r="I52">
        <v>3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</row>
    <row r="54" spans="2:17" x14ac:dyDescent="0.3">
      <c r="B54" t="s">
        <v>108</v>
      </c>
      <c r="J54">
        <f t="shared" ref="J54:O54" si="13">SUM(J51:J53)</f>
        <v>3</v>
      </c>
      <c r="K54">
        <f t="shared" si="13"/>
        <v>1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0</v>
      </c>
    </row>
    <row r="55" spans="2:17" x14ac:dyDescent="0.3">
      <c r="B55" t="s">
        <v>107</v>
      </c>
      <c r="G55">
        <f>AVERAGE(G51:G52)</f>
        <v>87.5</v>
      </c>
      <c r="I55">
        <f t="shared" ref="I55:O55" si="14">AVERAGE(I51:I52)</f>
        <v>3</v>
      </c>
      <c r="J55">
        <f t="shared" si="14"/>
        <v>1.5</v>
      </c>
      <c r="K55">
        <f t="shared" si="14"/>
        <v>0.5</v>
      </c>
      <c r="L55">
        <f t="shared" si="14"/>
        <v>0</v>
      </c>
      <c r="M55">
        <f t="shared" si="14"/>
        <v>0</v>
      </c>
      <c r="N55">
        <f t="shared" si="14"/>
        <v>0</v>
      </c>
      <c r="O55">
        <f t="shared" si="14"/>
        <v>0</v>
      </c>
    </row>
    <row r="56" spans="2:17" x14ac:dyDescent="0.3">
      <c r="B56" t="s">
        <v>121</v>
      </c>
      <c r="G56">
        <f>_xlfn.STDEV.S(G51:G52)</f>
        <v>16.263455967290593</v>
      </c>
      <c r="I56">
        <f>_xlfn.STDEV.S(I51:I52)</f>
        <v>0</v>
      </c>
      <c r="J56">
        <f>_xlfn.STDEV.S(J51:J52)</f>
        <v>0.70710678118654757</v>
      </c>
      <c r="K56">
        <f>_xlfn.STDEV.S(K51:K52)</f>
        <v>0.70710678118654757</v>
      </c>
      <c r="L56">
        <f t="shared" ref="L56:O56" si="15">_xlfn.STDEV.S(L51:L52)</f>
        <v>0</v>
      </c>
      <c r="M56">
        <f t="shared" si="15"/>
        <v>0</v>
      </c>
      <c r="N56">
        <f t="shared" si="15"/>
        <v>0</v>
      </c>
      <c r="O56">
        <f t="shared" si="15"/>
        <v>0</v>
      </c>
    </row>
    <row r="57" spans="2:17" x14ac:dyDescent="0.3">
      <c r="B57" s="3" t="s">
        <v>122</v>
      </c>
      <c r="G57">
        <f>(G56/SQRT(2))</f>
        <v>11.5</v>
      </c>
      <c r="I57">
        <f>(I56/SQRT(2))</f>
        <v>0</v>
      </c>
      <c r="J57">
        <f>(J56/SQRT(2))</f>
        <v>0.5</v>
      </c>
      <c r="K57">
        <f>(K56/SQRT(2))</f>
        <v>0.5</v>
      </c>
      <c r="L57">
        <f t="shared" ref="L57:O57" si="16">(L56/SQRT(2))</f>
        <v>0</v>
      </c>
      <c r="M57">
        <f t="shared" si="16"/>
        <v>0</v>
      </c>
      <c r="N57">
        <f t="shared" si="16"/>
        <v>0</v>
      </c>
      <c r="O57">
        <f t="shared" si="16"/>
        <v>0</v>
      </c>
    </row>
    <row r="59" spans="2:17" x14ac:dyDescent="0.3">
      <c r="B59" t="s">
        <v>34</v>
      </c>
      <c r="C59" t="s">
        <v>35</v>
      </c>
      <c r="D59" t="s">
        <v>55</v>
      </c>
      <c r="E59" t="s">
        <v>36</v>
      </c>
      <c r="F59" t="s">
        <v>37</v>
      </c>
      <c r="G59" t="s">
        <v>114</v>
      </c>
      <c r="H59" t="s">
        <v>39</v>
      </c>
      <c r="I59" t="s">
        <v>40</v>
      </c>
      <c r="J59" t="s">
        <v>41</v>
      </c>
      <c r="K59" t="s">
        <v>42</v>
      </c>
      <c r="L59" t="s">
        <v>43</v>
      </c>
      <c r="M59" t="s">
        <v>44</v>
      </c>
      <c r="N59" t="s">
        <v>45</v>
      </c>
      <c r="O59" t="s">
        <v>46</v>
      </c>
      <c r="Q59" t="s">
        <v>100</v>
      </c>
    </row>
    <row r="60" spans="2:17" x14ac:dyDescent="0.3">
      <c r="B60" s="3">
        <v>42209</v>
      </c>
      <c r="C60" t="s">
        <v>17</v>
      </c>
      <c r="D60">
        <v>75</v>
      </c>
      <c r="E60">
        <v>4</v>
      </c>
      <c r="F60">
        <v>1</v>
      </c>
      <c r="G60">
        <v>100</v>
      </c>
      <c r="H60" t="s">
        <v>96</v>
      </c>
      <c r="I60" s="1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42209</v>
      </c>
      <c r="C61" t="s">
        <v>17</v>
      </c>
      <c r="D61">
        <v>75</v>
      </c>
      <c r="E61">
        <v>4</v>
      </c>
      <c r="F61">
        <v>2</v>
      </c>
      <c r="G61">
        <v>75</v>
      </c>
      <c r="H61" t="s">
        <v>95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42209</v>
      </c>
      <c r="C62" t="s">
        <v>17</v>
      </c>
      <c r="D62">
        <v>75</v>
      </c>
      <c r="E62">
        <v>4</v>
      </c>
      <c r="F62">
        <v>3</v>
      </c>
      <c r="G62">
        <v>55</v>
      </c>
      <c r="H62" t="s">
        <v>96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42209</v>
      </c>
      <c r="C63" t="s">
        <v>17</v>
      </c>
      <c r="D63">
        <v>75</v>
      </c>
      <c r="E63">
        <v>4</v>
      </c>
      <c r="F63">
        <v>4</v>
      </c>
      <c r="G63">
        <v>96</v>
      </c>
      <c r="H63" t="s">
        <v>97</v>
      </c>
      <c r="I63">
        <v>4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</row>
    <row r="64" spans="2:17" x14ac:dyDescent="0.3">
      <c r="B64" s="3">
        <v>42209</v>
      </c>
      <c r="C64" t="s">
        <v>17</v>
      </c>
      <c r="D64">
        <v>75</v>
      </c>
      <c r="E64">
        <v>4</v>
      </c>
      <c r="F64">
        <v>5</v>
      </c>
      <c r="G64">
        <v>64</v>
      </c>
      <c r="H64" t="s">
        <v>96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42209</v>
      </c>
      <c r="C65" t="s">
        <v>17</v>
      </c>
      <c r="D65">
        <v>75</v>
      </c>
      <c r="E65">
        <v>4</v>
      </c>
      <c r="F65">
        <v>6</v>
      </c>
      <c r="G65">
        <v>40</v>
      </c>
      <c r="H65" t="s">
        <v>96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42209</v>
      </c>
      <c r="C66" t="s">
        <v>17</v>
      </c>
      <c r="D66">
        <v>75</v>
      </c>
      <c r="E66">
        <v>4</v>
      </c>
      <c r="F66">
        <v>7</v>
      </c>
      <c r="G66">
        <v>103</v>
      </c>
      <c r="H66" t="s">
        <v>97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42209</v>
      </c>
      <c r="C67" t="s">
        <v>17</v>
      </c>
      <c r="D67">
        <v>75</v>
      </c>
      <c r="E67">
        <v>4</v>
      </c>
      <c r="F67">
        <v>8</v>
      </c>
      <c r="G67">
        <v>73</v>
      </c>
      <c r="H67" t="s">
        <v>98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42209</v>
      </c>
      <c r="C68" t="s">
        <v>17</v>
      </c>
      <c r="D68">
        <v>75</v>
      </c>
      <c r="E68">
        <v>4</v>
      </c>
      <c r="F68">
        <v>9</v>
      </c>
      <c r="G68">
        <v>85</v>
      </c>
      <c r="H68" t="s">
        <v>97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7" x14ac:dyDescent="0.3">
      <c r="B69" s="3">
        <v>42209</v>
      </c>
      <c r="C69" t="s">
        <v>17</v>
      </c>
      <c r="D69">
        <v>75</v>
      </c>
      <c r="E69">
        <v>4</v>
      </c>
      <c r="F69">
        <v>10</v>
      </c>
      <c r="G69">
        <v>105</v>
      </c>
      <c r="H69" t="s">
        <v>115</v>
      </c>
      <c r="I69">
        <v>4</v>
      </c>
      <c r="J69">
        <v>2</v>
      </c>
      <c r="K69">
        <v>0</v>
      </c>
      <c r="L69">
        <v>0</v>
      </c>
      <c r="M69">
        <v>1</v>
      </c>
      <c r="N69">
        <v>0</v>
      </c>
      <c r="O69">
        <v>0</v>
      </c>
      <c r="Q69" t="s">
        <v>117</v>
      </c>
    </row>
    <row r="70" spans="2:17" x14ac:dyDescent="0.3">
      <c r="B70" s="3">
        <v>42209</v>
      </c>
      <c r="C70" t="s">
        <v>17</v>
      </c>
      <c r="D70">
        <v>75</v>
      </c>
      <c r="E70">
        <v>4</v>
      </c>
      <c r="F70">
        <v>11</v>
      </c>
      <c r="G70">
        <v>91</v>
      </c>
      <c r="H70" t="s">
        <v>98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7" x14ac:dyDescent="0.3">
      <c r="B71" s="3">
        <v>42209</v>
      </c>
      <c r="C71" t="s">
        <v>17</v>
      </c>
      <c r="D71">
        <v>75</v>
      </c>
      <c r="E71">
        <v>4</v>
      </c>
      <c r="F71">
        <v>12</v>
      </c>
      <c r="G71">
        <v>97</v>
      </c>
      <c r="H71" t="s">
        <v>99</v>
      </c>
      <c r="I71">
        <v>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7" x14ac:dyDescent="0.3">
      <c r="B72" s="3">
        <v>42209</v>
      </c>
      <c r="C72" t="s">
        <v>17</v>
      </c>
      <c r="D72">
        <v>75</v>
      </c>
      <c r="E72">
        <v>4</v>
      </c>
      <c r="F72">
        <v>13</v>
      </c>
      <c r="G72">
        <v>100</v>
      </c>
      <c r="H72" t="s">
        <v>95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7" x14ac:dyDescent="0.3">
      <c r="B73" s="3">
        <v>42209</v>
      </c>
      <c r="C73" t="s">
        <v>17</v>
      </c>
      <c r="D73">
        <v>75</v>
      </c>
      <c r="E73">
        <v>4</v>
      </c>
      <c r="F73">
        <v>14</v>
      </c>
      <c r="G73">
        <v>85</v>
      </c>
      <c r="H73" t="s">
        <v>95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7" x14ac:dyDescent="0.3">
      <c r="B74" s="3">
        <v>42209</v>
      </c>
      <c r="C74" t="s">
        <v>17</v>
      </c>
      <c r="D74">
        <v>75</v>
      </c>
      <c r="E74">
        <v>4</v>
      </c>
      <c r="F74">
        <v>15</v>
      </c>
      <c r="G74">
        <v>97</v>
      </c>
      <c r="H74" t="s">
        <v>97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42209</v>
      </c>
      <c r="C75" t="s">
        <v>17</v>
      </c>
      <c r="D75">
        <v>75</v>
      </c>
      <c r="E75">
        <v>4</v>
      </c>
      <c r="F75">
        <v>16</v>
      </c>
      <c r="G75">
        <v>100</v>
      </c>
      <c r="H75" t="s">
        <v>116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42209</v>
      </c>
      <c r="C76" t="s">
        <v>17</v>
      </c>
      <c r="D76">
        <v>75</v>
      </c>
      <c r="E76">
        <v>4</v>
      </c>
      <c r="F76">
        <v>17</v>
      </c>
      <c r="G76">
        <v>70</v>
      </c>
      <c r="H76" t="s">
        <v>96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42209</v>
      </c>
      <c r="C77" t="s">
        <v>17</v>
      </c>
      <c r="D77">
        <v>75</v>
      </c>
      <c r="E77">
        <v>4</v>
      </c>
      <c r="F77">
        <v>18</v>
      </c>
      <c r="G77">
        <v>67</v>
      </c>
      <c r="H77" s="11" t="s">
        <v>98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42209</v>
      </c>
      <c r="C78" t="s">
        <v>17</v>
      </c>
      <c r="D78">
        <v>75</v>
      </c>
      <c r="E78">
        <v>4</v>
      </c>
      <c r="F78">
        <v>19</v>
      </c>
      <c r="G78">
        <v>90</v>
      </c>
      <c r="H78" t="s">
        <v>96</v>
      </c>
      <c r="I78">
        <v>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7" x14ac:dyDescent="0.3">
      <c r="B79" s="3">
        <v>42209</v>
      </c>
      <c r="C79" t="s">
        <v>17</v>
      </c>
      <c r="D79">
        <v>75</v>
      </c>
      <c r="E79">
        <v>4</v>
      </c>
      <c r="F79">
        <v>20</v>
      </c>
      <c r="G79">
        <v>97</v>
      </c>
      <c r="H79" t="s">
        <v>98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/>
    </row>
    <row r="81" spans="2:17" x14ac:dyDescent="0.3">
      <c r="B81" s="3" t="s">
        <v>108</v>
      </c>
      <c r="J81">
        <f t="shared" ref="J81:O81" si="17">SUM(J60:J79)</f>
        <v>3</v>
      </c>
      <c r="K81">
        <f t="shared" si="17"/>
        <v>0</v>
      </c>
      <c r="L81">
        <f t="shared" si="17"/>
        <v>1</v>
      </c>
      <c r="M81">
        <f t="shared" si="17"/>
        <v>1</v>
      </c>
      <c r="N81">
        <f t="shared" si="17"/>
        <v>0</v>
      </c>
      <c r="O81">
        <f t="shared" si="17"/>
        <v>0</v>
      </c>
    </row>
    <row r="82" spans="2:17" x14ac:dyDescent="0.3">
      <c r="B82" s="3" t="s">
        <v>107</v>
      </c>
      <c r="G82">
        <f>AVERAGE(G60:G79)</f>
        <v>84.5</v>
      </c>
      <c r="I82">
        <f>AVERAGE(I60:I79)</f>
        <v>3</v>
      </c>
      <c r="J82">
        <f>AVERAGE(J60:J79)</f>
        <v>0.15</v>
      </c>
      <c r="K82">
        <f t="shared" ref="K82:O82" si="18">AVERAGE(K60:K79)</f>
        <v>0</v>
      </c>
      <c r="L82">
        <f t="shared" si="18"/>
        <v>0.05</v>
      </c>
      <c r="M82">
        <f t="shared" si="18"/>
        <v>0.05</v>
      </c>
      <c r="N82">
        <f t="shared" si="18"/>
        <v>0</v>
      </c>
      <c r="O82">
        <f t="shared" si="18"/>
        <v>0</v>
      </c>
    </row>
    <row r="83" spans="2:17" x14ac:dyDescent="0.3">
      <c r="B83" t="s">
        <v>121</v>
      </c>
      <c r="G83">
        <f>_xlfn.STDEV.S(G60:G79)</f>
        <v>18.016074693684555</v>
      </c>
      <c r="I83">
        <f>_xlfn.STDEV.S(I60:I79)</f>
        <v>0.79471941423902626</v>
      </c>
      <c r="J83">
        <f t="shared" ref="J83:O83" si="19">_xlfn.STDEV.S(J60:J79)</f>
        <v>0.48936048492959289</v>
      </c>
      <c r="K83">
        <f t="shared" si="19"/>
        <v>0</v>
      </c>
      <c r="L83">
        <f t="shared" si="19"/>
        <v>0.22360679774997896</v>
      </c>
      <c r="M83">
        <f t="shared" si="19"/>
        <v>0.22360679774997896</v>
      </c>
      <c r="N83">
        <f t="shared" si="19"/>
        <v>0</v>
      </c>
      <c r="O83">
        <f t="shared" si="19"/>
        <v>0</v>
      </c>
    </row>
    <row r="84" spans="2:17" x14ac:dyDescent="0.3">
      <c r="B84" s="3" t="s">
        <v>122</v>
      </c>
      <c r="G84">
        <f>(G83/SQRT(20))</f>
        <v>4.0285167702792366</v>
      </c>
      <c r="I84">
        <f>(I83/SQRT(20))</f>
        <v>0.17770466332772769</v>
      </c>
      <c r="J84">
        <f t="shared" ref="J84" si="20">(J83/SQRT(20))</f>
        <v>0.1094243309804831</v>
      </c>
      <c r="K84">
        <f t="shared" ref="K84" si="21">(K83/SQRT(20))</f>
        <v>0</v>
      </c>
      <c r="L84">
        <f t="shared" ref="L84" si="22">(L83/SQRT(20))</f>
        <v>4.9999999999999996E-2</v>
      </c>
      <c r="M84">
        <f t="shared" ref="M84" si="23">(M83/SQRT(20))</f>
        <v>4.9999999999999996E-2</v>
      </c>
      <c r="N84">
        <f t="shared" ref="N84" si="24">(N83/SQRT(20))</f>
        <v>0</v>
      </c>
      <c r="O84">
        <f t="shared" ref="O84" si="25">(O83/SQRT(20))</f>
        <v>0</v>
      </c>
    </row>
    <row r="86" spans="2:17" x14ac:dyDescent="0.3">
      <c r="B86" t="s">
        <v>34</v>
      </c>
      <c r="C86" t="s">
        <v>35</v>
      </c>
      <c r="D86" t="s">
        <v>55</v>
      </c>
      <c r="E86" t="s">
        <v>36</v>
      </c>
      <c r="F86" t="s">
        <v>37</v>
      </c>
      <c r="G86" t="s">
        <v>114</v>
      </c>
      <c r="H86" t="s">
        <v>39</v>
      </c>
      <c r="I86" t="s">
        <v>40</v>
      </c>
      <c r="J86" t="s">
        <v>41</v>
      </c>
      <c r="K86" t="s">
        <v>42</v>
      </c>
      <c r="L86" t="s">
        <v>43</v>
      </c>
      <c r="M86" t="s">
        <v>44</v>
      </c>
      <c r="N86" t="s">
        <v>45</v>
      </c>
      <c r="O86" t="s">
        <v>46</v>
      </c>
      <c r="Q86" t="s">
        <v>100</v>
      </c>
    </row>
    <row r="87" spans="2:17" x14ac:dyDescent="0.3">
      <c r="B87" s="3">
        <v>42209</v>
      </c>
      <c r="C87" t="s">
        <v>17</v>
      </c>
      <c r="D87">
        <v>76</v>
      </c>
      <c r="E87">
        <v>5</v>
      </c>
      <c r="F87">
        <v>1</v>
      </c>
      <c r="G87">
        <v>88</v>
      </c>
      <c r="H87" t="s">
        <v>95</v>
      </c>
      <c r="I87" s="11">
        <v>4</v>
      </c>
      <c r="J87">
        <v>1</v>
      </c>
      <c r="K87">
        <v>0</v>
      </c>
      <c r="L87">
        <v>1</v>
      </c>
      <c r="M87">
        <v>0</v>
      </c>
      <c r="N87">
        <v>0</v>
      </c>
      <c r="O87">
        <v>0</v>
      </c>
      <c r="Q87" t="s">
        <v>119</v>
      </c>
    </row>
    <row r="88" spans="2:17" x14ac:dyDescent="0.3">
      <c r="B88" s="3">
        <v>42209</v>
      </c>
      <c r="C88" t="s">
        <v>17</v>
      </c>
      <c r="D88">
        <v>76</v>
      </c>
      <c r="E88">
        <v>5</v>
      </c>
      <c r="F88">
        <v>2</v>
      </c>
      <c r="G88">
        <v>64</v>
      </c>
      <c r="H88" t="s">
        <v>95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7" x14ac:dyDescent="0.3">
      <c r="B89" s="3">
        <v>42209</v>
      </c>
      <c r="C89" t="s">
        <v>17</v>
      </c>
      <c r="D89">
        <v>76</v>
      </c>
      <c r="E89">
        <v>5</v>
      </c>
      <c r="F89">
        <v>3</v>
      </c>
      <c r="G89">
        <v>85</v>
      </c>
      <c r="H89" t="s">
        <v>95</v>
      </c>
      <c r="I89">
        <v>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42209</v>
      </c>
      <c r="C90" t="s">
        <v>17</v>
      </c>
      <c r="D90">
        <v>76</v>
      </c>
      <c r="E90">
        <v>5</v>
      </c>
      <c r="F90">
        <v>4</v>
      </c>
      <c r="G90">
        <v>96</v>
      </c>
      <c r="H90" t="s">
        <v>95</v>
      </c>
      <c r="I90">
        <v>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42209</v>
      </c>
      <c r="C91" t="s">
        <v>17</v>
      </c>
      <c r="D91">
        <v>76</v>
      </c>
      <c r="E91">
        <v>5</v>
      </c>
      <c r="F91">
        <v>5</v>
      </c>
      <c r="G91">
        <v>146</v>
      </c>
      <c r="H91" t="s">
        <v>115</v>
      </c>
      <c r="I91">
        <v>4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Q91" t="s">
        <v>120</v>
      </c>
    </row>
    <row r="92" spans="2:17" x14ac:dyDescent="0.3">
      <c r="B92" s="3">
        <v>42209</v>
      </c>
      <c r="C92" t="s">
        <v>17</v>
      </c>
      <c r="D92">
        <v>76</v>
      </c>
      <c r="E92">
        <v>5</v>
      </c>
      <c r="F92">
        <v>6</v>
      </c>
      <c r="G92">
        <v>98</v>
      </c>
      <c r="H92" t="s">
        <v>95</v>
      </c>
      <c r="I92">
        <v>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7" x14ac:dyDescent="0.3">
      <c r="B93" s="3">
        <v>42209</v>
      </c>
      <c r="C93" t="s">
        <v>17</v>
      </c>
      <c r="D93">
        <v>76</v>
      </c>
      <c r="E93">
        <v>5</v>
      </c>
      <c r="F93">
        <v>7</v>
      </c>
      <c r="G93">
        <v>141</v>
      </c>
      <c r="H93" t="s">
        <v>118</v>
      </c>
      <c r="I93">
        <v>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42209</v>
      </c>
      <c r="C94" t="s">
        <v>17</v>
      </c>
      <c r="D94">
        <v>76</v>
      </c>
      <c r="E94">
        <v>5</v>
      </c>
      <c r="F94">
        <v>8</v>
      </c>
      <c r="G94">
        <v>125</v>
      </c>
      <c r="H94" t="s">
        <v>115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42209</v>
      </c>
      <c r="C95" t="s">
        <v>17</v>
      </c>
      <c r="D95">
        <v>76</v>
      </c>
      <c r="E95">
        <v>5</v>
      </c>
      <c r="F95">
        <v>9</v>
      </c>
      <c r="G95">
        <v>138</v>
      </c>
      <c r="H95" t="s">
        <v>115</v>
      </c>
      <c r="I95">
        <v>4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42209</v>
      </c>
      <c r="C96" t="s">
        <v>17</v>
      </c>
      <c r="D96">
        <v>76</v>
      </c>
      <c r="E96">
        <v>5</v>
      </c>
      <c r="F96">
        <v>10</v>
      </c>
      <c r="G96">
        <v>140</v>
      </c>
      <c r="H96" t="s">
        <v>115</v>
      </c>
      <c r="I96">
        <v>3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</row>
    <row r="97" spans="2:15" x14ac:dyDescent="0.3">
      <c r="B97" s="3">
        <v>42209</v>
      </c>
      <c r="C97" t="s">
        <v>17</v>
      </c>
      <c r="D97">
        <v>76</v>
      </c>
      <c r="E97">
        <v>5</v>
      </c>
      <c r="F97">
        <v>11</v>
      </c>
      <c r="G97">
        <v>154</v>
      </c>
      <c r="H97" t="s">
        <v>115</v>
      </c>
      <c r="I97">
        <v>4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</row>
    <row r="98" spans="2:15" x14ac:dyDescent="0.3">
      <c r="B98" s="3">
        <v>42209</v>
      </c>
      <c r="C98" t="s">
        <v>17</v>
      </c>
      <c r="D98">
        <v>76</v>
      </c>
      <c r="E98">
        <v>5</v>
      </c>
      <c r="F98">
        <v>12</v>
      </c>
      <c r="G98">
        <v>140</v>
      </c>
      <c r="H98" t="s">
        <v>115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5" x14ac:dyDescent="0.3">
      <c r="B99" s="3">
        <v>42209</v>
      </c>
      <c r="C99" t="s">
        <v>17</v>
      </c>
      <c r="D99">
        <v>76</v>
      </c>
      <c r="E99">
        <v>5</v>
      </c>
      <c r="F99">
        <v>13</v>
      </c>
      <c r="G99">
        <v>155</v>
      </c>
      <c r="H99" t="s">
        <v>115</v>
      </c>
      <c r="I99">
        <v>4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5" x14ac:dyDescent="0.3">
      <c r="B100" s="3">
        <v>42209</v>
      </c>
      <c r="C100" t="s">
        <v>17</v>
      </c>
      <c r="D100">
        <v>76</v>
      </c>
      <c r="E100">
        <v>5</v>
      </c>
      <c r="F100">
        <v>14</v>
      </c>
      <c r="G100">
        <v>138</v>
      </c>
      <c r="H100" t="s">
        <v>115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5" x14ac:dyDescent="0.3">
      <c r="B101" s="3">
        <v>42209</v>
      </c>
      <c r="C101" t="s">
        <v>17</v>
      </c>
      <c r="D101">
        <v>76</v>
      </c>
      <c r="E101">
        <v>5</v>
      </c>
      <c r="F101">
        <v>15</v>
      </c>
      <c r="G101">
        <v>100</v>
      </c>
      <c r="H101" t="s">
        <v>96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5" x14ac:dyDescent="0.3">
      <c r="B102" s="3">
        <v>42209</v>
      </c>
      <c r="C102" t="s">
        <v>17</v>
      </c>
      <c r="D102">
        <v>76</v>
      </c>
      <c r="E102">
        <v>5</v>
      </c>
      <c r="F102">
        <v>16</v>
      </c>
      <c r="G102">
        <v>77</v>
      </c>
      <c r="H102" t="s">
        <v>95</v>
      </c>
      <c r="I102">
        <v>4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5" x14ac:dyDescent="0.3">
      <c r="B103" s="3">
        <v>42209</v>
      </c>
      <c r="C103" t="s">
        <v>17</v>
      </c>
      <c r="D103">
        <v>76</v>
      </c>
      <c r="E103">
        <v>5</v>
      </c>
      <c r="F103">
        <v>17</v>
      </c>
      <c r="G103">
        <v>86</v>
      </c>
      <c r="H103" t="s">
        <v>96</v>
      </c>
      <c r="I103">
        <v>4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5" x14ac:dyDescent="0.3">
      <c r="B104" s="3">
        <v>42209</v>
      </c>
      <c r="C104" t="s">
        <v>17</v>
      </c>
      <c r="D104">
        <v>76</v>
      </c>
      <c r="E104">
        <v>5</v>
      </c>
      <c r="F104">
        <v>18</v>
      </c>
      <c r="G104">
        <v>83</v>
      </c>
      <c r="H104" s="11" t="s">
        <v>96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5" x14ac:dyDescent="0.3">
      <c r="B105" s="3">
        <v>42209</v>
      </c>
      <c r="C105" t="s">
        <v>17</v>
      </c>
      <c r="D105">
        <v>76</v>
      </c>
      <c r="E105">
        <v>5</v>
      </c>
      <c r="F105">
        <v>19</v>
      </c>
      <c r="G105">
        <v>59</v>
      </c>
      <c r="H105" t="s">
        <v>95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5" x14ac:dyDescent="0.3">
      <c r="B106" s="3">
        <v>42209</v>
      </c>
      <c r="C106" t="s">
        <v>17</v>
      </c>
      <c r="D106">
        <v>76</v>
      </c>
      <c r="E106">
        <v>5</v>
      </c>
      <c r="F106">
        <v>20</v>
      </c>
      <c r="G106">
        <v>127</v>
      </c>
      <c r="H106" t="s">
        <v>97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5" x14ac:dyDescent="0.3">
      <c r="B107" s="3"/>
    </row>
    <row r="108" spans="2:15" x14ac:dyDescent="0.3">
      <c r="B108" s="3" t="s">
        <v>108</v>
      </c>
      <c r="J108">
        <f t="shared" ref="J108:O108" si="26">SUM(J87:J106)</f>
        <v>7</v>
      </c>
      <c r="K108">
        <f t="shared" si="26"/>
        <v>0</v>
      </c>
      <c r="L108">
        <f t="shared" si="26"/>
        <v>3</v>
      </c>
      <c r="M108">
        <f t="shared" si="26"/>
        <v>0</v>
      </c>
      <c r="N108">
        <f t="shared" si="26"/>
        <v>0</v>
      </c>
      <c r="O108">
        <f t="shared" si="26"/>
        <v>1</v>
      </c>
    </row>
    <row r="109" spans="2:15" x14ac:dyDescent="0.3">
      <c r="B109" s="3" t="s">
        <v>107</v>
      </c>
      <c r="G109">
        <f>AVERAGE(G87:G106)</f>
        <v>112</v>
      </c>
      <c r="I109">
        <f>AVERAGE(I87:I106)</f>
        <v>3.9</v>
      </c>
      <c r="J109">
        <f>AVERAGE(J87:J106)</f>
        <v>0.35</v>
      </c>
      <c r="K109">
        <f t="shared" ref="K109:O109" si="27">AVERAGE(K87:K106)</f>
        <v>0</v>
      </c>
      <c r="L109">
        <f t="shared" si="27"/>
        <v>0.15</v>
      </c>
      <c r="M109">
        <f t="shared" si="27"/>
        <v>0</v>
      </c>
      <c r="N109">
        <f t="shared" si="27"/>
        <v>0</v>
      </c>
      <c r="O109">
        <f t="shared" si="27"/>
        <v>0.05</v>
      </c>
    </row>
    <row r="110" spans="2:15" x14ac:dyDescent="0.3">
      <c r="B110" t="s">
        <v>121</v>
      </c>
      <c r="G110">
        <f>_xlfn.STDEV.S(G87:G106)</f>
        <v>31.355348742070181</v>
      </c>
      <c r="I110">
        <f>_xlfn.STDEV.S(I87:I106)</f>
        <v>0.30779350562554619</v>
      </c>
      <c r="J110">
        <f t="shared" ref="J110:O110" si="28">_xlfn.STDEV.S(J87:J106)</f>
        <v>0.5871429486123998</v>
      </c>
      <c r="K110">
        <f t="shared" si="28"/>
        <v>0</v>
      </c>
      <c r="L110">
        <f t="shared" si="28"/>
        <v>0.36634754853252327</v>
      </c>
      <c r="M110">
        <f t="shared" si="28"/>
        <v>0</v>
      </c>
      <c r="N110">
        <f t="shared" si="28"/>
        <v>0</v>
      </c>
      <c r="O110">
        <f t="shared" si="28"/>
        <v>0.22360679774997896</v>
      </c>
    </row>
    <row r="111" spans="2:15" x14ac:dyDescent="0.3">
      <c r="B111" s="3" t="s">
        <v>122</v>
      </c>
      <c r="G111">
        <f>(G110/SQRT(20))</f>
        <v>7.0112691245481438</v>
      </c>
      <c r="I111">
        <f>(I110/SQRT(20))</f>
        <v>6.8824720161168515E-2</v>
      </c>
      <c r="J111">
        <f t="shared" ref="J111:O111" si="29">(J110/SQRT(20))</f>
        <v>0.13128915456069917</v>
      </c>
      <c r="K111">
        <f t="shared" si="29"/>
        <v>0</v>
      </c>
      <c r="L111">
        <f t="shared" si="29"/>
        <v>8.1917802190912534E-2</v>
      </c>
      <c r="M111">
        <f t="shared" si="29"/>
        <v>0</v>
      </c>
      <c r="N111">
        <f t="shared" si="29"/>
        <v>0</v>
      </c>
      <c r="O111">
        <f t="shared" si="29"/>
        <v>4.9999999999999996E-2</v>
      </c>
    </row>
    <row r="113" spans="2:17" x14ac:dyDescent="0.3">
      <c r="B113" t="s">
        <v>34</v>
      </c>
      <c r="C113" t="s">
        <v>35</v>
      </c>
      <c r="D113" t="s">
        <v>55</v>
      </c>
      <c r="E113" t="s">
        <v>36</v>
      </c>
      <c r="F113" t="s">
        <v>37</v>
      </c>
      <c r="G113" t="s">
        <v>114</v>
      </c>
      <c r="H113" t="s">
        <v>39</v>
      </c>
      <c r="I113" t="s">
        <v>40</v>
      </c>
      <c r="J113" t="s">
        <v>41</v>
      </c>
      <c r="K113" t="s">
        <v>42</v>
      </c>
      <c r="L113" t="s">
        <v>43</v>
      </c>
      <c r="M113" t="s">
        <v>44</v>
      </c>
      <c r="N113" t="s">
        <v>45</v>
      </c>
      <c r="O113" t="s">
        <v>46</v>
      </c>
      <c r="Q113" t="s">
        <v>100</v>
      </c>
    </row>
    <row r="114" spans="2:17" x14ac:dyDescent="0.3">
      <c r="B114" s="3">
        <v>42209</v>
      </c>
      <c r="C114" t="s">
        <v>17</v>
      </c>
      <c r="D114">
        <v>77</v>
      </c>
      <c r="E114">
        <v>6</v>
      </c>
      <c r="F114">
        <v>1</v>
      </c>
      <c r="G114">
        <v>82</v>
      </c>
      <c r="H114" t="s">
        <v>95</v>
      </c>
      <c r="I114" s="11">
        <v>4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0</v>
      </c>
    </row>
    <row r="115" spans="2:17" x14ac:dyDescent="0.3">
      <c r="B115" s="3">
        <v>42209</v>
      </c>
      <c r="C115" t="s">
        <v>17</v>
      </c>
      <c r="D115">
        <v>77</v>
      </c>
      <c r="E115">
        <v>6</v>
      </c>
      <c r="F115">
        <v>2</v>
      </c>
      <c r="G115">
        <v>82</v>
      </c>
      <c r="H115" t="s">
        <v>95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7" x14ac:dyDescent="0.3">
      <c r="B116" s="3">
        <v>42209</v>
      </c>
      <c r="C116" t="s">
        <v>17</v>
      </c>
      <c r="D116">
        <v>77</v>
      </c>
      <c r="E116">
        <v>6</v>
      </c>
      <c r="F116">
        <v>3</v>
      </c>
      <c r="G116">
        <v>126</v>
      </c>
      <c r="H116" t="s">
        <v>95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42209</v>
      </c>
      <c r="C117" t="s">
        <v>17</v>
      </c>
      <c r="D117">
        <v>77</v>
      </c>
      <c r="E117">
        <v>6</v>
      </c>
      <c r="F117">
        <v>4</v>
      </c>
      <c r="G117">
        <v>92</v>
      </c>
      <c r="H117" t="s">
        <v>95</v>
      </c>
      <c r="I117">
        <v>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7" x14ac:dyDescent="0.3">
      <c r="B118" s="3">
        <v>42209</v>
      </c>
      <c r="C118" t="s">
        <v>17</v>
      </c>
      <c r="D118">
        <v>77</v>
      </c>
      <c r="E118">
        <v>6</v>
      </c>
      <c r="F118">
        <v>5</v>
      </c>
      <c r="G118">
        <v>42</v>
      </c>
      <c r="H118" t="s">
        <v>115</v>
      </c>
      <c r="I118">
        <v>4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Q118" t="s">
        <v>123</v>
      </c>
    </row>
    <row r="119" spans="2:17" x14ac:dyDescent="0.3">
      <c r="B119" s="3"/>
    </row>
    <row r="120" spans="2:17" x14ac:dyDescent="0.3">
      <c r="B120" s="3" t="s">
        <v>108</v>
      </c>
      <c r="J120">
        <f t="shared" ref="J120:O120" si="30">SUM(J114:J118)</f>
        <v>1</v>
      </c>
      <c r="K120">
        <f t="shared" si="30"/>
        <v>0</v>
      </c>
      <c r="L120">
        <f t="shared" si="30"/>
        <v>2</v>
      </c>
      <c r="M120">
        <f t="shared" si="30"/>
        <v>0</v>
      </c>
      <c r="N120">
        <f t="shared" si="30"/>
        <v>0</v>
      </c>
      <c r="O120">
        <f t="shared" si="30"/>
        <v>0</v>
      </c>
    </row>
    <row r="121" spans="2:17" x14ac:dyDescent="0.3">
      <c r="B121" s="3" t="s">
        <v>107</v>
      </c>
      <c r="G121">
        <f>AVERAGE(G114:G118)</f>
        <v>84.8</v>
      </c>
      <c r="I121">
        <f t="shared" ref="I121:O121" si="31">AVERAGE(I114:I118)</f>
        <v>3.8</v>
      </c>
      <c r="J121">
        <f t="shared" si="31"/>
        <v>0.2</v>
      </c>
      <c r="K121">
        <f t="shared" si="31"/>
        <v>0</v>
      </c>
      <c r="L121">
        <f t="shared" si="31"/>
        <v>0.4</v>
      </c>
      <c r="M121">
        <f t="shared" si="31"/>
        <v>0</v>
      </c>
      <c r="N121">
        <f t="shared" si="31"/>
        <v>0</v>
      </c>
      <c r="O121">
        <f t="shared" si="31"/>
        <v>0</v>
      </c>
    </row>
    <row r="122" spans="2:17" x14ac:dyDescent="0.3">
      <c r="B122" t="s">
        <v>121</v>
      </c>
      <c r="G122">
        <f>_xlfn.STDEV.S(G114:G118)</f>
        <v>29.98666370238611</v>
      </c>
      <c r="I122">
        <f>_xlfn.STDEV.S(I114:I118)</f>
        <v>0.44721359549995715</v>
      </c>
      <c r="J122">
        <f t="shared" ref="J122:O122" si="32">_xlfn.STDEV.S(J114:J118)</f>
        <v>0.44721359549995793</v>
      </c>
      <c r="K122">
        <f t="shared" si="32"/>
        <v>0</v>
      </c>
      <c r="L122">
        <f t="shared" si="32"/>
        <v>0.54772255750516607</v>
      </c>
      <c r="M122">
        <f t="shared" si="32"/>
        <v>0</v>
      </c>
      <c r="N122">
        <f t="shared" si="32"/>
        <v>0</v>
      </c>
      <c r="O122">
        <f t="shared" si="32"/>
        <v>0</v>
      </c>
    </row>
    <row r="123" spans="2:17" x14ac:dyDescent="0.3">
      <c r="B123" s="3" t="s">
        <v>122</v>
      </c>
      <c r="G123">
        <f>(G122/SQRT(5))</f>
        <v>13.410443691392173</v>
      </c>
      <c r="I123">
        <f>(I122/SQRT(5))</f>
        <v>0.19999999999999965</v>
      </c>
      <c r="J123">
        <f t="shared" ref="J123:O123" si="33">(J122/SQRT(5))</f>
        <v>0.19999999999999998</v>
      </c>
      <c r="K123">
        <f t="shared" si="33"/>
        <v>0</v>
      </c>
      <c r="L123">
        <f t="shared" si="33"/>
        <v>0.24494897427831777</v>
      </c>
      <c r="M123">
        <f t="shared" si="33"/>
        <v>0</v>
      </c>
      <c r="N123">
        <f t="shared" si="33"/>
        <v>0</v>
      </c>
      <c r="O123">
        <f t="shared" si="33"/>
        <v>0</v>
      </c>
    </row>
    <row r="125" spans="2:17" x14ac:dyDescent="0.3">
      <c r="B125" t="s">
        <v>34</v>
      </c>
      <c r="C125" t="s">
        <v>35</v>
      </c>
      <c r="D125" t="s">
        <v>55</v>
      </c>
      <c r="E125" t="s">
        <v>36</v>
      </c>
      <c r="F125" t="s">
        <v>37</v>
      </c>
      <c r="G125" t="s">
        <v>114</v>
      </c>
      <c r="H125" t="s">
        <v>39</v>
      </c>
      <c r="I125" t="s">
        <v>40</v>
      </c>
      <c r="J125" t="s">
        <v>41</v>
      </c>
      <c r="K125" t="s">
        <v>42</v>
      </c>
      <c r="L125" t="s">
        <v>43</v>
      </c>
      <c r="M125" t="s">
        <v>44</v>
      </c>
      <c r="N125" t="s">
        <v>45</v>
      </c>
      <c r="O125" t="s">
        <v>46</v>
      </c>
      <c r="Q125" t="s">
        <v>100</v>
      </c>
    </row>
    <row r="126" spans="2:17" x14ac:dyDescent="0.3">
      <c r="B126" s="3">
        <v>42209</v>
      </c>
      <c r="C126" t="s">
        <v>17</v>
      </c>
      <c r="D126">
        <v>78</v>
      </c>
      <c r="E126">
        <v>7</v>
      </c>
      <c r="F126">
        <v>1</v>
      </c>
      <c r="G126">
        <v>115</v>
      </c>
      <c r="H126" t="s">
        <v>97</v>
      </c>
      <c r="I126" s="11">
        <v>4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42209</v>
      </c>
      <c r="C127" t="s">
        <v>17</v>
      </c>
      <c r="D127">
        <v>78</v>
      </c>
      <c r="E127">
        <v>7</v>
      </c>
      <c r="F127">
        <v>2</v>
      </c>
      <c r="G127">
        <v>74</v>
      </c>
      <c r="H127" t="s">
        <v>96</v>
      </c>
      <c r="I127">
        <v>5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42209</v>
      </c>
      <c r="C128" t="s">
        <v>17</v>
      </c>
      <c r="D128">
        <v>78</v>
      </c>
      <c r="E128">
        <v>7</v>
      </c>
      <c r="F128">
        <v>3</v>
      </c>
      <c r="G128">
        <v>97</v>
      </c>
      <c r="H128" t="s">
        <v>96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5" x14ac:dyDescent="0.3">
      <c r="B129" s="3">
        <v>42209</v>
      </c>
      <c r="C129" t="s">
        <v>17</v>
      </c>
      <c r="D129">
        <v>78</v>
      </c>
      <c r="E129">
        <v>7</v>
      </c>
      <c r="F129">
        <v>4</v>
      </c>
      <c r="G129">
        <v>75</v>
      </c>
      <c r="H129" t="s">
        <v>95</v>
      </c>
      <c r="I129">
        <v>4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5" x14ac:dyDescent="0.3">
      <c r="B130" s="3">
        <v>42209</v>
      </c>
      <c r="C130" t="s">
        <v>17</v>
      </c>
      <c r="D130">
        <v>78</v>
      </c>
      <c r="E130">
        <v>7</v>
      </c>
      <c r="F130">
        <v>5</v>
      </c>
      <c r="G130">
        <v>53</v>
      </c>
      <c r="H130" t="s">
        <v>96</v>
      </c>
      <c r="I130">
        <v>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5" x14ac:dyDescent="0.3">
      <c r="B131" s="3">
        <v>42209</v>
      </c>
      <c r="C131" t="s">
        <v>17</v>
      </c>
      <c r="D131">
        <v>78</v>
      </c>
      <c r="E131">
        <v>7</v>
      </c>
      <c r="F131">
        <v>6</v>
      </c>
      <c r="G131">
        <v>60</v>
      </c>
      <c r="H131" t="s">
        <v>96</v>
      </c>
      <c r="I131">
        <v>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5" x14ac:dyDescent="0.3">
      <c r="B132" s="3">
        <v>42209</v>
      </c>
      <c r="C132" t="s">
        <v>17</v>
      </c>
      <c r="D132">
        <v>78</v>
      </c>
      <c r="E132">
        <v>7</v>
      </c>
      <c r="F132">
        <v>7</v>
      </c>
      <c r="G132">
        <v>120</v>
      </c>
      <c r="H132" t="s">
        <v>115</v>
      </c>
      <c r="I132">
        <v>3</v>
      </c>
      <c r="J132">
        <v>4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5" x14ac:dyDescent="0.3">
      <c r="B133" s="3">
        <v>42209</v>
      </c>
      <c r="C133" t="s">
        <v>17</v>
      </c>
      <c r="D133">
        <v>78</v>
      </c>
      <c r="E133">
        <v>7</v>
      </c>
      <c r="F133">
        <v>8</v>
      </c>
      <c r="G133">
        <v>95</v>
      </c>
      <c r="H133" t="s">
        <v>124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5" x14ac:dyDescent="0.3">
      <c r="B134" s="3">
        <v>42209</v>
      </c>
      <c r="C134" t="s">
        <v>17</v>
      </c>
      <c r="D134">
        <v>78</v>
      </c>
      <c r="E134">
        <v>7</v>
      </c>
      <c r="F134">
        <v>9</v>
      </c>
      <c r="G134">
        <v>77</v>
      </c>
      <c r="H134" t="s">
        <v>95</v>
      </c>
      <c r="I134">
        <v>3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5" x14ac:dyDescent="0.3">
      <c r="B135" s="3">
        <v>42209</v>
      </c>
      <c r="C135" t="s">
        <v>17</v>
      </c>
      <c r="D135">
        <v>78</v>
      </c>
      <c r="E135">
        <v>7</v>
      </c>
      <c r="F135">
        <v>10</v>
      </c>
      <c r="G135">
        <v>21</v>
      </c>
      <c r="H135" t="s">
        <v>95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5" x14ac:dyDescent="0.3">
      <c r="B136" s="3">
        <v>42209</v>
      </c>
      <c r="C136" t="s">
        <v>17</v>
      </c>
      <c r="D136">
        <v>78</v>
      </c>
      <c r="E136">
        <v>7</v>
      </c>
      <c r="F136">
        <v>11</v>
      </c>
      <c r="G136">
        <v>76</v>
      </c>
      <c r="H136" t="s">
        <v>116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5" x14ac:dyDescent="0.3">
      <c r="B137" s="3">
        <v>42209</v>
      </c>
      <c r="C137" t="s">
        <v>17</v>
      </c>
      <c r="D137">
        <v>78</v>
      </c>
      <c r="E137">
        <v>7</v>
      </c>
      <c r="F137">
        <v>12</v>
      </c>
      <c r="G137">
        <v>52</v>
      </c>
      <c r="H137" t="s">
        <v>95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5" x14ac:dyDescent="0.3">
      <c r="B138" s="3">
        <v>42209</v>
      </c>
      <c r="C138" t="s">
        <v>17</v>
      </c>
      <c r="D138">
        <v>78</v>
      </c>
      <c r="E138">
        <v>7</v>
      </c>
      <c r="F138">
        <v>13</v>
      </c>
      <c r="G138">
        <v>93</v>
      </c>
      <c r="H138" t="s">
        <v>98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5" x14ac:dyDescent="0.3">
      <c r="B139" s="3">
        <v>42209</v>
      </c>
      <c r="C139" t="s">
        <v>17</v>
      </c>
      <c r="D139">
        <v>78</v>
      </c>
      <c r="E139">
        <v>7</v>
      </c>
      <c r="F139">
        <v>14</v>
      </c>
      <c r="G139">
        <v>50</v>
      </c>
      <c r="H139" t="s">
        <v>95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5" x14ac:dyDescent="0.3">
      <c r="B140" s="3">
        <v>42209</v>
      </c>
      <c r="C140" t="s">
        <v>17</v>
      </c>
      <c r="D140">
        <v>78</v>
      </c>
      <c r="E140">
        <v>7</v>
      </c>
      <c r="F140">
        <v>15</v>
      </c>
      <c r="G140">
        <v>60</v>
      </c>
      <c r="H140" t="s">
        <v>95</v>
      </c>
      <c r="I140">
        <v>4</v>
      </c>
      <c r="J140">
        <v>0</v>
      </c>
      <c r="K140">
        <v>0</v>
      </c>
      <c r="L140">
        <v>2</v>
      </c>
      <c r="M140">
        <v>0</v>
      </c>
      <c r="N140">
        <v>0</v>
      </c>
      <c r="O140">
        <v>0</v>
      </c>
    </row>
    <row r="141" spans="2:15" x14ac:dyDescent="0.3">
      <c r="B141" s="3"/>
    </row>
    <row r="142" spans="2:15" x14ac:dyDescent="0.3">
      <c r="B142" s="3" t="s">
        <v>108</v>
      </c>
      <c r="J142">
        <f t="shared" ref="J142:O142" si="34">SUM(J126:J140)</f>
        <v>9</v>
      </c>
      <c r="K142">
        <f t="shared" si="34"/>
        <v>0</v>
      </c>
      <c r="L142">
        <f t="shared" si="34"/>
        <v>2</v>
      </c>
      <c r="M142">
        <f t="shared" si="34"/>
        <v>0</v>
      </c>
      <c r="N142">
        <f t="shared" si="34"/>
        <v>0</v>
      </c>
      <c r="O142">
        <f t="shared" si="34"/>
        <v>0</v>
      </c>
    </row>
    <row r="143" spans="2:15" x14ac:dyDescent="0.3">
      <c r="B143" s="3" t="s">
        <v>107</v>
      </c>
      <c r="G143">
        <f>AVERAGE(G126:G140)</f>
        <v>74.533333333333331</v>
      </c>
      <c r="I143">
        <f t="shared" ref="I143:O143" si="35">AVERAGE(I126:I140)</f>
        <v>3.5333333333333332</v>
      </c>
      <c r="J143">
        <f t="shared" si="35"/>
        <v>0.6</v>
      </c>
      <c r="K143">
        <f t="shared" si="35"/>
        <v>0</v>
      </c>
      <c r="L143">
        <f t="shared" si="35"/>
        <v>0.13333333333333333</v>
      </c>
      <c r="M143">
        <f t="shared" si="35"/>
        <v>0</v>
      </c>
      <c r="N143">
        <f t="shared" si="35"/>
        <v>0</v>
      </c>
      <c r="O143">
        <f t="shared" si="35"/>
        <v>0</v>
      </c>
    </row>
    <row r="144" spans="2:15" x14ac:dyDescent="0.3">
      <c r="B144" t="s">
        <v>121</v>
      </c>
      <c r="G144">
        <f>_xlfn.STDEV.S(G126:G140)</f>
        <v>26.511093814441068</v>
      </c>
      <c r="I144">
        <f t="shared" ref="I144:O144" si="36">_xlfn.STDEV.S(I126:I140)</f>
        <v>0.74322335295720587</v>
      </c>
      <c r="J144">
        <f t="shared" si="36"/>
        <v>1.1212238211627763</v>
      </c>
      <c r="K144">
        <f t="shared" si="36"/>
        <v>0</v>
      </c>
      <c r="L144">
        <f t="shared" si="36"/>
        <v>0.5163977794943222</v>
      </c>
      <c r="M144">
        <f t="shared" si="36"/>
        <v>0</v>
      </c>
      <c r="N144">
        <f t="shared" si="36"/>
        <v>0</v>
      </c>
      <c r="O144">
        <f t="shared" si="36"/>
        <v>0</v>
      </c>
    </row>
    <row r="145" spans="2:17" x14ac:dyDescent="0.3">
      <c r="B145" s="3" t="s">
        <v>122</v>
      </c>
      <c r="G145">
        <f>(G144/SQRT(15))</f>
        <v>6.8451349888715143</v>
      </c>
      <c r="I145">
        <f>(I144/SQRT(15))</f>
        <v>0.19189944456771302</v>
      </c>
      <c r="J145">
        <f>(J144/SQRT(15))</f>
        <v>0.28949874578229839</v>
      </c>
      <c r="K145">
        <f t="shared" ref="K145:O145" si="37">(K144/SQRT(15))</f>
        <v>0</v>
      </c>
      <c r="L145">
        <f t="shared" si="37"/>
        <v>0.1333333333333333</v>
      </c>
      <c r="M145">
        <f t="shared" si="37"/>
        <v>0</v>
      </c>
      <c r="N145">
        <f t="shared" si="37"/>
        <v>0</v>
      </c>
      <c r="O145">
        <f t="shared" si="37"/>
        <v>0</v>
      </c>
    </row>
    <row r="147" spans="2:17" x14ac:dyDescent="0.3">
      <c r="B147" t="s">
        <v>34</v>
      </c>
      <c r="C147" t="s">
        <v>35</v>
      </c>
      <c r="D147" t="s">
        <v>55</v>
      </c>
      <c r="E147" t="s">
        <v>36</v>
      </c>
      <c r="F147" t="s">
        <v>37</v>
      </c>
      <c r="G147" t="s">
        <v>114</v>
      </c>
      <c r="H147" t="s">
        <v>39</v>
      </c>
      <c r="I147" t="s">
        <v>40</v>
      </c>
      <c r="J147" t="s">
        <v>41</v>
      </c>
      <c r="K147" t="s">
        <v>42</v>
      </c>
      <c r="L147" t="s">
        <v>43</v>
      </c>
      <c r="M147" t="s">
        <v>44</v>
      </c>
      <c r="N147" t="s">
        <v>45</v>
      </c>
      <c r="O147" t="s">
        <v>46</v>
      </c>
      <c r="Q147" t="s">
        <v>100</v>
      </c>
    </row>
    <row r="148" spans="2:17" x14ac:dyDescent="0.3">
      <c r="B148" s="3">
        <v>42212</v>
      </c>
      <c r="C148" t="s">
        <v>17</v>
      </c>
      <c r="D148">
        <v>79</v>
      </c>
      <c r="E148">
        <v>8</v>
      </c>
      <c r="F148">
        <v>1</v>
      </c>
      <c r="G148">
        <v>150</v>
      </c>
      <c r="H148" t="s">
        <v>99</v>
      </c>
      <c r="I148">
        <v>4</v>
      </c>
      <c r="J148">
        <v>3</v>
      </c>
      <c r="K148">
        <v>3</v>
      </c>
      <c r="L148">
        <v>0</v>
      </c>
      <c r="M148">
        <v>0</v>
      </c>
      <c r="N148">
        <v>0</v>
      </c>
      <c r="O148">
        <v>0</v>
      </c>
      <c r="Q148" t="s">
        <v>125</v>
      </c>
    </row>
    <row r="149" spans="2:17" x14ac:dyDescent="0.3">
      <c r="B149" s="3">
        <v>42212</v>
      </c>
      <c r="C149" t="s">
        <v>17</v>
      </c>
      <c r="D149">
        <v>79</v>
      </c>
      <c r="E149">
        <v>8</v>
      </c>
      <c r="F149">
        <v>2</v>
      </c>
      <c r="G149">
        <v>53</v>
      </c>
      <c r="H149" t="s">
        <v>95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1" spans="2:17" x14ac:dyDescent="0.3">
      <c r="B151" t="s">
        <v>108</v>
      </c>
      <c r="J151">
        <f t="shared" ref="J151:O151" si="38">SUM(J148:J150)</f>
        <v>3</v>
      </c>
      <c r="K151">
        <f t="shared" si="38"/>
        <v>3</v>
      </c>
      <c r="L151">
        <f t="shared" si="38"/>
        <v>0</v>
      </c>
      <c r="M151">
        <f t="shared" si="38"/>
        <v>0</v>
      </c>
      <c r="N151">
        <f t="shared" si="38"/>
        <v>0</v>
      </c>
      <c r="O151">
        <f t="shared" si="38"/>
        <v>0</v>
      </c>
    </row>
    <row r="152" spans="2:17" x14ac:dyDescent="0.3">
      <c r="B152" t="s">
        <v>107</v>
      </c>
      <c r="G152">
        <f>AVERAGE(G148:G149)</f>
        <v>101.5</v>
      </c>
      <c r="I152">
        <f t="shared" ref="I152:O152" si="39">AVERAGE(I148:I149)</f>
        <v>3</v>
      </c>
      <c r="J152">
        <f t="shared" si="39"/>
        <v>1.5</v>
      </c>
      <c r="K152">
        <f t="shared" si="39"/>
        <v>1.5</v>
      </c>
      <c r="L152">
        <f t="shared" si="39"/>
        <v>0</v>
      </c>
      <c r="M152">
        <f t="shared" si="39"/>
        <v>0</v>
      </c>
      <c r="N152">
        <f t="shared" si="39"/>
        <v>0</v>
      </c>
      <c r="O152">
        <f t="shared" si="39"/>
        <v>0</v>
      </c>
    </row>
    <row r="153" spans="2:17" x14ac:dyDescent="0.3">
      <c r="B153" t="s">
        <v>121</v>
      </c>
      <c r="G153">
        <f>_xlfn.STDEV.S(G148:G149)</f>
        <v>68.58935777509511</v>
      </c>
      <c r="I153">
        <f>_xlfn.STDEV.S(I148:I149)</f>
        <v>1.4142135623730951</v>
      </c>
      <c r="J153">
        <f>_xlfn.STDEV.S(J148:J149)</f>
        <v>2.1213203435596424</v>
      </c>
      <c r="K153">
        <f>_xlfn.STDEV.S(K148:K149)</f>
        <v>2.1213203435596424</v>
      </c>
      <c r="L153">
        <f t="shared" ref="L153:O153" si="40">_xlfn.STDEV.S(L148:L149)</f>
        <v>0</v>
      </c>
      <c r="M153">
        <f t="shared" si="40"/>
        <v>0</v>
      </c>
      <c r="N153">
        <f t="shared" si="40"/>
        <v>0</v>
      </c>
      <c r="O153">
        <f t="shared" si="40"/>
        <v>0</v>
      </c>
    </row>
    <row r="154" spans="2:17" x14ac:dyDescent="0.3">
      <c r="B154" s="3" t="s">
        <v>122</v>
      </c>
      <c r="G154">
        <f>(G153/SQRT(2))</f>
        <v>48.5</v>
      </c>
      <c r="I154">
        <f>(I153/SQRT(2))</f>
        <v>1</v>
      </c>
      <c r="J154">
        <f>(J153/SQRT(2))</f>
        <v>1.4999999999999998</v>
      </c>
      <c r="K154">
        <f>(K153/SQRT(2))</f>
        <v>1.4999999999999998</v>
      </c>
      <c r="L154">
        <f t="shared" ref="L154" si="41">(L153/SQRT(2))</f>
        <v>0</v>
      </c>
      <c r="M154">
        <f t="shared" ref="M154" si="42">(M153/SQRT(2))</f>
        <v>0</v>
      </c>
      <c r="N154">
        <f t="shared" ref="N154" si="43">(N153/SQRT(2))</f>
        <v>0</v>
      </c>
      <c r="O154">
        <f t="shared" ref="O154" si="44">(O153/SQRT(2))</f>
        <v>0</v>
      </c>
    </row>
    <row r="156" spans="2:17" x14ac:dyDescent="0.3">
      <c r="B156" t="s">
        <v>34</v>
      </c>
      <c r="C156" t="s">
        <v>35</v>
      </c>
      <c r="D156" t="s">
        <v>55</v>
      </c>
      <c r="E156" t="s">
        <v>36</v>
      </c>
      <c r="F156" t="s">
        <v>37</v>
      </c>
      <c r="G156" t="s">
        <v>114</v>
      </c>
      <c r="H156" t="s">
        <v>39</v>
      </c>
      <c r="I156" t="s">
        <v>40</v>
      </c>
      <c r="J156" t="s">
        <v>41</v>
      </c>
      <c r="K156" t="s">
        <v>42</v>
      </c>
      <c r="L156" t="s">
        <v>43</v>
      </c>
      <c r="M156" t="s">
        <v>44</v>
      </c>
      <c r="N156" t="s">
        <v>45</v>
      </c>
      <c r="O156" t="s">
        <v>46</v>
      </c>
      <c r="Q156" t="s">
        <v>100</v>
      </c>
    </row>
    <row r="157" spans="2:17" x14ac:dyDescent="0.3">
      <c r="B157" s="3">
        <v>42212</v>
      </c>
      <c r="C157" t="s">
        <v>17</v>
      </c>
      <c r="D157">
        <v>80</v>
      </c>
      <c r="E157">
        <v>9</v>
      </c>
      <c r="F157">
        <v>1</v>
      </c>
      <c r="G157">
        <v>149</v>
      </c>
      <c r="H157" t="s">
        <v>95</v>
      </c>
      <c r="I157" s="11">
        <v>3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</row>
    <row r="158" spans="2:17" x14ac:dyDescent="0.3">
      <c r="B158" s="3">
        <v>42212</v>
      </c>
      <c r="C158" t="s">
        <v>17</v>
      </c>
      <c r="D158">
        <v>80</v>
      </c>
      <c r="E158">
        <v>9</v>
      </c>
      <c r="F158">
        <v>2</v>
      </c>
      <c r="G158">
        <v>46</v>
      </c>
      <c r="H158" t="s">
        <v>96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42212</v>
      </c>
      <c r="C159" t="s">
        <v>17</v>
      </c>
      <c r="D159">
        <v>80</v>
      </c>
      <c r="E159">
        <v>9</v>
      </c>
      <c r="F159">
        <v>3</v>
      </c>
      <c r="G159">
        <v>69</v>
      </c>
      <c r="H159" t="s">
        <v>96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7" x14ac:dyDescent="0.3">
      <c r="B160" s="3">
        <v>42212</v>
      </c>
      <c r="C160" t="s">
        <v>17</v>
      </c>
      <c r="D160">
        <v>80</v>
      </c>
      <c r="E160">
        <v>9</v>
      </c>
      <c r="F160">
        <v>4</v>
      </c>
      <c r="G160">
        <v>100</v>
      </c>
      <c r="H160" t="s">
        <v>95</v>
      </c>
      <c r="I160">
        <v>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Q160" t="s">
        <v>126</v>
      </c>
    </row>
    <row r="161" spans="2:17" x14ac:dyDescent="0.3">
      <c r="B161" s="3">
        <v>42212</v>
      </c>
      <c r="C161" t="s">
        <v>17</v>
      </c>
      <c r="D161">
        <v>80</v>
      </c>
      <c r="E161">
        <v>9</v>
      </c>
      <c r="F161">
        <v>5</v>
      </c>
      <c r="G161">
        <v>115</v>
      </c>
      <c r="H161" t="s">
        <v>95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7" x14ac:dyDescent="0.3">
      <c r="B162" s="3">
        <v>42212</v>
      </c>
      <c r="C162" t="s">
        <v>17</v>
      </c>
      <c r="D162">
        <v>80</v>
      </c>
      <c r="E162">
        <v>9</v>
      </c>
      <c r="F162">
        <v>6</v>
      </c>
      <c r="G162">
        <v>75</v>
      </c>
      <c r="H162" t="s">
        <v>96</v>
      </c>
      <c r="I162">
        <v>3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42212</v>
      </c>
      <c r="C163" t="s">
        <v>17</v>
      </c>
      <c r="D163">
        <v>80</v>
      </c>
      <c r="E163">
        <v>9</v>
      </c>
      <c r="F163">
        <v>7</v>
      </c>
      <c r="G163">
        <v>104</v>
      </c>
      <c r="H163" t="s">
        <v>95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42212</v>
      </c>
      <c r="C164" t="s">
        <v>17</v>
      </c>
      <c r="D164">
        <v>80</v>
      </c>
      <c r="E164">
        <v>9</v>
      </c>
      <c r="F164">
        <v>8</v>
      </c>
      <c r="G164">
        <v>118</v>
      </c>
      <c r="H164" t="s">
        <v>95</v>
      </c>
      <c r="I164">
        <v>3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42212</v>
      </c>
      <c r="C165" t="s">
        <v>17</v>
      </c>
      <c r="D165">
        <v>80</v>
      </c>
      <c r="E165">
        <v>9</v>
      </c>
      <c r="F165">
        <v>9</v>
      </c>
      <c r="G165">
        <v>107</v>
      </c>
      <c r="H165" t="s">
        <v>95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42212</v>
      </c>
      <c r="C166" t="s">
        <v>17</v>
      </c>
      <c r="D166">
        <v>80</v>
      </c>
      <c r="E166">
        <v>9</v>
      </c>
      <c r="F166">
        <v>10</v>
      </c>
      <c r="G166">
        <v>141</v>
      </c>
      <c r="H166" t="s">
        <v>95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42212</v>
      </c>
      <c r="C167" t="s">
        <v>17</v>
      </c>
      <c r="D167">
        <v>80</v>
      </c>
      <c r="E167">
        <v>9</v>
      </c>
      <c r="F167">
        <v>11</v>
      </c>
      <c r="G167">
        <v>88</v>
      </c>
      <c r="H167" t="s">
        <v>96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</row>
    <row r="168" spans="2:17" x14ac:dyDescent="0.3">
      <c r="B168" s="3">
        <v>42212</v>
      </c>
      <c r="C168" t="s">
        <v>17</v>
      </c>
      <c r="D168">
        <v>80</v>
      </c>
      <c r="E168">
        <v>9</v>
      </c>
      <c r="F168">
        <v>12</v>
      </c>
      <c r="G168">
        <v>122</v>
      </c>
      <c r="H168" t="s">
        <v>95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42212</v>
      </c>
      <c r="C169" t="s">
        <v>17</v>
      </c>
      <c r="D169">
        <v>80</v>
      </c>
      <c r="E169">
        <v>9</v>
      </c>
      <c r="F169">
        <v>13</v>
      </c>
      <c r="G169">
        <v>123</v>
      </c>
      <c r="H169" t="s">
        <v>95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42212</v>
      </c>
      <c r="C170" t="s">
        <v>17</v>
      </c>
      <c r="D170">
        <v>80</v>
      </c>
      <c r="E170">
        <v>9</v>
      </c>
      <c r="F170">
        <v>14</v>
      </c>
      <c r="G170">
        <v>117</v>
      </c>
      <c r="H170" t="s">
        <v>95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42212</v>
      </c>
      <c r="C171" t="s">
        <v>17</v>
      </c>
      <c r="D171">
        <v>80</v>
      </c>
      <c r="E171">
        <v>9</v>
      </c>
      <c r="F171">
        <v>15</v>
      </c>
      <c r="G171">
        <v>75</v>
      </c>
      <c r="H171" t="s">
        <v>96</v>
      </c>
      <c r="I171">
        <v>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42212</v>
      </c>
      <c r="C172" t="s">
        <v>17</v>
      </c>
      <c r="D172">
        <v>80</v>
      </c>
      <c r="E172">
        <v>9</v>
      </c>
      <c r="F172">
        <v>16</v>
      </c>
      <c r="G172">
        <v>125</v>
      </c>
      <c r="H172" t="s">
        <v>95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42212</v>
      </c>
      <c r="C173" t="s">
        <v>17</v>
      </c>
      <c r="D173">
        <v>80</v>
      </c>
      <c r="E173">
        <v>9</v>
      </c>
      <c r="F173">
        <v>17</v>
      </c>
      <c r="G173">
        <v>126</v>
      </c>
      <c r="H173" t="s">
        <v>95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42212</v>
      </c>
      <c r="C174" t="s">
        <v>17</v>
      </c>
      <c r="D174">
        <v>80</v>
      </c>
      <c r="E174">
        <v>9</v>
      </c>
      <c r="F174">
        <v>18</v>
      </c>
      <c r="G174">
        <v>86</v>
      </c>
      <c r="H174" s="11" t="s">
        <v>95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42212</v>
      </c>
      <c r="C175" t="s">
        <v>17</v>
      </c>
      <c r="D175">
        <v>80</v>
      </c>
      <c r="E175">
        <v>9</v>
      </c>
      <c r="F175">
        <v>19</v>
      </c>
      <c r="G175">
        <v>111</v>
      </c>
      <c r="H175" t="s">
        <v>96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42212</v>
      </c>
      <c r="C176" t="s">
        <v>17</v>
      </c>
      <c r="D176">
        <v>80</v>
      </c>
      <c r="E176">
        <v>9</v>
      </c>
      <c r="F176">
        <v>20</v>
      </c>
      <c r="G176">
        <v>114</v>
      </c>
      <c r="H176" t="s">
        <v>96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Q176" t="s">
        <v>127</v>
      </c>
    </row>
    <row r="177" spans="2:17" x14ac:dyDescent="0.3">
      <c r="B177" s="3"/>
    </row>
    <row r="178" spans="2:17" x14ac:dyDescent="0.3">
      <c r="B178" s="3" t="s">
        <v>108</v>
      </c>
      <c r="J178">
        <f t="shared" ref="J178:O178" si="45">SUM(J157:J176)</f>
        <v>3</v>
      </c>
      <c r="K178">
        <f t="shared" si="45"/>
        <v>0</v>
      </c>
      <c r="L178">
        <f t="shared" si="45"/>
        <v>1</v>
      </c>
      <c r="M178">
        <f t="shared" si="45"/>
        <v>0</v>
      </c>
      <c r="N178">
        <f t="shared" si="45"/>
        <v>0</v>
      </c>
      <c r="O178">
        <f t="shared" si="45"/>
        <v>1</v>
      </c>
    </row>
    <row r="179" spans="2:17" x14ac:dyDescent="0.3">
      <c r="B179" s="3" t="s">
        <v>107</v>
      </c>
      <c r="G179">
        <f>AVERAGE(G157:G176)</f>
        <v>105.55</v>
      </c>
      <c r="I179">
        <f>AVERAGE(I157:I176)</f>
        <v>3.15</v>
      </c>
      <c r="J179">
        <f>AVERAGE(J157:J176)</f>
        <v>0.15</v>
      </c>
      <c r="K179">
        <f t="shared" ref="K179:O179" si="46">AVERAGE(K157:K176)</f>
        <v>0</v>
      </c>
      <c r="L179">
        <f t="shared" si="46"/>
        <v>0.05</v>
      </c>
      <c r="M179">
        <f t="shared" si="46"/>
        <v>0</v>
      </c>
      <c r="N179">
        <f t="shared" si="46"/>
        <v>0</v>
      </c>
      <c r="O179">
        <f t="shared" si="46"/>
        <v>0.05</v>
      </c>
    </row>
    <row r="180" spans="2:17" x14ac:dyDescent="0.3">
      <c r="B180" t="s">
        <v>121</v>
      </c>
      <c r="G180">
        <f>_xlfn.STDEV.S(G157:G176)</f>
        <v>25.615527774338268</v>
      </c>
      <c r="I180">
        <f>_xlfn.STDEV.S(I157:I176)</f>
        <v>0.3663475485325241</v>
      </c>
      <c r="J180">
        <f t="shared" ref="J180:O180" si="47">_xlfn.STDEV.S(J157:J176)</f>
        <v>0.36634754853252327</v>
      </c>
      <c r="K180">
        <f t="shared" si="47"/>
        <v>0</v>
      </c>
      <c r="L180">
        <f t="shared" si="47"/>
        <v>0.22360679774997896</v>
      </c>
      <c r="M180">
        <f t="shared" si="47"/>
        <v>0</v>
      </c>
      <c r="N180">
        <f t="shared" si="47"/>
        <v>0</v>
      </c>
      <c r="O180">
        <f t="shared" si="47"/>
        <v>0.22360679774997896</v>
      </c>
    </row>
    <row r="181" spans="2:17" x14ac:dyDescent="0.3">
      <c r="B181" s="3" t="s">
        <v>122</v>
      </c>
      <c r="G181">
        <f>(G180/SQRT(20))</f>
        <v>5.727806138295426</v>
      </c>
      <c r="I181">
        <f>(I180/SQRT(20))</f>
        <v>8.1917802190912714E-2</v>
      </c>
      <c r="J181">
        <f t="shared" ref="J181" si="48">(J180/SQRT(20))</f>
        <v>8.1917802190912534E-2</v>
      </c>
      <c r="K181">
        <f t="shared" ref="K181" si="49">(K180/SQRT(20))</f>
        <v>0</v>
      </c>
      <c r="L181">
        <f t="shared" ref="L181" si="50">(L180/SQRT(20))</f>
        <v>4.9999999999999996E-2</v>
      </c>
      <c r="M181">
        <f t="shared" ref="M181" si="51">(M180/SQRT(20))</f>
        <v>0</v>
      </c>
      <c r="N181">
        <f t="shared" ref="N181" si="52">(N180/SQRT(20))</f>
        <v>0</v>
      </c>
      <c r="O181">
        <f t="shared" ref="O181" si="53">(O180/SQRT(20))</f>
        <v>4.9999999999999996E-2</v>
      </c>
    </row>
    <row r="183" spans="2:17" x14ac:dyDescent="0.3">
      <c r="B183" t="s">
        <v>34</v>
      </c>
      <c r="C183" t="s">
        <v>35</v>
      </c>
      <c r="D183" t="s">
        <v>55</v>
      </c>
      <c r="E183" t="s">
        <v>36</v>
      </c>
      <c r="F183" t="s">
        <v>37</v>
      </c>
      <c r="G183" t="s">
        <v>114</v>
      </c>
      <c r="H183" t="s">
        <v>39</v>
      </c>
      <c r="I183" t="s">
        <v>40</v>
      </c>
      <c r="J183" t="s">
        <v>41</v>
      </c>
      <c r="K183" t="s">
        <v>42</v>
      </c>
      <c r="L183" t="s">
        <v>43</v>
      </c>
      <c r="M183" t="s">
        <v>44</v>
      </c>
      <c r="N183" t="s">
        <v>45</v>
      </c>
      <c r="O183" t="s">
        <v>46</v>
      </c>
      <c r="Q183" t="s">
        <v>100</v>
      </c>
    </row>
    <row r="184" spans="2:17" x14ac:dyDescent="0.3">
      <c r="B184" s="3">
        <v>42212</v>
      </c>
      <c r="C184" t="s">
        <v>17</v>
      </c>
      <c r="D184">
        <v>81</v>
      </c>
      <c r="E184">
        <v>10</v>
      </c>
      <c r="F184">
        <v>1</v>
      </c>
      <c r="G184">
        <v>93</v>
      </c>
      <c r="H184" t="s">
        <v>95</v>
      </c>
      <c r="I184" s="11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>
        <v>42212</v>
      </c>
      <c r="C185" t="s">
        <v>17</v>
      </c>
      <c r="D185">
        <v>81</v>
      </c>
      <c r="E185">
        <v>10</v>
      </c>
      <c r="F185">
        <v>2</v>
      </c>
      <c r="G185">
        <v>69</v>
      </c>
      <c r="H185" t="s">
        <v>95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7" x14ac:dyDescent="0.3">
      <c r="B186" s="3">
        <v>42212</v>
      </c>
      <c r="C186" t="s">
        <v>17</v>
      </c>
      <c r="D186">
        <v>81</v>
      </c>
      <c r="E186">
        <v>10</v>
      </c>
      <c r="F186">
        <v>3</v>
      </c>
      <c r="G186">
        <v>69</v>
      </c>
      <c r="H186" t="s">
        <v>95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7" x14ac:dyDescent="0.3">
      <c r="B187" s="3">
        <v>42212</v>
      </c>
      <c r="C187" t="s">
        <v>17</v>
      </c>
      <c r="D187">
        <v>81</v>
      </c>
      <c r="E187">
        <v>10</v>
      </c>
      <c r="F187">
        <v>4</v>
      </c>
      <c r="G187">
        <v>96</v>
      </c>
      <c r="H187" t="s">
        <v>95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7" x14ac:dyDescent="0.3">
      <c r="B188" s="3">
        <v>42212</v>
      </c>
      <c r="C188" t="s">
        <v>17</v>
      </c>
      <c r="D188">
        <v>81</v>
      </c>
      <c r="E188">
        <v>10</v>
      </c>
      <c r="F188">
        <v>5</v>
      </c>
      <c r="G188">
        <v>71</v>
      </c>
      <c r="H188" t="s">
        <v>95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42212</v>
      </c>
      <c r="C189" t="s">
        <v>17</v>
      </c>
      <c r="D189">
        <v>81</v>
      </c>
      <c r="E189">
        <v>10</v>
      </c>
      <c r="F189">
        <v>6</v>
      </c>
      <c r="G189">
        <v>56</v>
      </c>
      <c r="H189" t="s">
        <v>96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42212</v>
      </c>
      <c r="C190" t="s">
        <v>17</v>
      </c>
      <c r="D190">
        <v>81</v>
      </c>
      <c r="E190">
        <v>10</v>
      </c>
      <c r="F190">
        <v>7</v>
      </c>
      <c r="G190">
        <v>61</v>
      </c>
      <c r="H190" t="s">
        <v>95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42212</v>
      </c>
      <c r="C191" t="s">
        <v>17</v>
      </c>
      <c r="D191">
        <v>81</v>
      </c>
      <c r="E191">
        <v>10</v>
      </c>
      <c r="F191">
        <v>8</v>
      </c>
      <c r="G191">
        <v>68</v>
      </c>
      <c r="H191" t="s">
        <v>95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42212</v>
      </c>
      <c r="C192" t="s">
        <v>17</v>
      </c>
      <c r="D192">
        <v>81</v>
      </c>
      <c r="E192">
        <v>10</v>
      </c>
      <c r="F192">
        <v>9</v>
      </c>
      <c r="G192">
        <v>101</v>
      </c>
      <c r="H192" t="s">
        <v>95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5" x14ac:dyDescent="0.3">
      <c r="B193" s="3">
        <v>42212</v>
      </c>
      <c r="C193" t="s">
        <v>17</v>
      </c>
      <c r="D193">
        <v>81</v>
      </c>
      <c r="E193">
        <v>10</v>
      </c>
      <c r="F193">
        <v>10</v>
      </c>
      <c r="G193">
        <v>75</v>
      </c>
      <c r="H193" t="s">
        <v>95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5" x14ac:dyDescent="0.3">
      <c r="B194" s="3">
        <v>42212</v>
      </c>
      <c r="C194" t="s">
        <v>17</v>
      </c>
      <c r="D194">
        <v>81</v>
      </c>
      <c r="E194">
        <v>10</v>
      </c>
      <c r="F194">
        <v>11</v>
      </c>
      <c r="G194">
        <v>67</v>
      </c>
      <c r="H194" t="s">
        <v>98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5" x14ac:dyDescent="0.3">
      <c r="B195" s="3">
        <v>42212</v>
      </c>
      <c r="C195" t="s">
        <v>17</v>
      </c>
      <c r="D195">
        <v>81</v>
      </c>
      <c r="E195">
        <v>10</v>
      </c>
      <c r="F195">
        <v>12</v>
      </c>
      <c r="G195">
        <v>85</v>
      </c>
      <c r="H195" t="s">
        <v>95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 x14ac:dyDescent="0.3">
      <c r="B196" s="3">
        <v>42212</v>
      </c>
      <c r="C196" t="s">
        <v>17</v>
      </c>
      <c r="D196">
        <v>81</v>
      </c>
      <c r="E196">
        <v>10</v>
      </c>
      <c r="F196">
        <v>13</v>
      </c>
      <c r="G196">
        <v>108</v>
      </c>
      <c r="H196" t="s">
        <v>95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5" x14ac:dyDescent="0.3">
      <c r="B197" s="3">
        <v>42212</v>
      </c>
      <c r="C197" t="s">
        <v>17</v>
      </c>
      <c r="D197">
        <v>81</v>
      </c>
      <c r="E197">
        <v>10</v>
      </c>
      <c r="F197">
        <v>14</v>
      </c>
      <c r="G197">
        <v>47</v>
      </c>
      <c r="H197" t="s">
        <v>98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5" x14ac:dyDescent="0.3">
      <c r="B198" s="3">
        <v>42212</v>
      </c>
      <c r="C198" t="s">
        <v>17</v>
      </c>
      <c r="D198">
        <v>81</v>
      </c>
      <c r="E198">
        <v>10</v>
      </c>
      <c r="F198">
        <v>15</v>
      </c>
      <c r="G198">
        <v>60</v>
      </c>
      <c r="H198" t="s">
        <v>95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5" x14ac:dyDescent="0.3">
      <c r="B199" s="3">
        <v>42212</v>
      </c>
      <c r="C199" t="s">
        <v>17</v>
      </c>
      <c r="D199">
        <v>81</v>
      </c>
      <c r="E199">
        <v>10</v>
      </c>
      <c r="F199">
        <v>16</v>
      </c>
      <c r="G199">
        <v>103</v>
      </c>
      <c r="H199" t="s">
        <v>96</v>
      </c>
      <c r="I199">
        <v>3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</row>
    <row r="200" spans="2:15" x14ac:dyDescent="0.3">
      <c r="B200" s="3">
        <v>42212</v>
      </c>
      <c r="C200" t="s">
        <v>17</v>
      </c>
      <c r="D200">
        <v>81</v>
      </c>
      <c r="E200">
        <v>10</v>
      </c>
      <c r="F200">
        <v>17</v>
      </c>
      <c r="G200">
        <v>66</v>
      </c>
      <c r="H200" t="s">
        <v>96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5" x14ac:dyDescent="0.3">
      <c r="B201" s="3">
        <v>42212</v>
      </c>
      <c r="C201" t="s">
        <v>17</v>
      </c>
      <c r="D201">
        <v>81</v>
      </c>
      <c r="E201">
        <v>10</v>
      </c>
      <c r="F201">
        <v>18</v>
      </c>
      <c r="G201">
        <v>89</v>
      </c>
      <c r="H201" s="11" t="s">
        <v>95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5" x14ac:dyDescent="0.3">
      <c r="B202" s="3">
        <v>42212</v>
      </c>
      <c r="C202" t="s">
        <v>17</v>
      </c>
      <c r="D202">
        <v>81</v>
      </c>
      <c r="E202">
        <v>10</v>
      </c>
      <c r="F202">
        <v>19</v>
      </c>
      <c r="G202">
        <v>120</v>
      </c>
      <c r="H202" t="s">
        <v>95</v>
      </c>
      <c r="I202">
        <v>3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5" x14ac:dyDescent="0.3">
      <c r="B203" s="3">
        <v>42212</v>
      </c>
      <c r="C203" t="s">
        <v>17</v>
      </c>
      <c r="D203">
        <v>81</v>
      </c>
      <c r="E203">
        <v>10</v>
      </c>
      <c r="F203">
        <v>20</v>
      </c>
      <c r="G203" s="10">
        <v>69</v>
      </c>
      <c r="H203" t="s">
        <v>96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5" x14ac:dyDescent="0.3">
      <c r="B204" s="3"/>
    </row>
    <row r="205" spans="2:15" x14ac:dyDescent="0.3">
      <c r="B205" s="3" t="s">
        <v>108</v>
      </c>
      <c r="J205">
        <f t="shared" ref="J205:O205" si="54">SUM(J184:J203)</f>
        <v>1</v>
      </c>
      <c r="K205">
        <f t="shared" si="54"/>
        <v>0</v>
      </c>
      <c r="L205">
        <f t="shared" si="54"/>
        <v>0</v>
      </c>
      <c r="M205">
        <f t="shared" si="54"/>
        <v>1</v>
      </c>
      <c r="N205">
        <f t="shared" si="54"/>
        <v>0</v>
      </c>
      <c r="O205">
        <f t="shared" si="54"/>
        <v>0</v>
      </c>
    </row>
    <row r="206" spans="2:15" x14ac:dyDescent="0.3">
      <c r="B206" s="3" t="s">
        <v>107</v>
      </c>
      <c r="G206">
        <f>AVERAGE(G184:G203)</f>
        <v>78.650000000000006</v>
      </c>
      <c r="I206">
        <f>AVERAGE(I184:I203)</f>
        <v>3</v>
      </c>
      <c r="J206">
        <f>AVERAGE(J184:J203)</f>
        <v>0.05</v>
      </c>
      <c r="K206">
        <f t="shared" ref="K206:O206" si="55">AVERAGE(K184:K203)</f>
        <v>0</v>
      </c>
      <c r="L206">
        <f t="shared" si="55"/>
        <v>0</v>
      </c>
      <c r="M206">
        <f t="shared" si="55"/>
        <v>0.05</v>
      </c>
      <c r="N206">
        <f t="shared" si="55"/>
        <v>0</v>
      </c>
      <c r="O206">
        <f t="shared" si="55"/>
        <v>0</v>
      </c>
    </row>
    <row r="207" spans="2:15" x14ac:dyDescent="0.3">
      <c r="B207" t="s">
        <v>121</v>
      </c>
      <c r="G207">
        <f>_xlfn.STDEV.S(G184:G203)</f>
        <v>19.537480848224444</v>
      </c>
      <c r="I207">
        <f>_xlfn.STDEV.S(I184:I203)</f>
        <v>0</v>
      </c>
      <c r="J207">
        <f t="shared" ref="J207:O207" si="56">_xlfn.STDEV.S(J184:J203)</f>
        <v>0.22360679774997896</v>
      </c>
      <c r="K207">
        <f t="shared" si="56"/>
        <v>0</v>
      </c>
      <c r="L207">
        <f t="shared" si="56"/>
        <v>0</v>
      </c>
      <c r="M207">
        <f t="shared" si="56"/>
        <v>0.22360679774997896</v>
      </c>
      <c r="N207">
        <f t="shared" si="56"/>
        <v>0</v>
      </c>
      <c r="O207">
        <f t="shared" si="56"/>
        <v>0</v>
      </c>
    </row>
    <row r="208" spans="2:15" x14ac:dyDescent="0.3">
      <c r="B208" s="3" t="s">
        <v>122</v>
      </c>
      <c r="G208">
        <f>(G207/SQRT(20))</f>
        <v>4.3687135285730108</v>
      </c>
      <c r="I208">
        <f>(I207/SQRT(20))</f>
        <v>0</v>
      </c>
      <c r="J208">
        <f t="shared" ref="J208" si="57">(J207/SQRT(20))</f>
        <v>4.9999999999999996E-2</v>
      </c>
      <c r="K208">
        <f t="shared" ref="K208" si="58">(K207/SQRT(20))</f>
        <v>0</v>
      </c>
      <c r="L208">
        <f t="shared" ref="L208" si="59">(L207/SQRT(20))</f>
        <v>0</v>
      </c>
      <c r="M208">
        <f t="shared" ref="M208" si="60">(M207/SQRT(20))</f>
        <v>4.9999999999999996E-2</v>
      </c>
      <c r="N208">
        <f t="shared" ref="N208" si="61">(N207/SQRT(20))</f>
        <v>0</v>
      </c>
      <c r="O208">
        <f t="shared" ref="O208" si="62">(O207/SQRT(20))</f>
        <v>0</v>
      </c>
    </row>
    <row r="210" spans="2:17" x14ac:dyDescent="0.3">
      <c r="B210" t="s">
        <v>34</v>
      </c>
      <c r="C210" t="s">
        <v>35</v>
      </c>
      <c r="D210" t="s">
        <v>55</v>
      </c>
      <c r="E210" t="s">
        <v>36</v>
      </c>
      <c r="F210" t="s">
        <v>37</v>
      </c>
      <c r="G210" t="s">
        <v>114</v>
      </c>
      <c r="H210" t="s">
        <v>39</v>
      </c>
      <c r="I210" t="s">
        <v>40</v>
      </c>
      <c r="J210" t="s">
        <v>41</v>
      </c>
      <c r="K210" t="s">
        <v>42</v>
      </c>
      <c r="L210" t="s">
        <v>43</v>
      </c>
      <c r="M210" t="s">
        <v>44</v>
      </c>
      <c r="N210" t="s">
        <v>45</v>
      </c>
      <c r="O210" t="s">
        <v>46</v>
      </c>
      <c r="Q210" t="s">
        <v>100</v>
      </c>
    </row>
    <row r="211" spans="2:17" x14ac:dyDescent="0.3">
      <c r="B211" s="3">
        <v>42212</v>
      </c>
      <c r="C211" t="s">
        <v>17</v>
      </c>
      <c r="D211">
        <v>82</v>
      </c>
      <c r="E211">
        <v>11</v>
      </c>
      <c r="F211">
        <v>1</v>
      </c>
      <c r="G211">
        <v>93</v>
      </c>
      <c r="H211" t="s">
        <v>98</v>
      </c>
      <c r="I211" s="11">
        <v>3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</row>
    <row r="212" spans="2:17" x14ac:dyDescent="0.3">
      <c r="B212" s="3">
        <v>42212</v>
      </c>
      <c r="C212" t="s">
        <v>17</v>
      </c>
      <c r="D212">
        <v>82</v>
      </c>
      <c r="E212">
        <v>11</v>
      </c>
      <c r="F212">
        <v>2</v>
      </c>
      <c r="G212">
        <v>64</v>
      </c>
      <c r="H212" t="s">
        <v>96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2:17" x14ac:dyDescent="0.3">
      <c r="B213" s="3">
        <v>42212</v>
      </c>
      <c r="C213" t="s">
        <v>17</v>
      </c>
      <c r="D213">
        <v>82</v>
      </c>
      <c r="E213">
        <v>11</v>
      </c>
      <c r="F213">
        <v>3</v>
      </c>
      <c r="G213">
        <v>67</v>
      </c>
      <c r="H213" t="s">
        <v>96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2:17" x14ac:dyDescent="0.3">
      <c r="B214" s="3">
        <v>42212</v>
      </c>
      <c r="C214" t="s">
        <v>17</v>
      </c>
      <c r="D214">
        <v>82</v>
      </c>
      <c r="E214">
        <v>11</v>
      </c>
      <c r="F214">
        <v>4</v>
      </c>
      <c r="G214">
        <v>75</v>
      </c>
      <c r="H214" t="s">
        <v>95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2:17" x14ac:dyDescent="0.3">
      <c r="B215" s="3">
        <v>42212</v>
      </c>
      <c r="C215" t="s">
        <v>17</v>
      </c>
      <c r="D215">
        <v>82</v>
      </c>
      <c r="E215">
        <v>11</v>
      </c>
      <c r="F215">
        <v>5</v>
      </c>
      <c r="G215">
        <v>100</v>
      </c>
      <c r="H215" t="s">
        <v>99</v>
      </c>
      <c r="I215">
        <v>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2:17" x14ac:dyDescent="0.3">
      <c r="B216" s="3">
        <v>42212</v>
      </c>
      <c r="C216" t="s">
        <v>17</v>
      </c>
      <c r="D216">
        <v>82</v>
      </c>
      <c r="E216">
        <v>11</v>
      </c>
      <c r="F216">
        <v>6</v>
      </c>
      <c r="G216">
        <v>54</v>
      </c>
      <c r="H216" t="s">
        <v>95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2:17" x14ac:dyDescent="0.3">
      <c r="B217" s="3">
        <v>42212</v>
      </c>
      <c r="C217" t="s">
        <v>17</v>
      </c>
      <c r="D217">
        <v>82</v>
      </c>
      <c r="E217">
        <v>11</v>
      </c>
      <c r="F217">
        <v>7</v>
      </c>
      <c r="G217">
        <v>61</v>
      </c>
      <c r="H217" t="s">
        <v>98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2:17" x14ac:dyDescent="0.3">
      <c r="B218" s="3">
        <v>42212</v>
      </c>
      <c r="C218" t="s">
        <v>17</v>
      </c>
      <c r="D218">
        <v>82</v>
      </c>
      <c r="E218">
        <v>11</v>
      </c>
      <c r="F218">
        <v>8</v>
      </c>
      <c r="G218">
        <v>126</v>
      </c>
      <c r="H218" t="s">
        <v>98</v>
      </c>
      <c r="I218">
        <v>3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Q218" t="s">
        <v>128</v>
      </c>
    </row>
    <row r="219" spans="2:17" x14ac:dyDescent="0.3">
      <c r="B219" s="3">
        <v>42212</v>
      </c>
      <c r="C219" t="s">
        <v>17</v>
      </c>
      <c r="D219">
        <v>82</v>
      </c>
      <c r="E219">
        <v>11</v>
      </c>
      <c r="F219">
        <v>9</v>
      </c>
      <c r="G219">
        <v>65</v>
      </c>
      <c r="H219" t="s">
        <v>98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42212</v>
      </c>
      <c r="C220" t="s">
        <v>17</v>
      </c>
      <c r="D220">
        <v>82</v>
      </c>
      <c r="E220">
        <v>11</v>
      </c>
      <c r="F220">
        <v>10</v>
      </c>
      <c r="G220">
        <v>114</v>
      </c>
      <c r="H220" t="s">
        <v>116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42212</v>
      </c>
      <c r="C221" t="s">
        <v>17</v>
      </c>
      <c r="D221">
        <v>82</v>
      </c>
      <c r="E221">
        <v>11</v>
      </c>
      <c r="F221">
        <v>11</v>
      </c>
      <c r="G221">
        <v>122</v>
      </c>
      <c r="H221" s="10" t="s">
        <v>99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42212</v>
      </c>
      <c r="C222" t="s">
        <v>17</v>
      </c>
      <c r="D222">
        <v>82</v>
      </c>
      <c r="E222">
        <v>11</v>
      </c>
      <c r="F222">
        <v>12</v>
      </c>
      <c r="G222">
        <v>104</v>
      </c>
      <c r="H222" t="s">
        <v>99</v>
      </c>
      <c r="I222">
        <v>3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42212</v>
      </c>
      <c r="C223" t="s">
        <v>17</v>
      </c>
      <c r="D223">
        <v>82</v>
      </c>
      <c r="E223">
        <v>11</v>
      </c>
      <c r="F223">
        <v>13</v>
      </c>
      <c r="G223">
        <v>137</v>
      </c>
      <c r="H223" t="s">
        <v>99</v>
      </c>
      <c r="I223">
        <v>4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0</v>
      </c>
    </row>
    <row r="224" spans="2:17" x14ac:dyDescent="0.3">
      <c r="B224" s="3">
        <v>42212</v>
      </c>
      <c r="C224" t="s">
        <v>17</v>
      </c>
      <c r="D224">
        <v>82</v>
      </c>
      <c r="E224">
        <v>11</v>
      </c>
      <c r="F224">
        <v>14</v>
      </c>
      <c r="G224">
        <v>58</v>
      </c>
      <c r="H224" t="s">
        <v>96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/>
    </row>
    <row r="226" spans="2:17" x14ac:dyDescent="0.3">
      <c r="B226" s="3" t="s">
        <v>108</v>
      </c>
      <c r="J226">
        <f t="shared" ref="J226:O226" si="63">SUM(J211:J224)</f>
        <v>2</v>
      </c>
      <c r="K226">
        <f t="shared" si="63"/>
        <v>0</v>
      </c>
      <c r="L226">
        <f t="shared" si="63"/>
        <v>2</v>
      </c>
      <c r="M226">
        <f t="shared" si="63"/>
        <v>1</v>
      </c>
      <c r="N226">
        <f t="shared" si="63"/>
        <v>0</v>
      </c>
      <c r="O226">
        <f t="shared" si="63"/>
        <v>0</v>
      </c>
    </row>
    <row r="227" spans="2:17" x14ac:dyDescent="0.3">
      <c r="B227" s="3" t="s">
        <v>107</v>
      </c>
      <c r="G227">
        <f>AVERAGE(G211:G224)</f>
        <v>88.571428571428569</v>
      </c>
      <c r="I227">
        <f t="shared" ref="I227:O227" si="64">AVERAGE(I211:I224)</f>
        <v>3.0714285714285716</v>
      </c>
      <c r="J227">
        <f t="shared" si="64"/>
        <v>0.14285714285714285</v>
      </c>
      <c r="K227">
        <f t="shared" si="64"/>
        <v>0</v>
      </c>
      <c r="L227">
        <f t="shared" si="64"/>
        <v>0.14285714285714285</v>
      </c>
      <c r="M227">
        <f t="shared" si="64"/>
        <v>7.1428571428571425E-2</v>
      </c>
      <c r="N227">
        <f t="shared" si="64"/>
        <v>0</v>
      </c>
      <c r="O227">
        <f t="shared" si="64"/>
        <v>0</v>
      </c>
    </row>
    <row r="228" spans="2:17" x14ac:dyDescent="0.3">
      <c r="B228" t="s">
        <v>121</v>
      </c>
      <c r="G228">
        <f>_xlfn.STDEV.S(G211:G224)</f>
        <v>28.551476550028244</v>
      </c>
      <c r="I228">
        <f t="shared" ref="I228:O228" si="65">_xlfn.STDEV.S(I211:I224)</f>
        <v>0.2672612419124244</v>
      </c>
      <c r="J228">
        <f t="shared" si="65"/>
        <v>0.36313651960128146</v>
      </c>
      <c r="K228">
        <f t="shared" si="65"/>
        <v>0</v>
      </c>
      <c r="L228">
        <f t="shared" si="65"/>
        <v>0.36313651960128146</v>
      </c>
      <c r="M228">
        <f t="shared" si="65"/>
        <v>0.2672612419124244</v>
      </c>
      <c r="N228">
        <f t="shared" si="65"/>
        <v>0</v>
      </c>
      <c r="O228">
        <f t="shared" si="65"/>
        <v>0</v>
      </c>
    </row>
    <row r="229" spans="2:17" x14ac:dyDescent="0.3">
      <c r="B229" s="3" t="s">
        <v>122</v>
      </c>
      <c r="G229">
        <f>(G228/SQRT(14))</f>
        <v>7.6307030811940111</v>
      </c>
      <c r="I229">
        <f>(I228/SQRT(14))</f>
        <v>7.1428571428571438E-2</v>
      </c>
      <c r="J229">
        <f>(J228/SQRT(14))</f>
        <v>9.7052317212393921E-2</v>
      </c>
      <c r="K229">
        <f t="shared" ref="K229:O229" si="66">(K228/SQRT(14))</f>
        <v>0</v>
      </c>
      <c r="L229">
        <f t="shared" si="66"/>
        <v>9.7052317212393921E-2</v>
      </c>
      <c r="M229">
        <f t="shared" si="66"/>
        <v>7.1428571428571438E-2</v>
      </c>
      <c r="N229">
        <f t="shared" si="66"/>
        <v>0</v>
      </c>
      <c r="O229">
        <f t="shared" si="66"/>
        <v>0</v>
      </c>
    </row>
    <row r="231" spans="2:17" x14ac:dyDescent="0.3">
      <c r="B231" t="s">
        <v>34</v>
      </c>
      <c r="C231" t="s">
        <v>35</v>
      </c>
      <c r="D231" t="s">
        <v>55</v>
      </c>
      <c r="E231" t="s">
        <v>36</v>
      </c>
      <c r="F231" t="s">
        <v>37</v>
      </c>
      <c r="G231" t="s">
        <v>114</v>
      </c>
      <c r="H231" t="s">
        <v>39</v>
      </c>
      <c r="I231" t="s">
        <v>40</v>
      </c>
      <c r="J231" t="s">
        <v>41</v>
      </c>
      <c r="K231" t="s">
        <v>42</v>
      </c>
      <c r="L231" t="s">
        <v>43</v>
      </c>
      <c r="M231" t="s">
        <v>44</v>
      </c>
      <c r="N231" t="s">
        <v>45</v>
      </c>
      <c r="O231" t="s">
        <v>46</v>
      </c>
      <c r="Q231" t="s">
        <v>100</v>
      </c>
    </row>
    <row r="232" spans="2:17" x14ac:dyDescent="0.3">
      <c r="B232" s="3">
        <v>42212</v>
      </c>
      <c r="C232" t="s">
        <v>17</v>
      </c>
      <c r="D232">
        <v>83</v>
      </c>
      <c r="E232">
        <v>12</v>
      </c>
      <c r="F232">
        <v>1</v>
      </c>
      <c r="G232">
        <v>163</v>
      </c>
      <c r="H232" t="s">
        <v>115</v>
      </c>
      <c r="I232" s="11">
        <v>4</v>
      </c>
      <c r="J232">
        <v>3</v>
      </c>
      <c r="K232">
        <v>0</v>
      </c>
      <c r="L232">
        <v>0</v>
      </c>
      <c r="M232">
        <v>0</v>
      </c>
      <c r="N232">
        <v>0</v>
      </c>
      <c r="O232">
        <v>0</v>
      </c>
      <c r="Q232" t="s">
        <v>129</v>
      </c>
    </row>
    <row r="233" spans="2:17" x14ac:dyDescent="0.3">
      <c r="B233" s="3">
        <v>42212</v>
      </c>
      <c r="C233" t="s">
        <v>17</v>
      </c>
      <c r="D233">
        <v>83</v>
      </c>
      <c r="E233">
        <v>12</v>
      </c>
      <c r="F233">
        <v>2</v>
      </c>
      <c r="G233" s="10">
        <v>30</v>
      </c>
      <c r="H233" t="s">
        <v>95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2:17" x14ac:dyDescent="0.3">
      <c r="B234" s="3">
        <v>42212</v>
      </c>
      <c r="C234" t="s">
        <v>17</v>
      </c>
      <c r="D234">
        <v>83</v>
      </c>
      <c r="E234">
        <v>12</v>
      </c>
      <c r="F234">
        <v>3</v>
      </c>
      <c r="G234">
        <v>91</v>
      </c>
      <c r="H234" t="s">
        <v>95</v>
      </c>
      <c r="I234">
        <v>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2:17" x14ac:dyDescent="0.3">
      <c r="B235" s="3">
        <v>42212</v>
      </c>
      <c r="C235" t="s">
        <v>17</v>
      </c>
      <c r="D235">
        <v>83</v>
      </c>
      <c r="E235">
        <v>12</v>
      </c>
      <c r="F235">
        <v>4</v>
      </c>
      <c r="G235">
        <v>95</v>
      </c>
      <c r="H235" t="s">
        <v>95</v>
      </c>
      <c r="I235">
        <v>4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7" x14ac:dyDescent="0.3">
      <c r="B236" s="3">
        <v>42212</v>
      </c>
      <c r="C236" t="s">
        <v>17</v>
      </c>
      <c r="D236">
        <v>83</v>
      </c>
      <c r="E236">
        <v>12</v>
      </c>
      <c r="F236">
        <v>5</v>
      </c>
      <c r="G236">
        <v>81</v>
      </c>
      <c r="H236" t="s">
        <v>95</v>
      </c>
      <c r="I236">
        <v>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2:17" x14ac:dyDescent="0.3">
      <c r="B237" s="3">
        <v>42212</v>
      </c>
      <c r="C237" t="s">
        <v>17</v>
      </c>
      <c r="D237">
        <v>83</v>
      </c>
      <c r="E237">
        <v>12</v>
      </c>
      <c r="F237">
        <v>6</v>
      </c>
      <c r="G237">
        <v>48</v>
      </c>
      <c r="H237" t="s">
        <v>95</v>
      </c>
      <c r="I237">
        <v>3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2:17" x14ac:dyDescent="0.3">
      <c r="B238" s="3">
        <v>42212</v>
      </c>
      <c r="C238" t="s">
        <v>17</v>
      </c>
      <c r="D238">
        <v>83</v>
      </c>
      <c r="E238">
        <v>12</v>
      </c>
      <c r="F238">
        <v>7</v>
      </c>
      <c r="G238">
        <v>96</v>
      </c>
      <c r="H238" t="s">
        <v>95</v>
      </c>
      <c r="I238">
        <v>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2:17" x14ac:dyDescent="0.3">
      <c r="B239" s="3">
        <v>42212</v>
      </c>
      <c r="C239" t="s">
        <v>17</v>
      </c>
      <c r="D239">
        <v>83</v>
      </c>
      <c r="E239">
        <v>12</v>
      </c>
      <c r="F239">
        <v>8</v>
      </c>
      <c r="G239">
        <v>123</v>
      </c>
      <c r="H239" t="s">
        <v>97</v>
      </c>
      <c r="I239">
        <v>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2:17" x14ac:dyDescent="0.3">
      <c r="B240" s="3">
        <v>42212</v>
      </c>
      <c r="C240" t="s">
        <v>17</v>
      </c>
      <c r="D240">
        <v>83</v>
      </c>
      <c r="E240">
        <v>12</v>
      </c>
      <c r="F240">
        <v>9</v>
      </c>
      <c r="G240">
        <v>183</v>
      </c>
      <c r="H240" t="s">
        <v>99</v>
      </c>
      <c r="I240">
        <v>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2:17" x14ac:dyDescent="0.3">
      <c r="B241" s="3">
        <v>42212</v>
      </c>
      <c r="C241" t="s">
        <v>17</v>
      </c>
      <c r="D241">
        <v>83</v>
      </c>
      <c r="E241">
        <v>12</v>
      </c>
      <c r="F241">
        <v>10</v>
      </c>
      <c r="G241">
        <v>181</v>
      </c>
      <c r="H241" t="s">
        <v>115</v>
      </c>
      <c r="I241">
        <v>4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Q241" t="s">
        <v>130</v>
      </c>
    </row>
    <row r="242" spans="2:17" x14ac:dyDescent="0.3">
      <c r="B242" s="3">
        <v>42212</v>
      </c>
      <c r="C242" t="s">
        <v>17</v>
      </c>
      <c r="D242">
        <v>83</v>
      </c>
      <c r="E242">
        <v>12</v>
      </c>
      <c r="F242">
        <v>11</v>
      </c>
      <c r="G242">
        <v>161</v>
      </c>
      <c r="H242" t="s">
        <v>95</v>
      </c>
      <c r="I242">
        <v>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Q242" t="s">
        <v>131</v>
      </c>
    </row>
    <row r="243" spans="2:17" x14ac:dyDescent="0.3">
      <c r="B243" s="3">
        <v>42212</v>
      </c>
      <c r="C243" t="s">
        <v>17</v>
      </c>
      <c r="D243">
        <v>83</v>
      </c>
      <c r="E243">
        <v>12</v>
      </c>
      <c r="F243">
        <v>12</v>
      </c>
      <c r="G243">
        <v>38</v>
      </c>
      <c r="H243" t="s">
        <v>95</v>
      </c>
      <c r="I243">
        <v>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2:17" x14ac:dyDescent="0.3">
      <c r="B244" s="3">
        <v>42212</v>
      </c>
      <c r="C244" t="s">
        <v>17</v>
      </c>
      <c r="D244">
        <v>83</v>
      </c>
      <c r="E244">
        <v>12</v>
      </c>
      <c r="F244">
        <v>13</v>
      </c>
      <c r="G244">
        <v>57</v>
      </c>
      <c r="H244" t="s">
        <v>95</v>
      </c>
      <c r="I244">
        <v>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2:17" x14ac:dyDescent="0.3">
      <c r="B245" s="3">
        <v>42212</v>
      </c>
      <c r="C245" t="s">
        <v>17</v>
      </c>
      <c r="D245">
        <v>83</v>
      </c>
      <c r="E245">
        <v>12</v>
      </c>
      <c r="F245">
        <v>14</v>
      </c>
      <c r="G245">
        <v>70</v>
      </c>
      <c r="H245" t="s">
        <v>95</v>
      </c>
      <c r="I245">
        <v>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7" x14ac:dyDescent="0.3">
      <c r="B246" s="3">
        <v>42212</v>
      </c>
      <c r="C246" t="s">
        <v>17</v>
      </c>
      <c r="D246">
        <v>83</v>
      </c>
      <c r="E246">
        <v>12</v>
      </c>
      <c r="F246">
        <v>15</v>
      </c>
      <c r="G246">
        <v>79</v>
      </c>
      <c r="H246" t="s">
        <v>95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2:17" x14ac:dyDescent="0.3">
      <c r="B247" s="3">
        <v>42212</v>
      </c>
      <c r="C247" t="s">
        <v>17</v>
      </c>
      <c r="D247">
        <v>83</v>
      </c>
      <c r="E247">
        <v>12</v>
      </c>
      <c r="F247">
        <v>16</v>
      </c>
      <c r="G247">
        <v>82</v>
      </c>
      <c r="H247" t="s">
        <v>95</v>
      </c>
      <c r="I247">
        <v>4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2:17" x14ac:dyDescent="0.3">
      <c r="B248" s="3">
        <v>42212</v>
      </c>
      <c r="C248" t="s">
        <v>17</v>
      </c>
      <c r="D248">
        <v>83</v>
      </c>
      <c r="E248">
        <v>12</v>
      </c>
      <c r="F248">
        <v>17</v>
      </c>
      <c r="G248">
        <v>144</v>
      </c>
      <c r="H248" t="s">
        <v>95</v>
      </c>
      <c r="I248">
        <v>4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7" x14ac:dyDescent="0.3">
      <c r="B249" s="3">
        <v>42212</v>
      </c>
      <c r="C249" t="s">
        <v>17</v>
      </c>
      <c r="D249">
        <v>83</v>
      </c>
      <c r="E249">
        <v>12</v>
      </c>
      <c r="F249">
        <v>18</v>
      </c>
      <c r="G249">
        <v>116</v>
      </c>
      <c r="H249" s="11" t="s">
        <v>95</v>
      </c>
      <c r="I249">
        <v>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2:17" x14ac:dyDescent="0.3">
      <c r="B250" s="3">
        <v>42212</v>
      </c>
      <c r="C250" t="s">
        <v>17</v>
      </c>
      <c r="D250">
        <v>83</v>
      </c>
      <c r="E250">
        <v>12</v>
      </c>
      <c r="F250">
        <v>19</v>
      </c>
      <c r="G250">
        <v>80</v>
      </c>
      <c r="H250" t="s">
        <v>95</v>
      </c>
      <c r="I250">
        <v>4</v>
      </c>
      <c r="J250">
        <v>2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2:17" x14ac:dyDescent="0.3">
      <c r="B251" s="3">
        <v>42212</v>
      </c>
      <c r="C251" t="s">
        <v>17</v>
      </c>
      <c r="D251">
        <v>83</v>
      </c>
      <c r="E251">
        <v>12</v>
      </c>
      <c r="F251">
        <v>20</v>
      </c>
      <c r="G251">
        <v>71</v>
      </c>
      <c r="H251" t="s">
        <v>95</v>
      </c>
      <c r="I251">
        <v>3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Q251" t="s">
        <v>132</v>
      </c>
    </row>
    <row r="252" spans="2:17" x14ac:dyDescent="0.3">
      <c r="B252" s="3"/>
    </row>
    <row r="253" spans="2:17" x14ac:dyDescent="0.3">
      <c r="B253" s="3" t="s">
        <v>108</v>
      </c>
      <c r="J253">
        <f t="shared" ref="J253:O253" si="67">SUM(J232:J251)</f>
        <v>9</v>
      </c>
      <c r="K253">
        <f t="shared" si="67"/>
        <v>0</v>
      </c>
      <c r="L253">
        <f t="shared" si="67"/>
        <v>0</v>
      </c>
      <c r="M253">
        <f t="shared" si="67"/>
        <v>0</v>
      </c>
      <c r="N253">
        <f t="shared" si="67"/>
        <v>0</v>
      </c>
      <c r="O253">
        <f t="shared" si="67"/>
        <v>0</v>
      </c>
    </row>
    <row r="254" spans="2:17" x14ac:dyDescent="0.3">
      <c r="B254" s="3" t="s">
        <v>107</v>
      </c>
      <c r="G254">
        <f>AVERAGE(G232:G251)</f>
        <v>99.45</v>
      </c>
      <c r="I254">
        <f>AVERAGE(I232:I251)</f>
        <v>3.6</v>
      </c>
      <c r="J254">
        <f>AVERAGE(J232:J251)</f>
        <v>0.45</v>
      </c>
      <c r="K254">
        <f t="shared" ref="K254:O254" si="68">AVERAGE(K232:K251)</f>
        <v>0</v>
      </c>
      <c r="L254">
        <f t="shared" si="68"/>
        <v>0</v>
      </c>
      <c r="M254">
        <f t="shared" si="68"/>
        <v>0</v>
      </c>
      <c r="N254">
        <f t="shared" si="68"/>
        <v>0</v>
      </c>
      <c r="O254">
        <f t="shared" si="68"/>
        <v>0</v>
      </c>
    </row>
    <row r="255" spans="2:17" x14ac:dyDescent="0.3">
      <c r="B255" t="s">
        <v>121</v>
      </c>
      <c r="G255">
        <f>_xlfn.STDEV.S(G232:G251)</f>
        <v>46.192360954234807</v>
      </c>
      <c r="I255">
        <f>_xlfn.STDEV.S(I232:I251)</f>
        <v>0.50262468995003518</v>
      </c>
      <c r="J255">
        <f t="shared" ref="J255:O255" si="69">_xlfn.STDEV.S(J232:J251)</f>
        <v>0.88704120832301692</v>
      </c>
      <c r="K255">
        <f t="shared" si="69"/>
        <v>0</v>
      </c>
      <c r="L255">
        <f t="shared" si="69"/>
        <v>0</v>
      </c>
      <c r="M255">
        <f t="shared" si="69"/>
        <v>0</v>
      </c>
      <c r="N255">
        <f t="shared" si="69"/>
        <v>0</v>
      </c>
      <c r="O255">
        <f t="shared" si="69"/>
        <v>0</v>
      </c>
    </row>
    <row r="256" spans="2:17" x14ac:dyDescent="0.3">
      <c r="B256" s="3" t="s">
        <v>122</v>
      </c>
      <c r="G256">
        <f>(G255/SQRT(20))</f>
        <v>10.328925913487607</v>
      </c>
      <c r="I256">
        <f>(I255/SQRT(20))</f>
        <v>0.1123902973898034</v>
      </c>
      <c r="J256">
        <f t="shared" ref="J256" si="70">(J255/SQRT(20))</f>
        <v>0.1983484440653818</v>
      </c>
      <c r="K256">
        <f t="shared" ref="K256" si="71">(K255/SQRT(20))</f>
        <v>0</v>
      </c>
      <c r="L256">
        <f t="shared" ref="L256" si="72">(L255/SQRT(20))</f>
        <v>0</v>
      </c>
      <c r="M256">
        <f t="shared" ref="M256" si="73">(M255/SQRT(20))</f>
        <v>0</v>
      </c>
      <c r="N256">
        <f t="shared" ref="N256" si="74">(N255/SQRT(20))</f>
        <v>0</v>
      </c>
      <c r="O256">
        <f t="shared" ref="O256" si="75">(O255/SQRT(20))</f>
        <v>0</v>
      </c>
    </row>
    <row r="258" spans="2:17" x14ac:dyDescent="0.3">
      <c r="B258" t="s">
        <v>34</v>
      </c>
      <c r="C258" t="s">
        <v>35</v>
      </c>
      <c r="D258" t="s">
        <v>55</v>
      </c>
      <c r="E258" t="s">
        <v>36</v>
      </c>
      <c r="F258" t="s">
        <v>37</v>
      </c>
      <c r="G258" t="s">
        <v>114</v>
      </c>
      <c r="H258" t="s">
        <v>39</v>
      </c>
      <c r="I258" t="s">
        <v>40</v>
      </c>
      <c r="J258" t="s">
        <v>41</v>
      </c>
      <c r="K258" t="s">
        <v>42</v>
      </c>
      <c r="L258" t="s">
        <v>43</v>
      </c>
      <c r="M258" t="s">
        <v>44</v>
      </c>
      <c r="N258" t="s">
        <v>45</v>
      </c>
      <c r="O258" t="s">
        <v>46</v>
      </c>
      <c r="Q258" t="s">
        <v>100</v>
      </c>
    </row>
    <row r="259" spans="2:17" x14ac:dyDescent="0.3">
      <c r="B259" s="3">
        <v>42212</v>
      </c>
      <c r="C259" t="s">
        <v>17</v>
      </c>
      <c r="D259">
        <v>84</v>
      </c>
      <c r="E259">
        <v>13</v>
      </c>
      <c r="F259">
        <v>1</v>
      </c>
      <c r="G259">
        <v>98</v>
      </c>
      <c r="H259" t="s">
        <v>97</v>
      </c>
      <c r="I259" s="11">
        <v>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2:17" x14ac:dyDescent="0.3">
      <c r="B260" s="3">
        <v>42212</v>
      </c>
      <c r="C260" t="s">
        <v>17</v>
      </c>
      <c r="D260">
        <v>84</v>
      </c>
      <c r="E260">
        <v>13</v>
      </c>
      <c r="F260">
        <v>2</v>
      </c>
      <c r="G260" s="11">
        <v>113</v>
      </c>
      <c r="H260" t="s">
        <v>95</v>
      </c>
      <c r="I260">
        <v>4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2:17" x14ac:dyDescent="0.3">
      <c r="B261" s="3">
        <v>42212</v>
      </c>
      <c r="C261" t="s">
        <v>17</v>
      </c>
      <c r="D261">
        <v>84</v>
      </c>
      <c r="E261">
        <v>13</v>
      </c>
      <c r="F261">
        <v>3</v>
      </c>
      <c r="G261">
        <v>109</v>
      </c>
      <c r="H261" t="s">
        <v>115</v>
      </c>
      <c r="I261">
        <v>4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2:17" x14ac:dyDescent="0.3">
      <c r="B262" s="3">
        <v>42212</v>
      </c>
      <c r="C262" t="s">
        <v>17</v>
      </c>
      <c r="D262">
        <v>84</v>
      </c>
      <c r="E262">
        <v>13</v>
      </c>
      <c r="F262">
        <v>4</v>
      </c>
      <c r="G262">
        <v>96</v>
      </c>
      <c r="H262" t="s">
        <v>95</v>
      </c>
      <c r="I262">
        <v>4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2:17" x14ac:dyDescent="0.3">
      <c r="B263" s="3">
        <v>42212</v>
      </c>
      <c r="C263" t="s">
        <v>17</v>
      </c>
      <c r="D263">
        <v>84</v>
      </c>
      <c r="E263">
        <v>13</v>
      </c>
      <c r="F263">
        <v>5</v>
      </c>
      <c r="G263">
        <v>86</v>
      </c>
      <c r="H263" t="s">
        <v>95</v>
      </c>
      <c r="I263">
        <v>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2:17" x14ac:dyDescent="0.3">
      <c r="B264" s="3">
        <v>42212</v>
      </c>
      <c r="C264" t="s">
        <v>17</v>
      </c>
      <c r="D264">
        <v>84</v>
      </c>
      <c r="E264">
        <v>13</v>
      </c>
      <c r="F264">
        <v>6</v>
      </c>
      <c r="G264">
        <v>89</v>
      </c>
      <c r="H264" t="s">
        <v>98</v>
      </c>
      <c r="I264">
        <v>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</v>
      </c>
    </row>
    <row r="265" spans="2:17" x14ac:dyDescent="0.3">
      <c r="B265" s="3">
        <v>42212</v>
      </c>
      <c r="C265" t="s">
        <v>17</v>
      </c>
      <c r="D265">
        <v>84</v>
      </c>
      <c r="E265">
        <v>13</v>
      </c>
      <c r="F265">
        <v>7</v>
      </c>
      <c r="G265">
        <v>90</v>
      </c>
      <c r="H265" t="s">
        <v>95</v>
      </c>
      <c r="I265">
        <v>4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2:17" x14ac:dyDescent="0.3">
      <c r="B266" s="3">
        <v>42212</v>
      </c>
      <c r="C266" t="s">
        <v>17</v>
      </c>
      <c r="D266">
        <v>84</v>
      </c>
      <c r="E266">
        <v>13</v>
      </c>
      <c r="F266">
        <v>8</v>
      </c>
      <c r="G266">
        <v>97</v>
      </c>
      <c r="H266" t="s">
        <v>95</v>
      </c>
      <c r="I266">
        <v>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2:17" x14ac:dyDescent="0.3">
      <c r="B267" s="3">
        <v>42212</v>
      </c>
      <c r="C267" t="s">
        <v>17</v>
      </c>
      <c r="D267">
        <v>84</v>
      </c>
      <c r="E267">
        <v>13</v>
      </c>
      <c r="F267">
        <v>9</v>
      </c>
      <c r="G267">
        <v>105</v>
      </c>
      <c r="H267" t="s">
        <v>115</v>
      </c>
      <c r="I267">
        <v>4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2:17" x14ac:dyDescent="0.3">
      <c r="B268" s="3">
        <v>42212</v>
      </c>
      <c r="C268" t="s">
        <v>17</v>
      </c>
      <c r="D268">
        <v>84</v>
      </c>
      <c r="E268">
        <v>13</v>
      </c>
      <c r="F268">
        <v>10</v>
      </c>
      <c r="G268">
        <v>125</v>
      </c>
      <c r="H268" t="s">
        <v>115</v>
      </c>
      <c r="I268">
        <v>4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</row>
    <row r="269" spans="2:17" x14ac:dyDescent="0.3">
      <c r="B269" s="3">
        <v>42212</v>
      </c>
      <c r="C269" t="s">
        <v>17</v>
      </c>
      <c r="D269">
        <v>84</v>
      </c>
      <c r="E269">
        <v>13</v>
      </c>
      <c r="F269">
        <v>11</v>
      </c>
      <c r="G269">
        <v>67</v>
      </c>
      <c r="H269" t="s">
        <v>95</v>
      </c>
      <c r="I269">
        <v>4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2:17" x14ac:dyDescent="0.3">
      <c r="B270" s="3">
        <v>42212</v>
      </c>
      <c r="C270" t="s">
        <v>17</v>
      </c>
      <c r="D270">
        <v>84</v>
      </c>
      <c r="E270">
        <v>13</v>
      </c>
      <c r="F270">
        <v>12</v>
      </c>
      <c r="G270">
        <v>84</v>
      </c>
      <c r="H270" t="s">
        <v>95</v>
      </c>
      <c r="I270">
        <v>4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</row>
    <row r="271" spans="2:17" x14ac:dyDescent="0.3">
      <c r="B271" s="3">
        <v>42212</v>
      </c>
      <c r="C271" t="s">
        <v>17</v>
      </c>
      <c r="D271">
        <v>84</v>
      </c>
      <c r="E271">
        <v>13</v>
      </c>
      <c r="F271">
        <v>13</v>
      </c>
      <c r="G271">
        <v>126</v>
      </c>
      <c r="H271" t="s">
        <v>97</v>
      </c>
      <c r="I271">
        <v>3</v>
      </c>
      <c r="J271">
        <v>2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2:17" x14ac:dyDescent="0.3">
      <c r="B272" s="3">
        <v>42212</v>
      </c>
      <c r="C272" t="s">
        <v>17</v>
      </c>
      <c r="D272">
        <v>84</v>
      </c>
      <c r="E272">
        <v>13</v>
      </c>
      <c r="F272">
        <v>14</v>
      </c>
      <c r="G272">
        <v>109</v>
      </c>
      <c r="H272" t="s">
        <v>95</v>
      </c>
      <c r="I272">
        <v>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2:17" x14ac:dyDescent="0.3">
      <c r="B273" s="3">
        <v>42212</v>
      </c>
      <c r="C273" t="s">
        <v>17</v>
      </c>
      <c r="D273">
        <v>84</v>
      </c>
      <c r="E273">
        <v>13</v>
      </c>
      <c r="F273">
        <v>15</v>
      </c>
      <c r="G273">
        <v>124</v>
      </c>
      <c r="H273" t="s">
        <v>96</v>
      </c>
      <c r="I273">
        <v>2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2:17" x14ac:dyDescent="0.3">
      <c r="B274" s="3">
        <v>42212</v>
      </c>
      <c r="C274" t="s">
        <v>17</v>
      </c>
      <c r="D274">
        <v>84</v>
      </c>
      <c r="E274">
        <v>13</v>
      </c>
      <c r="F274">
        <v>16</v>
      </c>
      <c r="G274">
        <v>85</v>
      </c>
      <c r="H274" t="s">
        <v>95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2:17" x14ac:dyDescent="0.3">
      <c r="B275" s="3">
        <v>42212</v>
      </c>
      <c r="C275" t="s">
        <v>17</v>
      </c>
      <c r="D275">
        <v>84</v>
      </c>
      <c r="E275">
        <v>13</v>
      </c>
      <c r="F275">
        <v>17</v>
      </c>
      <c r="G275">
        <v>96</v>
      </c>
      <c r="H275" t="s">
        <v>95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2:17" x14ac:dyDescent="0.3">
      <c r="B276" s="3">
        <v>42212</v>
      </c>
      <c r="C276" t="s">
        <v>17</v>
      </c>
      <c r="D276">
        <v>84</v>
      </c>
      <c r="E276">
        <v>13</v>
      </c>
      <c r="F276">
        <v>18</v>
      </c>
      <c r="G276">
        <v>119</v>
      </c>
      <c r="H276" s="11" t="s">
        <v>95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2:17" x14ac:dyDescent="0.3">
      <c r="B277" s="3">
        <v>42212</v>
      </c>
      <c r="C277" t="s">
        <v>17</v>
      </c>
      <c r="D277">
        <v>84</v>
      </c>
      <c r="E277">
        <v>13</v>
      </c>
      <c r="F277">
        <v>19</v>
      </c>
      <c r="G277">
        <v>106</v>
      </c>
      <c r="H277" t="s">
        <v>95</v>
      </c>
      <c r="I277">
        <v>3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2:17" x14ac:dyDescent="0.3">
      <c r="B278" s="3">
        <v>42212</v>
      </c>
      <c r="C278" t="s">
        <v>17</v>
      </c>
      <c r="D278">
        <v>84</v>
      </c>
      <c r="E278">
        <v>13</v>
      </c>
      <c r="F278">
        <v>20</v>
      </c>
      <c r="G278">
        <v>63</v>
      </c>
      <c r="H278" t="s">
        <v>95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2:17" x14ac:dyDescent="0.3">
      <c r="B279" s="3"/>
    </row>
    <row r="280" spans="2:17" x14ac:dyDescent="0.3">
      <c r="B280" s="3" t="s">
        <v>108</v>
      </c>
      <c r="J280">
        <f t="shared" ref="J280:O280" si="76">SUM(J259:J278)</f>
        <v>5</v>
      </c>
      <c r="K280">
        <f t="shared" si="76"/>
        <v>1</v>
      </c>
      <c r="L280">
        <f t="shared" si="76"/>
        <v>1</v>
      </c>
      <c r="M280">
        <f t="shared" si="76"/>
        <v>0</v>
      </c>
      <c r="N280">
        <f t="shared" si="76"/>
        <v>0</v>
      </c>
      <c r="O280">
        <f t="shared" si="76"/>
        <v>2</v>
      </c>
    </row>
    <row r="281" spans="2:17" x14ac:dyDescent="0.3">
      <c r="B281" s="3" t="s">
        <v>107</v>
      </c>
      <c r="G281">
        <f>AVERAGE(G259:G278)</f>
        <v>99.35</v>
      </c>
      <c r="I281">
        <f>AVERAGE(I259:I278)</f>
        <v>3.3</v>
      </c>
      <c r="J281">
        <f>AVERAGE(J259:J278)</f>
        <v>0.25</v>
      </c>
      <c r="K281">
        <f t="shared" ref="K281:O281" si="77">AVERAGE(K259:K278)</f>
        <v>0.05</v>
      </c>
      <c r="L281">
        <f t="shared" si="77"/>
        <v>0.05</v>
      </c>
      <c r="M281">
        <f t="shared" si="77"/>
        <v>0</v>
      </c>
      <c r="N281">
        <f t="shared" si="77"/>
        <v>0</v>
      </c>
      <c r="O281">
        <f t="shared" si="77"/>
        <v>0.1</v>
      </c>
    </row>
    <row r="282" spans="2:17" x14ac:dyDescent="0.3">
      <c r="B282" t="s">
        <v>121</v>
      </c>
      <c r="G282">
        <f>_xlfn.STDEV.S(G259:G278)</f>
        <v>17.803828683445396</v>
      </c>
      <c r="I282">
        <f>_xlfn.STDEV.S(I259:I278)</f>
        <v>0.7326950970650461</v>
      </c>
      <c r="J282">
        <f t="shared" ref="J282:O282" si="78">_xlfn.STDEV.S(J259:J278)</f>
        <v>0.5501196042201808</v>
      </c>
      <c r="K282">
        <f t="shared" si="78"/>
        <v>0.22360679774997896</v>
      </c>
      <c r="L282">
        <f t="shared" si="78"/>
        <v>0.22360679774997896</v>
      </c>
      <c r="M282">
        <f t="shared" si="78"/>
        <v>0</v>
      </c>
      <c r="N282">
        <f t="shared" si="78"/>
        <v>0</v>
      </c>
      <c r="O282">
        <f t="shared" si="78"/>
        <v>0.44721359549995793</v>
      </c>
    </row>
    <row r="283" spans="2:17" x14ac:dyDescent="0.3">
      <c r="B283" s="3" t="s">
        <v>122</v>
      </c>
      <c r="G283">
        <f>(G282/SQRT(20))</f>
        <v>3.9810571195944489</v>
      </c>
      <c r="I283">
        <f>(I282/SQRT(20))</f>
        <v>0.16383560438182496</v>
      </c>
      <c r="J283">
        <f t="shared" ref="J283" si="79">(J282/SQRT(20))</f>
        <v>0.12301048307916045</v>
      </c>
      <c r="K283">
        <f t="shared" ref="K283" si="80">(K282/SQRT(20))</f>
        <v>4.9999999999999996E-2</v>
      </c>
      <c r="L283">
        <f t="shared" ref="L283" si="81">(L282/SQRT(20))</f>
        <v>4.9999999999999996E-2</v>
      </c>
      <c r="M283">
        <f t="shared" ref="M283" si="82">(M282/SQRT(20))</f>
        <v>0</v>
      </c>
      <c r="N283">
        <f t="shared" ref="N283" si="83">(N282/SQRT(20))</f>
        <v>0</v>
      </c>
      <c r="O283">
        <f t="shared" ref="O283" si="84">(O282/SQRT(20))</f>
        <v>9.9999999999999992E-2</v>
      </c>
    </row>
    <row r="285" spans="2:17" x14ac:dyDescent="0.3">
      <c r="B285" t="s">
        <v>34</v>
      </c>
      <c r="C285" t="s">
        <v>35</v>
      </c>
      <c r="D285" t="s">
        <v>55</v>
      </c>
      <c r="E285" t="s">
        <v>36</v>
      </c>
      <c r="F285" t="s">
        <v>37</v>
      </c>
      <c r="G285" t="s">
        <v>114</v>
      </c>
      <c r="H285" t="s">
        <v>39</v>
      </c>
      <c r="I285" t="s">
        <v>40</v>
      </c>
      <c r="J285" t="s">
        <v>41</v>
      </c>
      <c r="K285" t="s">
        <v>42</v>
      </c>
      <c r="L285" t="s">
        <v>43</v>
      </c>
      <c r="M285" t="s">
        <v>44</v>
      </c>
      <c r="N285" t="s">
        <v>45</v>
      </c>
      <c r="O285" t="s">
        <v>46</v>
      </c>
      <c r="Q285" t="s">
        <v>100</v>
      </c>
    </row>
    <row r="286" spans="2:17" x14ac:dyDescent="0.3">
      <c r="B286" s="3">
        <v>42212</v>
      </c>
      <c r="C286" t="s">
        <v>17</v>
      </c>
      <c r="D286">
        <v>92</v>
      </c>
      <c r="E286">
        <v>14</v>
      </c>
      <c r="F286">
        <v>1</v>
      </c>
      <c r="G286">
        <v>78</v>
      </c>
      <c r="H286" t="s">
        <v>95</v>
      </c>
      <c r="I286" s="11">
        <v>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2:17" x14ac:dyDescent="0.3">
      <c r="B287" s="3">
        <v>42212</v>
      </c>
      <c r="C287" t="s">
        <v>17</v>
      </c>
      <c r="D287">
        <v>92</v>
      </c>
      <c r="E287">
        <v>14</v>
      </c>
      <c r="F287">
        <v>2</v>
      </c>
      <c r="G287" s="11">
        <v>59</v>
      </c>
      <c r="H287" t="s">
        <v>96</v>
      </c>
      <c r="I287">
        <v>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2:17" x14ac:dyDescent="0.3">
      <c r="B288" s="3">
        <v>42212</v>
      </c>
      <c r="C288" t="s">
        <v>17</v>
      </c>
      <c r="D288">
        <v>92</v>
      </c>
      <c r="E288">
        <v>14</v>
      </c>
      <c r="F288">
        <v>3</v>
      </c>
      <c r="G288">
        <v>60</v>
      </c>
      <c r="H288" t="s">
        <v>96</v>
      </c>
      <c r="I288">
        <v>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2:15" x14ac:dyDescent="0.3">
      <c r="B289" s="3">
        <v>42212</v>
      </c>
      <c r="C289" t="s">
        <v>17</v>
      </c>
      <c r="D289">
        <v>92</v>
      </c>
      <c r="E289">
        <v>14</v>
      </c>
      <c r="F289">
        <v>4</v>
      </c>
      <c r="G289">
        <v>80</v>
      </c>
      <c r="H289" t="s">
        <v>95</v>
      </c>
      <c r="I289">
        <v>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2:15" x14ac:dyDescent="0.3">
      <c r="B290" s="3">
        <v>42212</v>
      </c>
      <c r="C290" t="s">
        <v>17</v>
      </c>
      <c r="D290">
        <v>92</v>
      </c>
      <c r="E290">
        <v>14</v>
      </c>
      <c r="F290">
        <v>5</v>
      </c>
      <c r="G290">
        <v>70</v>
      </c>
      <c r="H290" t="s">
        <v>95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2:15" x14ac:dyDescent="0.3">
      <c r="B291" s="3">
        <v>42212</v>
      </c>
      <c r="C291" t="s">
        <v>17</v>
      </c>
      <c r="D291">
        <v>92</v>
      </c>
      <c r="E291">
        <v>14</v>
      </c>
      <c r="F291">
        <v>6</v>
      </c>
      <c r="G291">
        <v>73</v>
      </c>
      <c r="H291" t="s">
        <v>95</v>
      </c>
      <c r="I29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5" x14ac:dyDescent="0.3">
      <c r="B292" s="3">
        <v>42212</v>
      </c>
      <c r="C292" t="s">
        <v>17</v>
      </c>
      <c r="D292">
        <v>92</v>
      </c>
      <c r="E292">
        <v>14</v>
      </c>
      <c r="F292">
        <v>7</v>
      </c>
      <c r="G292">
        <v>99</v>
      </c>
      <c r="H292" t="s">
        <v>95</v>
      </c>
      <c r="I292">
        <v>3</v>
      </c>
      <c r="J292">
        <v>2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2:15" x14ac:dyDescent="0.3">
      <c r="B293" s="3">
        <v>42212</v>
      </c>
      <c r="C293" t="s">
        <v>17</v>
      </c>
      <c r="D293">
        <v>92</v>
      </c>
      <c r="E293">
        <v>14</v>
      </c>
      <c r="F293">
        <v>8</v>
      </c>
      <c r="G293">
        <v>92</v>
      </c>
      <c r="H293" t="s">
        <v>95</v>
      </c>
      <c r="I293">
        <v>3</v>
      </c>
      <c r="J293">
        <v>3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2:15" x14ac:dyDescent="0.3">
      <c r="B294" s="3">
        <v>42212</v>
      </c>
      <c r="C294" t="s">
        <v>17</v>
      </c>
      <c r="D294">
        <v>92</v>
      </c>
      <c r="E294">
        <v>14</v>
      </c>
      <c r="F294">
        <v>9</v>
      </c>
      <c r="G294">
        <v>63</v>
      </c>
      <c r="H294" t="s">
        <v>98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2:15" x14ac:dyDescent="0.3">
      <c r="B295" s="3">
        <v>42212</v>
      </c>
      <c r="C295" t="s">
        <v>17</v>
      </c>
      <c r="D295">
        <v>92</v>
      </c>
      <c r="E295">
        <v>14</v>
      </c>
      <c r="F295">
        <v>10</v>
      </c>
      <c r="G295">
        <v>78</v>
      </c>
      <c r="H295" t="s">
        <v>95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5" x14ac:dyDescent="0.3">
      <c r="B296" s="3">
        <v>42212</v>
      </c>
      <c r="C296" t="s">
        <v>17</v>
      </c>
      <c r="D296">
        <v>92</v>
      </c>
      <c r="E296">
        <v>14</v>
      </c>
      <c r="F296">
        <v>11</v>
      </c>
      <c r="G296">
        <v>56</v>
      </c>
      <c r="H296" t="s">
        <v>95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5" x14ac:dyDescent="0.3">
      <c r="B297" s="3">
        <v>42212</v>
      </c>
      <c r="C297" t="s">
        <v>17</v>
      </c>
      <c r="D297">
        <v>92</v>
      </c>
      <c r="E297">
        <v>14</v>
      </c>
      <c r="F297">
        <v>12</v>
      </c>
      <c r="G297">
        <v>90</v>
      </c>
      <c r="H297" t="s">
        <v>95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2:15" x14ac:dyDescent="0.3">
      <c r="B298" s="3">
        <v>42212</v>
      </c>
      <c r="C298" t="s">
        <v>17</v>
      </c>
      <c r="D298">
        <v>92</v>
      </c>
      <c r="E298">
        <v>14</v>
      </c>
      <c r="F298">
        <v>13</v>
      </c>
      <c r="G298">
        <v>77</v>
      </c>
      <c r="H298" t="s">
        <v>95</v>
      </c>
      <c r="I298">
        <v>3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2:15" x14ac:dyDescent="0.3">
      <c r="B299" s="3">
        <v>42212</v>
      </c>
      <c r="C299" t="s">
        <v>17</v>
      </c>
      <c r="D299">
        <v>92</v>
      </c>
      <c r="E299">
        <v>14</v>
      </c>
      <c r="F299">
        <v>14</v>
      </c>
      <c r="G299">
        <v>84</v>
      </c>
      <c r="H299" t="s">
        <v>133</v>
      </c>
      <c r="I299">
        <v>3</v>
      </c>
      <c r="J299">
        <v>3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2:15" x14ac:dyDescent="0.3">
      <c r="B300" s="3">
        <v>42212</v>
      </c>
      <c r="C300" t="s">
        <v>17</v>
      </c>
      <c r="D300">
        <v>92</v>
      </c>
      <c r="E300">
        <v>14</v>
      </c>
      <c r="F300">
        <v>15</v>
      </c>
      <c r="G300">
        <v>118</v>
      </c>
      <c r="H300" t="s">
        <v>95</v>
      </c>
      <c r="I300">
        <v>3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</row>
    <row r="301" spans="2:15" x14ac:dyDescent="0.3">
      <c r="B301" s="3">
        <v>42212</v>
      </c>
      <c r="C301" t="s">
        <v>17</v>
      </c>
      <c r="D301">
        <v>92</v>
      </c>
      <c r="E301">
        <v>14</v>
      </c>
      <c r="F301">
        <v>16</v>
      </c>
      <c r="G301">
        <v>84</v>
      </c>
      <c r="H301" t="s">
        <v>95</v>
      </c>
      <c r="I301">
        <v>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2:15" x14ac:dyDescent="0.3">
      <c r="B302" s="3">
        <v>42212</v>
      </c>
      <c r="C302" t="s">
        <v>17</v>
      </c>
      <c r="D302">
        <v>92</v>
      </c>
      <c r="E302">
        <v>14</v>
      </c>
      <c r="F302">
        <v>17</v>
      </c>
      <c r="G302">
        <v>117</v>
      </c>
      <c r="H302" t="s">
        <v>95</v>
      </c>
      <c r="I302">
        <v>3</v>
      </c>
      <c r="J302">
        <v>2</v>
      </c>
      <c r="K302">
        <v>0</v>
      </c>
      <c r="L302">
        <v>1</v>
      </c>
      <c r="M302">
        <v>0</v>
      </c>
      <c r="N302">
        <v>0</v>
      </c>
      <c r="O302">
        <v>0</v>
      </c>
    </row>
    <row r="303" spans="2:15" x14ac:dyDescent="0.3">
      <c r="B303" s="3">
        <v>42212</v>
      </c>
      <c r="C303" t="s">
        <v>17</v>
      </c>
      <c r="D303">
        <v>92</v>
      </c>
      <c r="E303">
        <v>14</v>
      </c>
      <c r="F303">
        <v>18</v>
      </c>
      <c r="G303">
        <v>131</v>
      </c>
      <c r="H303" s="11" t="s">
        <v>95</v>
      </c>
      <c r="I303">
        <v>2</v>
      </c>
      <c r="J303">
        <v>4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2:15" x14ac:dyDescent="0.3">
      <c r="B304" s="3">
        <v>42212</v>
      </c>
      <c r="C304" t="s">
        <v>17</v>
      </c>
      <c r="D304">
        <v>92</v>
      </c>
      <c r="E304">
        <v>14</v>
      </c>
      <c r="F304">
        <v>19</v>
      </c>
      <c r="G304">
        <v>120</v>
      </c>
      <c r="H304" t="s">
        <v>116</v>
      </c>
      <c r="I304">
        <v>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2:17" x14ac:dyDescent="0.3">
      <c r="B305" s="3">
        <v>42212</v>
      </c>
      <c r="C305" t="s">
        <v>17</v>
      </c>
      <c r="D305">
        <v>92</v>
      </c>
      <c r="E305">
        <v>14</v>
      </c>
      <c r="F305">
        <v>20</v>
      </c>
      <c r="G305">
        <v>72</v>
      </c>
      <c r="H305" t="s">
        <v>95</v>
      </c>
      <c r="I305">
        <v>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2:17" x14ac:dyDescent="0.3">
      <c r="B306" s="3"/>
    </row>
    <row r="307" spans="2:17" x14ac:dyDescent="0.3">
      <c r="B307" s="3" t="s">
        <v>108</v>
      </c>
      <c r="J307">
        <f t="shared" ref="J307:O307" si="85">SUM(J286:J305)</f>
        <v>16</v>
      </c>
      <c r="K307">
        <f t="shared" si="85"/>
        <v>1</v>
      </c>
      <c r="L307">
        <f t="shared" si="85"/>
        <v>1</v>
      </c>
      <c r="M307">
        <f t="shared" si="85"/>
        <v>0</v>
      </c>
      <c r="N307">
        <f t="shared" si="85"/>
        <v>0</v>
      </c>
      <c r="O307">
        <f t="shared" si="85"/>
        <v>0</v>
      </c>
    </row>
    <row r="308" spans="2:17" x14ac:dyDescent="0.3">
      <c r="B308" s="3" t="s">
        <v>107</v>
      </c>
      <c r="G308">
        <f>AVERAGE(G286:G305)</f>
        <v>85.05</v>
      </c>
      <c r="I308">
        <f>AVERAGE(I286:I305)</f>
        <v>3</v>
      </c>
      <c r="J308">
        <f>AVERAGE(J286:J305)</f>
        <v>0.8</v>
      </c>
      <c r="K308">
        <f t="shared" ref="K308:O308" si="86">AVERAGE(K286:K305)</f>
        <v>0.05</v>
      </c>
      <c r="L308">
        <f t="shared" si="86"/>
        <v>0.05</v>
      </c>
      <c r="M308">
        <f t="shared" si="86"/>
        <v>0</v>
      </c>
      <c r="N308">
        <f t="shared" si="86"/>
        <v>0</v>
      </c>
      <c r="O308">
        <f t="shared" si="86"/>
        <v>0</v>
      </c>
    </row>
    <row r="309" spans="2:17" x14ac:dyDescent="0.3">
      <c r="B309" t="s">
        <v>121</v>
      </c>
      <c r="G309">
        <f>_xlfn.STDEV.S(G286:G305)</f>
        <v>21.857131800085675</v>
      </c>
      <c r="I309">
        <f>_xlfn.STDEV.S(I286:I305)</f>
        <v>0.45883146774112354</v>
      </c>
      <c r="J309">
        <f t="shared" ref="J309:O309" si="87">_xlfn.STDEV.S(J286:J305)</f>
        <v>1.2814465510343749</v>
      </c>
      <c r="K309">
        <f t="shared" si="87"/>
        <v>0.22360679774997896</v>
      </c>
      <c r="L309">
        <f t="shared" si="87"/>
        <v>0.22360679774997896</v>
      </c>
      <c r="M309">
        <f t="shared" si="87"/>
        <v>0</v>
      </c>
      <c r="N309">
        <f t="shared" si="87"/>
        <v>0</v>
      </c>
      <c r="O309">
        <f t="shared" si="87"/>
        <v>0</v>
      </c>
    </row>
    <row r="310" spans="2:17" x14ac:dyDescent="0.3">
      <c r="B310" s="3" t="s">
        <v>122</v>
      </c>
      <c r="G310">
        <f>(G309/SQRT(20))</f>
        <v>4.8874032498163906</v>
      </c>
      <c r="I310">
        <f>(I309/SQRT(20))</f>
        <v>0.10259783520851541</v>
      </c>
      <c r="J310">
        <f t="shared" ref="J310" si="88">(J309/SQRT(20))</f>
        <v>0.28654015976455155</v>
      </c>
      <c r="K310">
        <f t="shared" ref="K310" si="89">(K309/SQRT(20))</f>
        <v>4.9999999999999996E-2</v>
      </c>
      <c r="L310">
        <f t="shared" ref="L310" si="90">(L309/SQRT(20))</f>
        <v>4.9999999999999996E-2</v>
      </c>
      <c r="M310">
        <f t="shared" ref="M310" si="91">(M309/SQRT(20))</f>
        <v>0</v>
      </c>
      <c r="N310">
        <f t="shared" ref="N310" si="92">(N309/SQRT(20))</f>
        <v>0</v>
      </c>
      <c r="O310">
        <f t="shared" ref="O310" si="93">(O309/SQRT(20))</f>
        <v>0</v>
      </c>
    </row>
    <row r="312" spans="2:17" x14ac:dyDescent="0.3">
      <c r="B312" t="s">
        <v>34</v>
      </c>
      <c r="C312" t="s">
        <v>35</v>
      </c>
      <c r="D312" t="s">
        <v>55</v>
      </c>
      <c r="E312" t="s">
        <v>36</v>
      </c>
      <c r="F312" t="s">
        <v>37</v>
      </c>
      <c r="G312" t="s">
        <v>114</v>
      </c>
      <c r="H312" t="s">
        <v>39</v>
      </c>
      <c r="I312" t="s">
        <v>40</v>
      </c>
      <c r="J312" t="s">
        <v>41</v>
      </c>
      <c r="K312" t="s">
        <v>42</v>
      </c>
      <c r="L312" t="s">
        <v>43</v>
      </c>
      <c r="M312" t="s">
        <v>44</v>
      </c>
      <c r="N312" t="s">
        <v>45</v>
      </c>
      <c r="O312" t="s">
        <v>46</v>
      </c>
      <c r="Q312" t="s">
        <v>100</v>
      </c>
    </row>
    <row r="313" spans="2:17" x14ac:dyDescent="0.3">
      <c r="B313" s="3">
        <v>42212</v>
      </c>
      <c r="C313" t="s">
        <v>17</v>
      </c>
      <c r="D313">
        <v>94</v>
      </c>
      <c r="E313">
        <v>15</v>
      </c>
      <c r="F313">
        <v>1</v>
      </c>
      <c r="G313">
        <v>134</v>
      </c>
      <c r="H313" t="s">
        <v>116</v>
      </c>
      <c r="I313" s="11">
        <v>3</v>
      </c>
      <c r="J313">
        <v>2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2:17" x14ac:dyDescent="0.3">
      <c r="B314" s="3">
        <v>42212</v>
      </c>
      <c r="C314" t="s">
        <v>17</v>
      </c>
      <c r="D314">
        <v>94</v>
      </c>
      <c r="E314">
        <v>15</v>
      </c>
      <c r="F314">
        <v>2</v>
      </c>
      <c r="G314" s="11">
        <v>106</v>
      </c>
      <c r="H314" t="s">
        <v>134</v>
      </c>
      <c r="I314">
        <v>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2:17" x14ac:dyDescent="0.3">
      <c r="B315" s="3">
        <v>42212</v>
      </c>
      <c r="C315" t="s">
        <v>17</v>
      </c>
      <c r="D315">
        <v>94</v>
      </c>
      <c r="E315">
        <v>15</v>
      </c>
      <c r="F315">
        <v>3</v>
      </c>
      <c r="G315">
        <v>94</v>
      </c>
      <c r="H315" t="s">
        <v>98</v>
      </c>
      <c r="I315">
        <v>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2:17" x14ac:dyDescent="0.3">
      <c r="B316" s="3">
        <v>42212</v>
      </c>
      <c r="C316" t="s">
        <v>17</v>
      </c>
      <c r="D316">
        <v>94</v>
      </c>
      <c r="E316">
        <v>15</v>
      </c>
      <c r="F316">
        <v>4</v>
      </c>
      <c r="G316">
        <v>123</v>
      </c>
      <c r="H316" s="10" t="s">
        <v>99</v>
      </c>
      <c r="I316">
        <v>4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</row>
    <row r="317" spans="2:17" x14ac:dyDescent="0.3">
      <c r="B317" s="3">
        <v>42212</v>
      </c>
      <c r="C317" t="s">
        <v>17</v>
      </c>
      <c r="D317">
        <v>94</v>
      </c>
      <c r="E317">
        <v>15</v>
      </c>
      <c r="F317">
        <v>5</v>
      </c>
      <c r="G317">
        <v>54</v>
      </c>
      <c r="H317" t="s">
        <v>95</v>
      </c>
      <c r="I317">
        <v>4</v>
      </c>
      <c r="J317">
        <v>2</v>
      </c>
      <c r="K317">
        <v>1</v>
      </c>
      <c r="L317">
        <v>0</v>
      </c>
      <c r="M317">
        <v>0</v>
      </c>
      <c r="N317">
        <v>0</v>
      </c>
      <c r="O317">
        <v>0</v>
      </c>
    </row>
    <row r="318" spans="2:17" x14ac:dyDescent="0.3">
      <c r="B318" s="3">
        <v>42212</v>
      </c>
      <c r="C318" t="s">
        <v>17</v>
      </c>
      <c r="D318">
        <v>94</v>
      </c>
      <c r="E318">
        <v>15</v>
      </c>
      <c r="F318">
        <v>6</v>
      </c>
      <c r="G318">
        <v>119</v>
      </c>
      <c r="H318" t="s">
        <v>98</v>
      </c>
      <c r="I318">
        <v>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2:17" x14ac:dyDescent="0.3">
      <c r="B319" s="3">
        <v>42212</v>
      </c>
      <c r="C319" t="s">
        <v>17</v>
      </c>
      <c r="D319">
        <v>94</v>
      </c>
      <c r="E319">
        <v>15</v>
      </c>
      <c r="F319">
        <v>7</v>
      </c>
      <c r="G319">
        <v>124</v>
      </c>
      <c r="H319" t="s">
        <v>135</v>
      </c>
      <c r="I319">
        <v>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2:17" x14ac:dyDescent="0.3">
      <c r="B320" s="3">
        <v>42212</v>
      </c>
      <c r="C320" t="s">
        <v>17</v>
      </c>
      <c r="D320">
        <v>94</v>
      </c>
      <c r="E320">
        <v>15</v>
      </c>
      <c r="F320">
        <v>8</v>
      </c>
      <c r="G320">
        <v>110</v>
      </c>
      <c r="H320" t="s">
        <v>135</v>
      </c>
      <c r="I320">
        <v>3</v>
      </c>
      <c r="J320">
        <v>1</v>
      </c>
      <c r="K320">
        <v>0</v>
      </c>
      <c r="L320">
        <v>1</v>
      </c>
      <c r="M320">
        <v>0</v>
      </c>
      <c r="N320">
        <v>0</v>
      </c>
      <c r="O320">
        <v>0</v>
      </c>
    </row>
    <row r="321" spans="2:15" x14ac:dyDescent="0.3">
      <c r="B321" s="3">
        <v>42212</v>
      </c>
      <c r="C321" t="s">
        <v>17</v>
      </c>
      <c r="D321">
        <v>94</v>
      </c>
      <c r="E321">
        <v>15</v>
      </c>
      <c r="F321">
        <v>9</v>
      </c>
      <c r="G321">
        <v>94</v>
      </c>
      <c r="H321" t="s">
        <v>98</v>
      </c>
      <c r="I321">
        <v>3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1</v>
      </c>
    </row>
    <row r="322" spans="2:15" x14ac:dyDescent="0.3">
      <c r="B322" s="3">
        <v>42212</v>
      </c>
      <c r="C322" t="s">
        <v>17</v>
      </c>
      <c r="D322">
        <v>94</v>
      </c>
      <c r="E322">
        <v>15</v>
      </c>
      <c r="F322">
        <v>10</v>
      </c>
      <c r="G322">
        <v>137</v>
      </c>
      <c r="H322" t="s">
        <v>115</v>
      </c>
      <c r="I322">
        <v>4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2:15" x14ac:dyDescent="0.3">
      <c r="B323" s="3">
        <v>42212</v>
      </c>
      <c r="C323" t="s">
        <v>17</v>
      </c>
      <c r="D323">
        <v>94</v>
      </c>
      <c r="E323">
        <v>15</v>
      </c>
      <c r="F323">
        <v>11</v>
      </c>
      <c r="G323">
        <v>143</v>
      </c>
      <c r="H323" t="s">
        <v>99</v>
      </c>
      <c r="I323">
        <v>3</v>
      </c>
      <c r="J323">
        <v>2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2:15" x14ac:dyDescent="0.3">
      <c r="B324" s="3">
        <v>42212</v>
      </c>
      <c r="C324" t="s">
        <v>17</v>
      </c>
      <c r="D324">
        <v>94</v>
      </c>
      <c r="E324">
        <v>15</v>
      </c>
      <c r="F324">
        <v>12</v>
      </c>
      <c r="G324">
        <v>102</v>
      </c>
      <c r="H324" t="s">
        <v>98</v>
      </c>
      <c r="I324">
        <v>4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</row>
    <row r="325" spans="2:15" x14ac:dyDescent="0.3">
      <c r="B325" s="3">
        <v>42212</v>
      </c>
      <c r="C325" t="s">
        <v>17</v>
      </c>
      <c r="D325">
        <v>94</v>
      </c>
      <c r="E325">
        <v>15</v>
      </c>
      <c r="F325">
        <v>13</v>
      </c>
      <c r="G325">
        <v>83</v>
      </c>
      <c r="H325" t="s">
        <v>98</v>
      </c>
      <c r="I325">
        <v>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2:15" x14ac:dyDescent="0.3">
      <c r="B326" s="3">
        <v>42212</v>
      </c>
      <c r="C326" t="s">
        <v>17</v>
      </c>
      <c r="D326">
        <v>94</v>
      </c>
      <c r="E326">
        <v>15</v>
      </c>
      <c r="F326">
        <v>14</v>
      </c>
      <c r="G326">
        <v>127</v>
      </c>
      <c r="H326" t="s">
        <v>99</v>
      </c>
      <c r="I326">
        <v>4</v>
      </c>
      <c r="J326">
        <v>2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2:15" x14ac:dyDescent="0.3">
      <c r="B327" s="3">
        <v>42212</v>
      </c>
      <c r="C327" t="s">
        <v>17</v>
      </c>
      <c r="D327">
        <v>94</v>
      </c>
      <c r="E327">
        <v>15</v>
      </c>
      <c r="F327">
        <v>15</v>
      </c>
      <c r="G327">
        <v>107</v>
      </c>
      <c r="H327" t="s">
        <v>116</v>
      </c>
      <c r="I327">
        <v>4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</row>
    <row r="328" spans="2:15" x14ac:dyDescent="0.3">
      <c r="B328" s="3">
        <v>42212</v>
      </c>
      <c r="C328" t="s">
        <v>17</v>
      </c>
      <c r="D328">
        <v>94</v>
      </c>
      <c r="E328">
        <v>15</v>
      </c>
      <c r="F328">
        <v>16</v>
      </c>
      <c r="G328">
        <v>90</v>
      </c>
      <c r="H328" t="s">
        <v>95</v>
      </c>
      <c r="I328">
        <v>4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2:15" x14ac:dyDescent="0.3">
      <c r="B329" s="3">
        <v>42212</v>
      </c>
      <c r="C329" t="s">
        <v>17</v>
      </c>
      <c r="D329">
        <v>94</v>
      </c>
      <c r="E329">
        <v>15</v>
      </c>
      <c r="F329">
        <v>17</v>
      </c>
      <c r="G329">
        <v>120</v>
      </c>
      <c r="H329" t="s">
        <v>116</v>
      </c>
      <c r="I329">
        <v>3</v>
      </c>
      <c r="J329">
        <v>3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2:15" x14ac:dyDescent="0.3">
      <c r="B330" s="3">
        <v>42212</v>
      </c>
      <c r="C330" t="s">
        <v>17</v>
      </c>
      <c r="D330">
        <v>94</v>
      </c>
      <c r="E330">
        <v>15</v>
      </c>
      <c r="F330">
        <v>18</v>
      </c>
      <c r="G330">
        <v>85</v>
      </c>
      <c r="H330" s="11" t="s">
        <v>95</v>
      </c>
      <c r="I330">
        <v>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2:15" x14ac:dyDescent="0.3">
      <c r="B331" s="3">
        <v>42212</v>
      </c>
      <c r="C331" t="s">
        <v>17</v>
      </c>
      <c r="D331">
        <v>94</v>
      </c>
      <c r="E331">
        <v>15</v>
      </c>
      <c r="F331">
        <v>19</v>
      </c>
      <c r="G331">
        <v>116</v>
      </c>
      <c r="H331" s="10" t="s">
        <v>99</v>
      </c>
      <c r="I331">
        <v>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2:15" x14ac:dyDescent="0.3">
      <c r="B332" s="3">
        <v>42212</v>
      </c>
      <c r="C332" t="s">
        <v>17</v>
      </c>
      <c r="D332">
        <v>94</v>
      </c>
      <c r="E332">
        <v>15</v>
      </c>
      <c r="F332">
        <v>20</v>
      </c>
      <c r="G332">
        <v>110</v>
      </c>
      <c r="H332" t="s">
        <v>134</v>
      </c>
      <c r="I332">
        <v>3</v>
      </c>
      <c r="J332">
        <v>4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2:15" x14ac:dyDescent="0.3">
      <c r="B333" s="3"/>
    </row>
    <row r="334" spans="2:15" x14ac:dyDescent="0.3">
      <c r="B334" s="3" t="s">
        <v>108</v>
      </c>
      <c r="J334">
        <f t="shared" ref="J334:O334" si="94">SUM(J313:J332)</f>
        <v>20</v>
      </c>
      <c r="K334">
        <f t="shared" si="94"/>
        <v>4</v>
      </c>
      <c r="L334">
        <f t="shared" si="94"/>
        <v>1</v>
      </c>
      <c r="M334">
        <f t="shared" si="94"/>
        <v>0</v>
      </c>
      <c r="N334">
        <f t="shared" si="94"/>
        <v>0</v>
      </c>
      <c r="O334">
        <f t="shared" si="94"/>
        <v>1</v>
      </c>
    </row>
    <row r="335" spans="2:15" x14ac:dyDescent="0.3">
      <c r="B335" s="3" t="s">
        <v>107</v>
      </c>
      <c r="G335">
        <f>AVERAGE(G313:G332)</f>
        <v>108.9</v>
      </c>
      <c r="I335">
        <f>AVERAGE(I313:I332)</f>
        <v>3.45</v>
      </c>
      <c r="J335">
        <f>AVERAGE(J313:J332)</f>
        <v>1</v>
      </c>
      <c r="K335">
        <f t="shared" ref="K335:O335" si="95">AVERAGE(K313:K332)</f>
        <v>0.2</v>
      </c>
      <c r="L335">
        <f t="shared" si="95"/>
        <v>0.05</v>
      </c>
      <c r="M335">
        <f t="shared" si="95"/>
        <v>0</v>
      </c>
      <c r="N335">
        <f t="shared" si="95"/>
        <v>0</v>
      </c>
      <c r="O335">
        <f t="shared" si="95"/>
        <v>0.05</v>
      </c>
    </row>
    <row r="336" spans="2:15" x14ac:dyDescent="0.3">
      <c r="B336" t="s">
        <v>121</v>
      </c>
      <c r="G336">
        <f>_xlfn.STDEV.S(G313:G332)</f>
        <v>21.437546992429684</v>
      </c>
      <c r="I336">
        <f>_xlfn.STDEV.S(I313:I332)</f>
        <v>0.51041778553403983</v>
      </c>
      <c r="J336">
        <f t="shared" ref="J336:O336" si="96">_xlfn.STDEV.S(J313:J332)</f>
        <v>1.1697953037312037</v>
      </c>
      <c r="K336">
        <f t="shared" si="96"/>
        <v>0.41039134083406165</v>
      </c>
      <c r="L336">
        <f t="shared" si="96"/>
        <v>0.22360679774997896</v>
      </c>
      <c r="M336">
        <f t="shared" si="96"/>
        <v>0</v>
      </c>
      <c r="N336">
        <f t="shared" si="96"/>
        <v>0</v>
      </c>
      <c r="O336">
        <f t="shared" si="96"/>
        <v>0.22360679774997896</v>
      </c>
    </row>
    <row r="337" spans="2:15" x14ac:dyDescent="0.3">
      <c r="B337" s="3" t="s">
        <v>122</v>
      </c>
      <c r="G337">
        <f>(G336/SQRT(20))</f>
        <v>4.793581234591894</v>
      </c>
      <c r="I337">
        <f>(I336/SQRT(20))</f>
        <v>0.11413288653790218</v>
      </c>
      <c r="J337">
        <f t="shared" ref="J337" si="97">(J336/SQRT(20))</f>
        <v>0.26157418189029846</v>
      </c>
      <c r="K337">
        <f t="shared" ref="K337" si="98">(K336/SQRT(20))</f>
        <v>9.1766293548224701E-2</v>
      </c>
      <c r="L337">
        <f t="shared" ref="L337" si="99">(L336/SQRT(20))</f>
        <v>4.9999999999999996E-2</v>
      </c>
      <c r="M337">
        <f t="shared" ref="M337" si="100">(M336/SQRT(20))</f>
        <v>0</v>
      </c>
      <c r="N337">
        <f t="shared" ref="N337" si="101">(N336/SQRT(20))</f>
        <v>0</v>
      </c>
      <c r="O337">
        <f t="shared" ref="O337" si="102">(O336/SQRT(20))</f>
        <v>4.9999999999999996E-2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35"/>
  <sheetViews>
    <sheetView workbookViewId="0">
      <selection activeCell="A4" sqref="A4:XFD235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103</v>
      </c>
      <c r="D2" s="4">
        <v>42209</v>
      </c>
      <c r="E2" s="4">
        <v>42212</v>
      </c>
    </row>
    <row r="4" spans="2:17" x14ac:dyDescent="0.3">
      <c r="B4" t="s">
        <v>34</v>
      </c>
      <c r="C4" t="s">
        <v>35</v>
      </c>
      <c r="D4" t="s">
        <v>55</v>
      </c>
      <c r="E4" t="s">
        <v>36</v>
      </c>
      <c r="F4" t="s">
        <v>37</v>
      </c>
      <c r="G4" t="s">
        <v>114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Q4" t="s">
        <v>100</v>
      </c>
    </row>
    <row r="5" spans="2:17" x14ac:dyDescent="0.3">
      <c r="B5" s="3">
        <v>42209</v>
      </c>
      <c r="C5" t="s">
        <v>17</v>
      </c>
      <c r="D5">
        <v>51</v>
      </c>
      <c r="E5">
        <v>1</v>
      </c>
      <c r="F5">
        <v>1</v>
      </c>
      <c r="G5">
        <v>113</v>
      </c>
      <c r="H5" t="s">
        <v>95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2:17" x14ac:dyDescent="0.3">
      <c r="B6" s="3">
        <v>42209</v>
      </c>
      <c r="C6" t="s">
        <v>17</v>
      </c>
      <c r="D6">
        <v>51</v>
      </c>
      <c r="E6">
        <v>1</v>
      </c>
      <c r="F6">
        <v>2</v>
      </c>
      <c r="G6">
        <v>152</v>
      </c>
      <c r="H6" t="s">
        <v>97</v>
      </c>
      <c r="I6">
        <v>3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</row>
    <row r="7" spans="2:17" x14ac:dyDescent="0.3">
      <c r="B7" s="3">
        <v>42209</v>
      </c>
      <c r="C7" t="s">
        <v>17</v>
      </c>
      <c r="D7">
        <v>52</v>
      </c>
      <c r="E7">
        <v>1</v>
      </c>
      <c r="F7">
        <v>3</v>
      </c>
      <c r="G7">
        <v>142</v>
      </c>
      <c r="H7" t="s">
        <v>97</v>
      </c>
      <c r="I7">
        <v>3</v>
      </c>
      <c r="J7">
        <v>7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42209</v>
      </c>
      <c r="C8" t="s">
        <v>17</v>
      </c>
      <c r="D8">
        <v>52</v>
      </c>
      <c r="E8">
        <v>1</v>
      </c>
      <c r="F8">
        <v>4</v>
      </c>
      <c r="G8">
        <v>77</v>
      </c>
      <c r="H8" t="s">
        <v>95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">
        <v>101</v>
      </c>
    </row>
    <row r="9" spans="2:17" x14ac:dyDescent="0.3">
      <c r="B9" s="3">
        <v>42209</v>
      </c>
      <c r="C9" t="s">
        <v>17</v>
      </c>
      <c r="D9">
        <v>52</v>
      </c>
      <c r="E9">
        <v>1</v>
      </c>
      <c r="F9">
        <v>5</v>
      </c>
      <c r="G9">
        <v>93</v>
      </c>
      <c r="H9" t="s">
        <v>95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42209</v>
      </c>
      <c r="C10" t="s">
        <v>17</v>
      </c>
      <c r="D10">
        <v>52</v>
      </c>
      <c r="E10">
        <v>1</v>
      </c>
      <c r="F10">
        <v>6</v>
      </c>
      <c r="G10">
        <v>119</v>
      </c>
      <c r="H10" t="s">
        <v>98</v>
      </c>
      <c r="I10">
        <v>3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42209</v>
      </c>
      <c r="C11" t="s">
        <v>17</v>
      </c>
      <c r="D11">
        <v>52</v>
      </c>
      <c r="E11">
        <v>1</v>
      </c>
      <c r="F11">
        <v>7</v>
      </c>
      <c r="G11">
        <v>93</v>
      </c>
      <c r="H11" t="s">
        <v>96</v>
      </c>
      <c r="I11">
        <v>3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Q11" t="s">
        <v>102</v>
      </c>
    </row>
    <row r="12" spans="2:17" x14ac:dyDescent="0.3">
      <c r="B12" s="3">
        <v>42209</v>
      </c>
      <c r="C12" t="s">
        <v>17</v>
      </c>
      <c r="D12">
        <v>52</v>
      </c>
      <c r="E12">
        <v>1</v>
      </c>
      <c r="F12">
        <v>8</v>
      </c>
      <c r="G12">
        <v>121</v>
      </c>
      <c r="H12" t="s">
        <v>99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42209</v>
      </c>
      <c r="C13" t="s">
        <v>17</v>
      </c>
      <c r="D13">
        <v>52</v>
      </c>
      <c r="E13">
        <v>2</v>
      </c>
      <c r="F13">
        <v>1</v>
      </c>
      <c r="G13">
        <v>153</v>
      </c>
      <c r="H13" t="s">
        <v>99</v>
      </c>
      <c r="I13">
        <v>3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Q13" t="s">
        <v>104</v>
      </c>
    </row>
    <row r="14" spans="2:17" x14ac:dyDescent="0.3">
      <c r="B14" s="3">
        <v>42209</v>
      </c>
      <c r="C14" t="s">
        <v>17</v>
      </c>
      <c r="D14">
        <v>52</v>
      </c>
      <c r="E14">
        <v>2</v>
      </c>
      <c r="F14">
        <v>2</v>
      </c>
      <c r="G14">
        <v>96</v>
      </c>
      <c r="H14" t="s">
        <v>96</v>
      </c>
      <c r="I14">
        <v>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42209</v>
      </c>
      <c r="C15" t="s">
        <v>17</v>
      </c>
      <c r="D15">
        <v>52</v>
      </c>
      <c r="E15">
        <v>2</v>
      </c>
      <c r="F15">
        <v>3</v>
      </c>
      <c r="G15">
        <v>126</v>
      </c>
      <c r="H15" t="s">
        <v>98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42209</v>
      </c>
      <c r="C16" t="s">
        <v>17</v>
      </c>
      <c r="D16">
        <v>52</v>
      </c>
      <c r="E16">
        <v>2</v>
      </c>
      <c r="F16">
        <v>4</v>
      </c>
      <c r="G16">
        <v>131</v>
      </c>
      <c r="H16" t="s">
        <v>98</v>
      </c>
      <c r="I16">
        <v>3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</row>
    <row r="17" spans="2:17" x14ac:dyDescent="0.3">
      <c r="B17" s="3">
        <v>42209</v>
      </c>
      <c r="C17" t="s">
        <v>17</v>
      </c>
      <c r="D17">
        <v>52</v>
      </c>
      <c r="E17">
        <v>2</v>
      </c>
      <c r="F17">
        <v>5</v>
      </c>
      <c r="G17">
        <v>105</v>
      </c>
      <c r="H17" t="s">
        <v>96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42209</v>
      </c>
      <c r="C18" t="s">
        <v>17</v>
      </c>
      <c r="D18">
        <v>52</v>
      </c>
      <c r="E18">
        <v>2</v>
      </c>
      <c r="F18">
        <v>6</v>
      </c>
      <c r="G18">
        <v>79</v>
      </c>
      <c r="H18" t="s">
        <v>95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t="s">
        <v>104</v>
      </c>
    </row>
    <row r="19" spans="2:17" x14ac:dyDescent="0.3">
      <c r="B19" s="3">
        <v>42209</v>
      </c>
      <c r="C19" t="s">
        <v>17</v>
      </c>
      <c r="D19">
        <v>52</v>
      </c>
      <c r="E19">
        <v>2</v>
      </c>
      <c r="F19">
        <v>7</v>
      </c>
      <c r="G19">
        <v>125</v>
      </c>
      <c r="H19" t="s">
        <v>96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42209</v>
      </c>
      <c r="C20" t="s">
        <v>17</v>
      </c>
      <c r="D20">
        <v>52</v>
      </c>
      <c r="E20">
        <v>2</v>
      </c>
      <c r="F20">
        <v>8</v>
      </c>
      <c r="G20">
        <v>61</v>
      </c>
      <c r="H20" t="s">
        <v>96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 t="s">
        <v>105</v>
      </c>
    </row>
    <row r="21" spans="2:17" x14ac:dyDescent="0.3">
      <c r="B21" s="3">
        <v>42209</v>
      </c>
      <c r="C21" t="s">
        <v>17</v>
      </c>
      <c r="D21">
        <v>52</v>
      </c>
      <c r="E21">
        <v>2</v>
      </c>
      <c r="F21">
        <v>9</v>
      </c>
      <c r="G21">
        <v>77</v>
      </c>
      <c r="H21" t="s">
        <v>96</v>
      </c>
      <c r="I21">
        <v>3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7" x14ac:dyDescent="0.3">
      <c r="B22" s="3">
        <v>42209</v>
      </c>
      <c r="C22" t="s">
        <v>17</v>
      </c>
      <c r="D22">
        <v>52</v>
      </c>
      <c r="E22">
        <v>2</v>
      </c>
      <c r="F22">
        <v>10</v>
      </c>
      <c r="G22">
        <v>53</v>
      </c>
      <c r="H22" t="s">
        <v>96</v>
      </c>
      <c r="I22">
        <v>3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</row>
    <row r="23" spans="2:17" x14ac:dyDescent="0.3">
      <c r="B23" s="3">
        <v>42209</v>
      </c>
      <c r="C23" t="s">
        <v>17</v>
      </c>
      <c r="D23">
        <v>52</v>
      </c>
      <c r="E23">
        <v>2</v>
      </c>
      <c r="F23">
        <v>11</v>
      </c>
      <c r="G23">
        <v>126</v>
      </c>
      <c r="H23" t="s">
        <v>97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7" x14ac:dyDescent="0.3">
      <c r="B24" s="3">
        <v>42209</v>
      </c>
      <c r="C24" t="s">
        <v>17</v>
      </c>
      <c r="D24">
        <v>52</v>
      </c>
      <c r="E24">
        <v>2</v>
      </c>
      <c r="F24">
        <v>12</v>
      </c>
      <c r="G24">
        <v>136</v>
      </c>
      <c r="H24" t="s">
        <v>99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42209</v>
      </c>
      <c r="C25" t="s">
        <v>17</v>
      </c>
      <c r="D25">
        <v>52</v>
      </c>
      <c r="E25">
        <v>2</v>
      </c>
      <c r="F25">
        <v>13</v>
      </c>
      <c r="G25">
        <v>84</v>
      </c>
      <c r="H25" t="s">
        <v>95</v>
      </c>
      <c r="I25">
        <v>3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42209</v>
      </c>
      <c r="C26" t="s">
        <v>17</v>
      </c>
      <c r="D26">
        <v>52</v>
      </c>
      <c r="E26">
        <v>2</v>
      </c>
      <c r="F26">
        <v>14</v>
      </c>
      <c r="G26">
        <v>102</v>
      </c>
      <c r="H26" t="s">
        <v>99</v>
      </c>
      <c r="I26">
        <v>3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Q26" t="s">
        <v>104</v>
      </c>
    </row>
    <row r="27" spans="2:17" x14ac:dyDescent="0.3">
      <c r="B27" s="3">
        <v>42209</v>
      </c>
      <c r="C27" t="s">
        <v>17</v>
      </c>
      <c r="D27">
        <v>52</v>
      </c>
      <c r="E27">
        <v>2</v>
      </c>
      <c r="F27">
        <v>15</v>
      </c>
      <c r="G27">
        <v>95</v>
      </c>
      <c r="H27" t="s">
        <v>98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7" x14ac:dyDescent="0.3">
      <c r="B28" s="3">
        <v>42209</v>
      </c>
      <c r="C28" t="s">
        <v>17</v>
      </c>
      <c r="D28">
        <v>52</v>
      </c>
      <c r="E28">
        <v>2</v>
      </c>
      <c r="F28">
        <v>16</v>
      </c>
      <c r="G28">
        <v>118</v>
      </c>
      <c r="H28" t="s">
        <v>98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7" x14ac:dyDescent="0.3">
      <c r="B29" s="3">
        <v>42209</v>
      </c>
      <c r="C29" t="s">
        <v>17</v>
      </c>
      <c r="D29">
        <v>52</v>
      </c>
      <c r="E29">
        <v>2</v>
      </c>
      <c r="F29">
        <v>17</v>
      </c>
      <c r="G29">
        <v>77</v>
      </c>
      <c r="H29" t="s">
        <v>98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7" x14ac:dyDescent="0.3">
      <c r="B30" s="3">
        <v>42209</v>
      </c>
      <c r="C30" t="s">
        <v>17</v>
      </c>
      <c r="D30">
        <v>52</v>
      </c>
      <c r="E30">
        <v>2</v>
      </c>
      <c r="F30">
        <v>18</v>
      </c>
      <c r="G30">
        <v>62</v>
      </c>
      <c r="H30" s="11" t="s">
        <v>95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42209</v>
      </c>
      <c r="C31" t="s">
        <v>17</v>
      </c>
      <c r="D31">
        <v>52</v>
      </c>
      <c r="E31">
        <v>2</v>
      </c>
      <c r="F31">
        <v>19</v>
      </c>
      <c r="G31">
        <v>100</v>
      </c>
      <c r="H31" t="s">
        <v>98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42209</v>
      </c>
      <c r="C32" t="s">
        <v>17</v>
      </c>
      <c r="D32">
        <v>52</v>
      </c>
      <c r="E32">
        <v>2</v>
      </c>
      <c r="F32">
        <v>20</v>
      </c>
      <c r="G32">
        <v>80</v>
      </c>
      <c r="H32" t="s">
        <v>96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42209</v>
      </c>
      <c r="C33" t="s">
        <v>17</v>
      </c>
      <c r="D33">
        <v>53</v>
      </c>
      <c r="E33">
        <v>3</v>
      </c>
      <c r="F33">
        <v>1</v>
      </c>
      <c r="G33">
        <v>99</v>
      </c>
      <c r="H33" t="s">
        <v>97</v>
      </c>
      <c r="I33">
        <v>3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42209</v>
      </c>
      <c r="C34" t="s">
        <v>17</v>
      </c>
      <c r="D34">
        <v>53</v>
      </c>
      <c r="E34">
        <v>3</v>
      </c>
      <c r="F34">
        <v>2</v>
      </c>
      <c r="G34">
        <v>76</v>
      </c>
      <c r="H34" t="s">
        <v>98</v>
      </c>
      <c r="I34">
        <v>3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42209</v>
      </c>
      <c r="C35" t="s">
        <v>17</v>
      </c>
      <c r="D35">
        <v>75</v>
      </c>
      <c r="E35">
        <v>4</v>
      </c>
      <c r="F35">
        <v>1</v>
      </c>
      <c r="G35">
        <v>100</v>
      </c>
      <c r="H35" t="s">
        <v>96</v>
      </c>
      <c r="I35" s="10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42209</v>
      </c>
      <c r="C36" t="s">
        <v>17</v>
      </c>
      <c r="D36">
        <v>75</v>
      </c>
      <c r="E36">
        <v>4</v>
      </c>
      <c r="F36">
        <v>2</v>
      </c>
      <c r="G36">
        <v>75</v>
      </c>
      <c r="H36" t="s">
        <v>95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42209</v>
      </c>
      <c r="C37" t="s">
        <v>17</v>
      </c>
      <c r="D37">
        <v>75</v>
      </c>
      <c r="E37">
        <v>4</v>
      </c>
      <c r="F37">
        <v>3</v>
      </c>
      <c r="G37">
        <v>55</v>
      </c>
      <c r="H37" t="s">
        <v>96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42209</v>
      </c>
      <c r="C38" t="s">
        <v>17</v>
      </c>
      <c r="D38">
        <v>75</v>
      </c>
      <c r="E38">
        <v>4</v>
      </c>
      <c r="F38">
        <v>4</v>
      </c>
      <c r="G38">
        <v>96</v>
      </c>
      <c r="H38" t="s">
        <v>97</v>
      </c>
      <c r="I38">
        <v>4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</row>
    <row r="39" spans="2:17" x14ac:dyDescent="0.3">
      <c r="B39" s="3">
        <v>42209</v>
      </c>
      <c r="C39" t="s">
        <v>17</v>
      </c>
      <c r="D39">
        <v>75</v>
      </c>
      <c r="E39">
        <v>4</v>
      </c>
      <c r="F39">
        <v>5</v>
      </c>
      <c r="G39">
        <v>64</v>
      </c>
      <c r="H39" t="s">
        <v>96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42209</v>
      </c>
      <c r="C40" t="s">
        <v>17</v>
      </c>
      <c r="D40">
        <v>75</v>
      </c>
      <c r="E40">
        <v>4</v>
      </c>
      <c r="F40">
        <v>6</v>
      </c>
      <c r="G40">
        <v>40</v>
      </c>
      <c r="H40" t="s">
        <v>96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42209</v>
      </c>
      <c r="C41" t="s">
        <v>17</v>
      </c>
      <c r="D41">
        <v>75</v>
      </c>
      <c r="E41">
        <v>4</v>
      </c>
      <c r="F41">
        <v>7</v>
      </c>
      <c r="G41">
        <v>103</v>
      </c>
      <c r="H41" t="s">
        <v>97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42209</v>
      </c>
      <c r="C42" t="s">
        <v>17</v>
      </c>
      <c r="D42">
        <v>75</v>
      </c>
      <c r="E42">
        <v>4</v>
      </c>
      <c r="F42">
        <v>8</v>
      </c>
      <c r="G42">
        <v>73</v>
      </c>
      <c r="H42" t="s">
        <v>98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42209</v>
      </c>
      <c r="C43" t="s">
        <v>17</v>
      </c>
      <c r="D43">
        <v>75</v>
      </c>
      <c r="E43">
        <v>4</v>
      </c>
      <c r="F43">
        <v>9</v>
      </c>
      <c r="G43">
        <v>85</v>
      </c>
      <c r="H43" t="s">
        <v>97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>
        <v>42209</v>
      </c>
      <c r="C44" t="s">
        <v>17</v>
      </c>
      <c r="D44">
        <v>75</v>
      </c>
      <c r="E44">
        <v>4</v>
      </c>
      <c r="F44">
        <v>10</v>
      </c>
      <c r="G44">
        <v>105</v>
      </c>
      <c r="H44" t="s">
        <v>115</v>
      </c>
      <c r="I44">
        <v>4</v>
      </c>
      <c r="J44">
        <v>2</v>
      </c>
      <c r="K44">
        <v>0</v>
      </c>
      <c r="L44">
        <v>0</v>
      </c>
      <c r="M44">
        <v>1</v>
      </c>
      <c r="N44">
        <v>0</v>
      </c>
      <c r="O44">
        <v>0</v>
      </c>
      <c r="Q44" t="s">
        <v>117</v>
      </c>
    </row>
    <row r="45" spans="2:17" x14ac:dyDescent="0.3">
      <c r="B45" s="3">
        <v>42209</v>
      </c>
      <c r="C45" t="s">
        <v>17</v>
      </c>
      <c r="D45">
        <v>75</v>
      </c>
      <c r="E45">
        <v>4</v>
      </c>
      <c r="F45">
        <v>11</v>
      </c>
      <c r="G45">
        <v>91</v>
      </c>
      <c r="H45" t="s">
        <v>98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7" x14ac:dyDescent="0.3">
      <c r="B46" s="3">
        <v>42209</v>
      </c>
      <c r="C46" t="s">
        <v>17</v>
      </c>
      <c r="D46">
        <v>75</v>
      </c>
      <c r="E46">
        <v>4</v>
      </c>
      <c r="F46">
        <v>12</v>
      </c>
      <c r="G46">
        <v>97</v>
      </c>
      <c r="H46" t="s">
        <v>99</v>
      </c>
      <c r="I46">
        <v>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2:17" x14ac:dyDescent="0.3">
      <c r="B47" s="3">
        <v>42209</v>
      </c>
      <c r="C47" t="s">
        <v>17</v>
      </c>
      <c r="D47">
        <v>75</v>
      </c>
      <c r="E47">
        <v>4</v>
      </c>
      <c r="F47">
        <v>13</v>
      </c>
      <c r="G47">
        <v>100</v>
      </c>
      <c r="H47" t="s">
        <v>95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42209</v>
      </c>
      <c r="C48" t="s">
        <v>17</v>
      </c>
      <c r="D48">
        <v>75</v>
      </c>
      <c r="E48">
        <v>4</v>
      </c>
      <c r="F48">
        <v>14</v>
      </c>
      <c r="G48">
        <v>85</v>
      </c>
      <c r="H48" t="s">
        <v>95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42209</v>
      </c>
      <c r="C49" t="s">
        <v>17</v>
      </c>
      <c r="D49">
        <v>75</v>
      </c>
      <c r="E49">
        <v>4</v>
      </c>
      <c r="F49">
        <v>15</v>
      </c>
      <c r="G49">
        <v>97</v>
      </c>
      <c r="H49" t="s">
        <v>97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42209</v>
      </c>
      <c r="C50" t="s">
        <v>17</v>
      </c>
      <c r="D50">
        <v>75</v>
      </c>
      <c r="E50">
        <v>4</v>
      </c>
      <c r="F50">
        <v>16</v>
      </c>
      <c r="G50">
        <v>100</v>
      </c>
      <c r="H50" t="s">
        <v>116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42209</v>
      </c>
      <c r="C51" t="s">
        <v>17</v>
      </c>
      <c r="D51">
        <v>75</v>
      </c>
      <c r="E51">
        <v>4</v>
      </c>
      <c r="F51">
        <v>17</v>
      </c>
      <c r="G51">
        <v>70</v>
      </c>
      <c r="H51" t="s">
        <v>96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7" x14ac:dyDescent="0.3">
      <c r="B52" s="3">
        <v>42209</v>
      </c>
      <c r="C52" t="s">
        <v>17</v>
      </c>
      <c r="D52">
        <v>75</v>
      </c>
      <c r="E52">
        <v>4</v>
      </c>
      <c r="F52">
        <v>18</v>
      </c>
      <c r="G52">
        <v>67</v>
      </c>
      <c r="H52" s="11" t="s">
        <v>98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42209</v>
      </c>
      <c r="C53" t="s">
        <v>17</v>
      </c>
      <c r="D53">
        <v>75</v>
      </c>
      <c r="E53">
        <v>4</v>
      </c>
      <c r="F53">
        <v>19</v>
      </c>
      <c r="G53">
        <v>90</v>
      </c>
      <c r="H53" t="s">
        <v>96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42209</v>
      </c>
      <c r="C54" t="s">
        <v>17</v>
      </c>
      <c r="D54">
        <v>75</v>
      </c>
      <c r="E54">
        <v>4</v>
      </c>
      <c r="F54">
        <v>20</v>
      </c>
      <c r="G54">
        <v>97</v>
      </c>
      <c r="H54" t="s">
        <v>98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42209</v>
      </c>
      <c r="C55" t="s">
        <v>17</v>
      </c>
      <c r="D55">
        <v>76</v>
      </c>
      <c r="E55">
        <v>5</v>
      </c>
      <c r="F55">
        <v>1</v>
      </c>
      <c r="G55">
        <v>88</v>
      </c>
      <c r="H55" t="s">
        <v>95</v>
      </c>
      <c r="I55" s="11">
        <v>4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Q55" t="s">
        <v>119</v>
      </c>
    </row>
    <row r="56" spans="2:17" x14ac:dyDescent="0.3">
      <c r="B56" s="3">
        <v>42209</v>
      </c>
      <c r="C56" t="s">
        <v>17</v>
      </c>
      <c r="D56">
        <v>76</v>
      </c>
      <c r="E56">
        <v>5</v>
      </c>
      <c r="F56">
        <v>2</v>
      </c>
      <c r="G56">
        <v>64</v>
      </c>
      <c r="H56" t="s">
        <v>95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7" x14ac:dyDescent="0.3">
      <c r="B57" s="3">
        <v>42209</v>
      </c>
      <c r="C57" t="s">
        <v>17</v>
      </c>
      <c r="D57">
        <v>76</v>
      </c>
      <c r="E57">
        <v>5</v>
      </c>
      <c r="F57">
        <v>3</v>
      </c>
      <c r="G57">
        <v>85</v>
      </c>
      <c r="H57" t="s">
        <v>95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42209</v>
      </c>
      <c r="C58" t="s">
        <v>17</v>
      </c>
      <c r="D58">
        <v>76</v>
      </c>
      <c r="E58">
        <v>5</v>
      </c>
      <c r="F58">
        <v>4</v>
      </c>
      <c r="G58">
        <v>96</v>
      </c>
      <c r="H58" t="s">
        <v>95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7" x14ac:dyDescent="0.3">
      <c r="B59" s="3">
        <v>42209</v>
      </c>
      <c r="C59" t="s">
        <v>17</v>
      </c>
      <c r="D59">
        <v>76</v>
      </c>
      <c r="E59">
        <v>5</v>
      </c>
      <c r="F59">
        <v>5</v>
      </c>
      <c r="G59">
        <v>146</v>
      </c>
      <c r="H59" t="s">
        <v>115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Q59" t="s">
        <v>120</v>
      </c>
    </row>
    <row r="60" spans="2:17" x14ac:dyDescent="0.3">
      <c r="B60" s="3">
        <v>42209</v>
      </c>
      <c r="C60" t="s">
        <v>17</v>
      </c>
      <c r="D60">
        <v>76</v>
      </c>
      <c r="E60">
        <v>5</v>
      </c>
      <c r="F60">
        <v>6</v>
      </c>
      <c r="G60">
        <v>98</v>
      </c>
      <c r="H60" t="s">
        <v>95</v>
      </c>
      <c r="I60">
        <v>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42209</v>
      </c>
      <c r="C61" t="s">
        <v>17</v>
      </c>
      <c r="D61">
        <v>76</v>
      </c>
      <c r="E61">
        <v>5</v>
      </c>
      <c r="F61">
        <v>7</v>
      </c>
      <c r="G61">
        <v>141</v>
      </c>
      <c r="H61" t="s">
        <v>118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42209</v>
      </c>
      <c r="C62" t="s">
        <v>17</v>
      </c>
      <c r="D62">
        <v>76</v>
      </c>
      <c r="E62">
        <v>5</v>
      </c>
      <c r="F62">
        <v>8</v>
      </c>
      <c r="G62">
        <v>125</v>
      </c>
      <c r="H62" t="s">
        <v>115</v>
      </c>
      <c r="I62">
        <v>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42209</v>
      </c>
      <c r="C63" t="s">
        <v>17</v>
      </c>
      <c r="D63">
        <v>76</v>
      </c>
      <c r="E63">
        <v>5</v>
      </c>
      <c r="F63">
        <v>9</v>
      </c>
      <c r="G63">
        <v>138</v>
      </c>
      <c r="H63" t="s">
        <v>115</v>
      </c>
      <c r="I63">
        <v>4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42209</v>
      </c>
      <c r="C64" t="s">
        <v>17</v>
      </c>
      <c r="D64">
        <v>76</v>
      </c>
      <c r="E64">
        <v>5</v>
      </c>
      <c r="F64">
        <v>10</v>
      </c>
      <c r="G64">
        <v>140</v>
      </c>
      <c r="H64" t="s">
        <v>115</v>
      </c>
      <c r="I64">
        <v>3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</row>
    <row r="65" spans="2:17" x14ac:dyDescent="0.3">
      <c r="B65" s="3">
        <v>42209</v>
      </c>
      <c r="C65" t="s">
        <v>17</v>
      </c>
      <c r="D65">
        <v>76</v>
      </c>
      <c r="E65">
        <v>5</v>
      </c>
      <c r="F65">
        <v>11</v>
      </c>
      <c r="G65">
        <v>154</v>
      </c>
      <c r="H65" t="s">
        <v>115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</row>
    <row r="66" spans="2:17" x14ac:dyDescent="0.3">
      <c r="B66" s="3">
        <v>42209</v>
      </c>
      <c r="C66" t="s">
        <v>17</v>
      </c>
      <c r="D66">
        <v>76</v>
      </c>
      <c r="E66">
        <v>5</v>
      </c>
      <c r="F66">
        <v>12</v>
      </c>
      <c r="G66">
        <v>140</v>
      </c>
      <c r="H66" t="s">
        <v>115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42209</v>
      </c>
      <c r="C67" t="s">
        <v>17</v>
      </c>
      <c r="D67">
        <v>76</v>
      </c>
      <c r="E67">
        <v>5</v>
      </c>
      <c r="F67">
        <v>13</v>
      </c>
      <c r="G67">
        <v>155</v>
      </c>
      <c r="H67" t="s">
        <v>115</v>
      </c>
      <c r="I67">
        <v>4</v>
      </c>
      <c r="J67">
        <v>2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42209</v>
      </c>
      <c r="C68" t="s">
        <v>17</v>
      </c>
      <c r="D68">
        <v>76</v>
      </c>
      <c r="E68">
        <v>5</v>
      </c>
      <c r="F68">
        <v>14</v>
      </c>
      <c r="G68">
        <v>138</v>
      </c>
      <c r="H68" t="s">
        <v>115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7" x14ac:dyDescent="0.3">
      <c r="B69" s="3">
        <v>42209</v>
      </c>
      <c r="C69" t="s">
        <v>17</v>
      </c>
      <c r="D69">
        <v>76</v>
      </c>
      <c r="E69">
        <v>5</v>
      </c>
      <c r="F69">
        <v>15</v>
      </c>
      <c r="G69">
        <v>100</v>
      </c>
      <c r="H69" t="s">
        <v>96</v>
      </c>
      <c r="I69">
        <v>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42209</v>
      </c>
      <c r="C70" t="s">
        <v>17</v>
      </c>
      <c r="D70">
        <v>76</v>
      </c>
      <c r="E70">
        <v>5</v>
      </c>
      <c r="F70">
        <v>16</v>
      </c>
      <c r="G70">
        <v>77</v>
      </c>
      <c r="H70" t="s">
        <v>95</v>
      </c>
      <c r="I70">
        <v>4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7" x14ac:dyDescent="0.3">
      <c r="B71" s="3">
        <v>42209</v>
      </c>
      <c r="C71" t="s">
        <v>17</v>
      </c>
      <c r="D71">
        <v>76</v>
      </c>
      <c r="E71">
        <v>5</v>
      </c>
      <c r="F71">
        <v>17</v>
      </c>
      <c r="G71">
        <v>86</v>
      </c>
      <c r="H71" t="s">
        <v>96</v>
      </c>
      <c r="I71">
        <v>4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7" x14ac:dyDescent="0.3">
      <c r="B72" s="3">
        <v>42209</v>
      </c>
      <c r="C72" t="s">
        <v>17</v>
      </c>
      <c r="D72">
        <v>76</v>
      </c>
      <c r="E72">
        <v>5</v>
      </c>
      <c r="F72">
        <v>18</v>
      </c>
      <c r="G72">
        <v>83</v>
      </c>
      <c r="H72" s="11" t="s">
        <v>96</v>
      </c>
      <c r="I72">
        <v>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7" x14ac:dyDescent="0.3">
      <c r="B73" s="3">
        <v>42209</v>
      </c>
      <c r="C73" t="s">
        <v>17</v>
      </c>
      <c r="D73">
        <v>76</v>
      </c>
      <c r="E73">
        <v>5</v>
      </c>
      <c r="F73">
        <v>19</v>
      </c>
      <c r="G73">
        <v>59</v>
      </c>
      <c r="H73" t="s">
        <v>95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7" x14ac:dyDescent="0.3">
      <c r="B74" s="3">
        <v>42209</v>
      </c>
      <c r="C74" t="s">
        <v>17</v>
      </c>
      <c r="D74">
        <v>76</v>
      </c>
      <c r="E74">
        <v>5</v>
      </c>
      <c r="F74">
        <v>20</v>
      </c>
      <c r="G74">
        <v>127</v>
      </c>
      <c r="H74" t="s">
        <v>97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42209</v>
      </c>
      <c r="C75" t="s">
        <v>17</v>
      </c>
      <c r="D75">
        <v>77</v>
      </c>
      <c r="E75">
        <v>6</v>
      </c>
      <c r="F75">
        <v>1</v>
      </c>
      <c r="G75">
        <v>82</v>
      </c>
      <c r="H75" t="s">
        <v>95</v>
      </c>
      <c r="I75" s="11">
        <v>4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</row>
    <row r="76" spans="2:17" x14ac:dyDescent="0.3">
      <c r="B76" s="3">
        <v>42209</v>
      </c>
      <c r="C76" t="s">
        <v>17</v>
      </c>
      <c r="D76">
        <v>77</v>
      </c>
      <c r="E76">
        <v>6</v>
      </c>
      <c r="F76">
        <v>2</v>
      </c>
      <c r="G76">
        <v>82</v>
      </c>
      <c r="H76" t="s">
        <v>95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42209</v>
      </c>
      <c r="C77" t="s">
        <v>17</v>
      </c>
      <c r="D77">
        <v>77</v>
      </c>
      <c r="E77">
        <v>6</v>
      </c>
      <c r="F77">
        <v>3</v>
      </c>
      <c r="G77">
        <v>126</v>
      </c>
      <c r="H77" t="s">
        <v>95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42209</v>
      </c>
      <c r="C78" t="s">
        <v>17</v>
      </c>
      <c r="D78">
        <v>77</v>
      </c>
      <c r="E78">
        <v>6</v>
      </c>
      <c r="F78">
        <v>4</v>
      </c>
      <c r="G78">
        <v>92</v>
      </c>
      <c r="H78" t="s">
        <v>95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7" x14ac:dyDescent="0.3">
      <c r="B79" s="3">
        <v>42209</v>
      </c>
      <c r="C79" t="s">
        <v>17</v>
      </c>
      <c r="D79">
        <v>77</v>
      </c>
      <c r="E79">
        <v>6</v>
      </c>
      <c r="F79">
        <v>5</v>
      </c>
      <c r="G79">
        <v>42</v>
      </c>
      <c r="H79" t="s">
        <v>115</v>
      </c>
      <c r="I79">
        <v>4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Q79" t="s">
        <v>123</v>
      </c>
    </row>
    <row r="80" spans="2:17" x14ac:dyDescent="0.3">
      <c r="B80" s="3">
        <v>42209</v>
      </c>
      <c r="C80" t="s">
        <v>17</v>
      </c>
      <c r="D80">
        <v>78</v>
      </c>
      <c r="E80">
        <v>7</v>
      </c>
      <c r="F80">
        <v>1</v>
      </c>
      <c r="G80">
        <v>115</v>
      </c>
      <c r="H80" t="s">
        <v>97</v>
      </c>
      <c r="I80" s="11">
        <v>4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7" x14ac:dyDescent="0.3">
      <c r="B81" s="3">
        <v>42209</v>
      </c>
      <c r="C81" t="s">
        <v>17</v>
      </c>
      <c r="D81">
        <v>78</v>
      </c>
      <c r="E81">
        <v>7</v>
      </c>
      <c r="F81">
        <v>2</v>
      </c>
      <c r="G81">
        <v>74</v>
      </c>
      <c r="H81" t="s">
        <v>96</v>
      </c>
      <c r="I81">
        <v>5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42209</v>
      </c>
      <c r="C82" t="s">
        <v>17</v>
      </c>
      <c r="D82">
        <v>78</v>
      </c>
      <c r="E82">
        <v>7</v>
      </c>
      <c r="F82">
        <v>3</v>
      </c>
      <c r="G82">
        <v>97</v>
      </c>
      <c r="H82" t="s">
        <v>96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7" x14ac:dyDescent="0.3">
      <c r="B83" s="3">
        <v>42209</v>
      </c>
      <c r="C83" t="s">
        <v>17</v>
      </c>
      <c r="D83">
        <v>78</v>
      </c>
      <c r="E83">
        <v>7</v>
      </c>
      <c r="F83">
        <v>4</v>
      </c>
      <c r="G83">
        <v>75</v>
      </c>
      <c r="H83" t="s">
        <v>95</v>
      </c>
      <c r="I83">
        <v>4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7" x14ac:dyDescent="0.3">
      <c r="B84" s="3">
        <v>42209</v>
      </c>
      <c r="C84" t="s">
        <v>17</v>
      </c>
      <c r="D84">
        <v>78</v>
      </c>
      <c r="E84">
        <v>7</v>
      </c>
      <c r="F84">
        <v>5</v>
      </c>
      <c r="G84">
        <v>53</v>
      </c>
      <c r="H84" t="s">
        <v>96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7" x14ac:dyDescent="0.3">
      <c r="B85" s="3">
        <v>42209</v>
      </c>
      <c r="C85" t="s">
        <v>17</v>
      </c>
      <c r="D85">
        <v>78</v>
      </c>
      <c r="E85">
        <v>7</v>
      </c>
      <c r="F85">
        <v>6</v>
      </c>
      <c r="G85">
        <v>60</v>
      </c>
      <c r="H85" t="s">
        <v>96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7" x14ac:dyDescent="0.3">
      <c r="B86" s="3">
        <v>42209</v>
      </c>
      <c r="C86" t="s">
        <v>17</v>
      </c>
      <c r="D86">
        <v>78</v>
      </c>
      <c r="E86">
        <v>7</v>
      </c>
      <c r="F86">
        <v>7</v>
      </c>
      <c r="G86">
        <v>120</v>
      </c>
      <c r="H86" t="s">
        <v>115</v>
      </c>
      <c r="I86">
        <v>3</v>
      </c>
      <c r="J86">
        <v>4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7" x14ac:dyDescent="0.3">
      <c r="B87" s="3">
        <v>42209</v>
      </c>
      <c r="C87" t="s">
        <v>17</v>
      </c>
      <c r="D87">
        <v>78</v>
      </c>
      <c r="E87">
        <v>7</v>
      </c>
      <c r="F87">
        <v>8</v>
      </c>
      <c r="G87">
        <v>95</v>
      </c>
      <c r="H87" t="s">
        <v>124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7" x14ac:dyDescent="0.3">
      <c r="B88" s="3">
        <v>42209</v>
      </c>
      <c r="C88" t="s">
        <v>17</v>
      </c>
      <c r="D88">
        <v>78</v>
      </c>
      <c r="E88">
        <v>7</v>
      </c>
      <c r="F88">
        <v>9</v>
      </c>
      <c r="G88">
        <v>77</v>
      </c>
      <c r="H88" t="s">
        <v>95</v>
      </c>
      <c r="I88">
        <v>3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7" x14ac:dyDescent="0.3">
      <c r="B89" s="3">
        <v>42209</v>
      </c>
      <c r="C89" t="s">
        <v>17</v>
      </c>
      <c r="D89">
        <v>78</v>
      </c>
      <c r="E89">
        <v>7</v>
      </c>
      <c r="F89">
        <v>10</v>
      </c>
      <c r="G89">
        <v>21</v>
      </c>
      <c r="H89" t="s">
        <v>95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42209</v>
      </c>
      <c r="C90" t="s">
        <v>17</v>
      </c>
      <c r="D90">
        <v>78</v>
      </c>
      <c r="E90">
        <v>7</v>
      </c>
      <c r="F90">
        <v>11</v>
      </c>
      <c r="G90">
        <v>76</v>
      </c>
      <c r="H90" t="s">
        <v>116</v>
      </c>
      <c r="I90">
        <v>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42209</v>
      </c>
      <c r="C91" t="s">
        <v>17</v>
      </c>
      <c r="D91">
        <v>78</v>
      </c>
      <c r="E91">
        <v>7</v>
      </c>
      <c r="F91">
        <v>12</v>
      </c>
      <c r="G91">
        <v>52</v>
      </c>
      <c r="H91" t="s">
        <v>95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42209</v>
      </c>
      <c r="C92" t="s">
        <v>17</v>
      </c>
      <c r="D92">
        <v>78</v>
      </c>
      <c r="E92">
        <v>7</v>
      </c>
      <c r="F92">
        <v>13</v>
      </c>
      <c r="G92">
        <v>93</v>
      </c>
      <c r="H92" t="s">
        <v>98</v>
      </c>
      <c r="I92">
        <v>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7" x14ac:dyDescent="0.3">
      <c r="B93" s="3">
        <v>42209</v>
      </c>
      <c r="C93" t="s">
        <v>17</v>
      </c>
      <c r="D93">
        <v>78</v>
      </c>
      <c r="E93">
        <v>7</v>
      </c>
      <c r="F93">
        <v>14</v>
      </c>
      <c r="G93">
        <v>50</v>
      </c>
      <c r="H93" t="s">
        <v>95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42209</v>
      </c>
      <c r="C94" t="s">
        <v>17</v>
      </c>
      <c r="D94">
        <v>78</v>
      </c>
      <c r="E94">
        <v>7</v>
      </c>
      <c r="F94">
        <v>15</v>
      </c>
      <c r="G94">
        <v>60</v>
      </c>
      <c r="H94" t="s">
        <v>95</v>
      </c>
      <c r="I94">
        <v>4</v>
      </c>
      <c r="J94">
        <v>0</v>
      </c>
      <c r="K94">
        <v>0</v>
      </c>
      <c r="L94">
        <v>2</v>
      </c>
      <c r="M94">
        <v>0</v>
      </c>
      <c r="N94">
        <v>0</v>
      </c>
      <c r="O94">
        <v>0</v>
      </c>
    </row>
    <row r="95" spans="2:17" x14ac:dyDescent="0.3">
      <c r="B95" s="3">
        <v>42212</v>
      </c>
      <c r="C95" t="s">
        <v>17</v>
      </c>
      <c r="D95">
        <v>79</v>
      </c>
      <c r="E95">
        <v>8</v>
      </c>
      <c r="F95">
        <v>1</v>
      </c>
      <c r="G95">
        <v>150</v>
      </c>
      <c r="H95" t="s">
        <v>99</v>
      </c>
      <c r="I95">
        <v>4</v>
      </c>
      <c r="J95">
        <v>3</v>
      </c>
      <c r="K95">
        <v>3</v>
      </c>
      <c r="L95">
        <v>0</v>
      </c>
      <c r="M95">
        <v>0</v>
      </c>
      <c r="N95">
        <v>0</v>
      </c>
      <c r="O95">
        <v>0</v>
      </c>
      <c r="Q95" t="s">
        <v>125</v>
      </c>
    </row>
    <row r="96" spans="2:17" x14ac:dyDescent="0.3">
      <c r="B96" s="3">
        <v>42212</v>
      </c>
      <c r="C96" t="s">
        <v>17</v>
      </c>
      <c r="D96">
        <v>79</v>
      </c>
      <c r="E96">
        <v>8</v>
      </c>
      <c r="F96">
        <v>2</v>
      </c>
      <c r="G96">
        <v>53</v>
      </c>
      <c r="H96" t="s">
        <v>95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42212</v>
      </c>
      <c r="C97" t="s">
        <v>17</v>
      </c>
      <c r="D97">
        <v>80</v>
      </c>
      <c r="E97">
        <v>9</v>
      </c>
      <c r="F97">
        <v>1</v>
      </c>
      <c r="G97">
        <v>149</v>
      </c>
      <c r="H97" t="s">
        <v>95</v>
      </c>
      <c r="I97" s="11">
        <v>3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</row>
    <row r="98" spans="2:17" x14ac:dyDescent="0.3">
      <c r="B98" s="3">
        <v>42212</v>
      </c>
      <c r="C98" t="s">
        <v>17</v>
      </c>
      <c r="D98">
        <v>80</v>
      </c>
      <c r="E98">
        <v>9</v>
      </c>
      <c r="F98">
        <v>2</v>
      </c>
      <c r="G98">
        <v>46</v>
      </c>
      <c r="H98" t="s">
        <v>96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42212</v>
      </c>
      <c r="C99" t="s">
        <v>17</v>
      </c>
      <c r="D99">
        <v>80</v>
      </c>
      <c r="E99">
        <v>9</v>
      </c>
      <c r="F99">
        <v>3</v>
      </c>
      <c r="G99">
        <v>69</v>
      </c>
      <c r="H99" t="s">
        <v>96</v>
      </c>
      <c r="I99">
        <v>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42212</v>
      </c>
      <c r="C100" t="s">
        <v>17</v>
      </c>
      <c r="D100">
        <v>80</v>
      </c>
      <c r="E100">
        <v>9</v>
      </c>
      <c r="F100">
        <v>4</v>
      </c>
      <c r="G100">
        <v>100</v>
      </c>
      <c r="H100" t="s">
        <v>95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t="s">
        <v>126</v>
      </c>
    </row>
    <row r="101" spans="2:17" x14ac:dyDescent="0.3">
      <c r="B101" s="3">
        <v>42212</v>
      </c>
      <c r="C101" t="s">
        <v>17</v>
      </c>
      <c r="D101">
        <v>80</v>
      </c>
      <c r="E101">
        <v>9</v>
      </c>
      <c r="F101">
        <v>5</v>
      </c>
      <c r="G101">
        <v>115</v>
      </c>
      <c r="H101" t="s">
        <v>95</v>
      </c>
      <c r="I101">
        <v>4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7" x14ac:dyDescent="0.3">
      <c r="B102" s="3">
        <v>42212</v>
      </c>
      <c r="C102" t="s">
        <v>17</v>
      </c>
      <c r="D102">
        <v>80</v>
      </c>
      <c r="E102">
        <v>9</v>
      </c>
      <c r="F102">
        <v>6</v>
      </c>
      <c r="G102">
        <v>75</v>
      </c>
      <c r="H102" t="s">
        <v>96</v>
      </c>
      <c r="I102">
        <v>3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7" x14ac:dyDescent="0.3">
      <c r="B103" s="3">
        <v>42212</v>
      </c>
      <c r="C103" t="s">
        <v>17</v>
      </c>
      <c r="D103">
        <v>80</v>
      </c>
      <c r="E103">
        <v>9</v>
      </c>
      <c r="F103">
        <v>7</v>
      </c>
      <c r="G103">
        <v>104</v>
      </c>
      <c r="H103" t="s">
        <v>95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7" x14ac:dyDescent="0.3">
      <c r="B104" s="3">
        <v>42212</v>
      </c>
      <c r="C104" t="s">
        <v>17</v>
      </c>
      <c r="D104">
        <v>80</v>
      </c>
      <c r="E104">
        <v>9</v>
      </c>
      <c r="F104">
        <v>8</v>
      </c>
      <c r="G104">
        <v>118</v>
      </c>
      <c r="H104" t="s">
        <v>95</v>
      </c>
      <c r="I104">
        <v>3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42212</v>
      </c>
      <c r="C105" t="s">
        <v>17</v>
      </c>
      <c r="D105">
        <v>80</v>
      </c>
      <c r="E105">
        <v>9</v>
      </c>
      <c r="F105">
        <v>9</v>
      </c>
      <c r="G105">
        <v>107</v>
      </c>
      <c r="H105" t="s">
        <v>95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42212</v>
      </c>
      <c r="C106" t="s">
        <v>17</v>
      </c>
      <c r="D106">
        <v>80</v>
      </c>
      <c r="E106">
        <v>9</v>
      </c>
      <c r="F106">
        <v>10</v>
      </c>
      <c r="G106">
        <v>141</v>
      </c>
      <c r="H106" t="s">
        <v>95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>
        <v>42212</v>
      </c>
      <c r="C107" t="s">
        <v>17</v>
      </c>
      <c r="D107">
        <v>80</v>
      </c>
      <c r="E107">
        <v>9</v>
      </c>
      <c r="F107">
        <v>11</v>
      </c>
      <c r="G107">
        <v>88</v>
      </c>
      <c r="H107" t="s">
        <v>96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</row>
    <row r="108" spans="2:17" x14ac:dyDescent="0.3">
      <c r="B108" s="3">
        <v>42212</v>
      </c>
      <c r="C108" t="s">
        <v>17</v>
      </c>
      <c r="D108">
        <v>80</v>
      </c>
      <c r="E108">
        <v>9</v>
      </c>
      <c r="F108">
        <v>12</v>
      </c>
      <c r="G108">
        <v>122</v>
      </c>
      <c r="H108" t="s">
        <v>95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7" x14ac:dyDescent="0.3">
      <c r="B109" s="3">
        <v>42212</v>
      </c>
      <c r="C109" t="s">
        <v>17</v>
      </c>
      <c r="D109">
        <v>80</v>
      </c>
      <c r="E109">
        <v>9</v>
      </c>
      <c r="F109">
        <v>13</v>
      </c>
      <c r="G109">
        <v>123</v>
      </c>
      <c r="H109" t="s">
        <v>95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>
        <v>42212</v>
      </c>
      <c r="C110" t="s">
        <v>17</v>
      </c>
      <c r="D110">
        <v>80</v>
      </c>
      <c r="E110">
        <v>9</v>
      </c>
      <c r="F110">
        <v>14</v>
      </c>
      <c r="G110">
        <v>117</v>
      </c>
      <c r="H110" t="s">
        <v>95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7" x14ac:dyDescent="0.3">
      <c r="B111" s="3">
        <v>42212</v>
      </c>
      <c r="C111" t="s">
        <v>17</v>
      </c>
      <c r="D111">
        <v>80</v>
      </c>
      <c r="E111">
        <v>9</v>
      </c>
      <c r="F111">
        <v>15</v>
      </c>
      <c r="G111">
        <v>75</v>
      </c>
      <c r="H111" t="s">
        <v>96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7" x14ac:dyDescent="0.3">
      <c r="B112" s="3">
        <v>42212</v>
      </c>
      <c r="C112" t="s">
        <v>17</v>
      </c>
      <c r="D112">
        <v>80</v>
      </c>
      <c r="E112">
        <v>9</v>
      </c>
      <c r="F112">
        <v>16</v>
      </c>
      <c r="G112">
        <v>125</v>
      </c>
      <c r="H112" t="s">
        <v>95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>
        <v>42212</v>
      </c>
      <c r="C113" t="s">
        <v>17</v>
      </c>
      <c r="D113">
        <v>80</v>
      </c>
      <c r="E113">
        <v>9</v>
      </c>
      <c r="F113">
        <v>17</v>
      </c>
      <c r="G113">
        <v>126</v>
      </c>
      <c r="H113" t="s">
        <v>95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7" x14ac:dyDescent="0.3">
      <c r="B114" s="3">
        <v>42212</v>
      </c>
      <c r="C114" t="s">
        <v>17</v>
      </c>
      <c r="D114">
        <v>80</v>
      </c>
      <c r="E114">
        <v>9</v>
      </c>
      <c r="F114">
        <v>18</v>
      </c>
      <c r="G114">
        <v>86</v>
      </c>
      <c r="H114" s="11" t="s">
        <v>95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7" x14ac:dyDescent="0.3">
      <c r="B115" s="3">
        <v>42212</v>
      </c>
      <c r="C115" t="s">
        <v>17</v>
      </c>
      <c r="D115">
        <v>80</v>
      </c>
      <c r="E115">
        <v>9</v>
      </c>
      <c r="F115">
        <v>19</v>
      </c>
      <c r="G115">
        <v>111</v>
      </c>
      <c r="H115" t="s">
        <v>96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7" x14ac:dyDescent="0.3">
      <c r="B116" s="3">
        <v>42212</v>
      </c>
      <c r="C116" t="s">
        <v>17</v>
      </c>
      <c r="D116">
        <v>80</v>
      </c>
      <c r="E116">
        <v>9</v>
      </c>
      <c r="F116">
        <v>20</v>
      </c>
      <c r="G116">
        <v>114</v>
      </c>
      <c r="H116" t="s">
        <v>96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 t="s">
        <v>127</v>
      </c>
    </row>
    <row r="117" spans="2:17" x14ac:dyDescent="0.3">
      <c r="B117" s="3">
        <v>42212</v>
      </c>
      <c r="C117" t="s">
        <v>17</v>
      </c>
      <c r="D117">
        <v>81</v>
      </c>
      <c r="E117">
        <v>10</v>
      </c>
      <c r="F117">
        <v>1</v>
      </c>
      <c r="G117">
        <v>93</v>
      </c>
      <c r="H117" t="s">
        <v>95</v>
      </c>
      <c r="I117" s="11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7" x14ac:dyDescent="0.3">
      <c r="B118" s="3">
        <v>42212</v>
      </c>
      <c r="C118" t="s">
        <v>17</v>
      </c>
      <c r="D118">
        <v>81</v>
      </c>
      <c r="E118">
        <v>10</v>
      </c>
      <c r="F118">
        <v>2</v>
      </c>
      <c r="G118">
        <v>69</v>
      </c>
      <c r="H118" t="s">
        <v>95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42212</v>
      </c>
      <c r="C119" t="s">
        <v>17</v>
      </c>
      <c r="D119">
        <v>81</v>
      </c>
      <c r="E119">
        <v>10</v>
      </c>
      <c r="F119">
        <v>3</v>
      </c>
      <c r="G119">
        <v>69</v>
      </c>
      <c r="H119" t="s">
        <v>95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7" x14ac:dyDescent="0.3">
      <c r="B120" s="3">
        <v>42212</v>
      </c>
      <c r="C120" t="s">
        <v>17</v>
      </c>
      <c r="D120">
        <v>81</v>
      </c>
      <c r="E120">
        <v>10</v>
      </c>
      <c r="F120">
        <v>4</v>
      </c>
      <c r="G120">
        <v>96</v>
      </c>
      <c r="H120" t="s">
        <v>95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42212</v>
      </c>
      <c r="C121" t="s">
        <v>17</v>
      </c>
      <c r="D121">
        <v>81</v>
      </c>
      <c r="E121">
        <v>10</v>
      </c>
      <c r="F121">
        <v>5</v>
      </c>
      <c r="G121">
        <v>71</v>
      </c>
      <c r="H121" t="s">
        <v>95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42212</v>
      </c>
      <c r="C122" t="s">
        <v>17</v>
      </c>
      <c r="D122">
        <v>81</v>
      </c>
      <c r="E122">
        <v>10</v>
      </c>
      <c r="F122">
        <v>6</v>
      </c>
      <c r="G122">
        <v>56</v>
      </c>
      <c r="H122" t="s">
        <v>96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42212</v>
      </c>
      <c r="C123" t="s">
        <v>17</v>
      </c>
      <c r="D123">
        <v>81</v>
      </c>
      <c r="E123">
        <v>10</v>
      </c>
      <c r="F123">
        <v>7</v>
      </c>
      <c r="G123">
        <v>61</v>
      </c>
      <c r="H123" t="s">
        <v>95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42212</v>
      </c>
      <c r="C124" t="s">
        <v>17</v>
      </c>
      <c r="D124">
        <v>81</v>
      </c>
      <c r="E124">
        <v>10</v>
      </c>
      <c r="F124">
        <v>8</v>
      </c>
      <c r="G124">
        <v>68</v>
      </c>
      <c r="H124" t="s">
        <v>95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7" x14ac:dyDescent="0.3">
      <c r="B125" s="3">
        <v>42212</v>
      </c>
      <c r="C125" t="s">
        <v>17</v>
      </c>
      <c r="D125">
        <v>81</v>
      </c>
      <c r="E125">
        <v>10</v>
      </c>
      <c r="F125">
        <v>9</v>
      </c>
      <c r="G125">
        <v>101</v>
      </c>
      <c r="H125" t="s">
        <v>95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7" x14ac:dyDescent="0.3">
      <c r="B126" s="3">
        <v>42212</v>
      </c>
      <c r="C126" t="s">
        <v>17</v>
      </c>
      <c r="D126">
        <v>81</v>
      </c>
      <c r="E126">
        <v>10</v>
      </c>
      <c r="F126">
        <v>10</v>
      </c>
      <c r="G126">
        <v>75</v>
      </c>
      <c r="H126" t="s">
        <v>95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42212</v>
      </c>
      <c r="C127" t="s">
        <v>17</v>
      </c>
      <c r="D127">
        <v>81</v>
      </c>
      <c r="E127">
        <v>10</v>
      </c>
      <c r="F127">
        <v>11</v>
      </c>
      <c r="G127">
        <v>67</v>
      </c>
      <c r="H127" t="s">
        <v>98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42212</v>
      </c>
      <c r="C128" t="s">
        <v>17</v>
      </c>
      <c r="D128">
        <v>81</v>
      </c>
      <c r="E128">
        <v>10</v>
      </c>
      <c r="F128">
        <v>12</v>
      </c>
      <c r="G128">
        <v>85</v>
      </c>
      <c r="H128" t="s">
        <v>95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42212</v>
      </c>
      <c r="C129" t="s">
        <v>17</v>
      </c>
      <c r="D129">
        <v>81</v>
      </c>
      <c r="E129">
        <v>10</v>
      </c>
      <c r="F129">
        <v>13</v>
      </c>
      <c r="G129">
        <v>108</v>
      </c>
      <c r="H129" t="s">
        <v>95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42212</v>
      </c>
      <c r="C130" t="s">
        <v>17</v>
      </c>
      <c r="D130">
        <v>81</v>
      </c>
      <c r="E130">
        <v>10</v>
      </c>
      <c r="F130">
        <v>14</v>
      </c>
      <c r="G130">
        <v>47</v>
      </c>
      <c r="H130" t="s">
        <v>98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42212</v>
      </c>
      <c r="C131" t="s">
        <v>17</v>
      </c>
      <c r="D131">
        <v>81</v>
      </c>
      <c r="E131">
        <v>10</v>
      </c>
      <c r="F131">
        <v>15</v>
      </c>
      <c r="G131">
        <v>60</v>
      </c>
      <c r="H131" t="s">
        <v>95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42212</v>
      </c>
      <c r="C132" t="s">
        <v>17</v>
      </c>
      <c r="D132">
        <v>81</v>
      </c>
      <c r="E132">
        <v>10</v>
      </c>
      <c r="F132">
        <v>16</v>
      </c>
      <c r="G132">
        <v>103</v>
      </c>
      <c r="H132" t="s">
        <v>96</v>
      </c>
      <c r="I132">
        <v>3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</row>
    <row r="133" spans="2:17" x14ac:dyDescent="0.3">
      <c r="B133" s="3">
        <v>42212</v>
      </c>
      <c r="C133" t="s">
        <v>17</v>
      </c>
      <c r="D133">
        <v>81</v>
      </c>
      <c r="E133">
        <v>10</v>
      </c>
      <c r="F133">
        <v>17</v>
      </c>
      <c r="G133">
        <v>66</v>
      </c>
      <c r="H133" t="s">
        <v>96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42212</v>
      </c>
      <c r="C134" t="s">
        <v>17</v>
      </c>
      <c r="D134">
        <v>81</v>
      </c>
      <c r="E134">
        <v>10</v>
      </c>
      <c r="F134">
        <v>18</v>
      </c>
      <c r="G134">
        <v>89</v>
      </c>
      <c r="H134" s="11" t="s">
        <v>95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42212</v>
      </c>
      <c r="C135" t="s">
        <v>17</v>
      </c>
      <c r="D135">
        <v>81</v>
      </c>
      <c r="E135">
        <v>10</v>
      </c>
      <c r="F135">
        <v>19</v>
      </c>
      <c r="G135">
        <v>120</v>
      </c>
      <c r="H135" t="s">
        <v>95</v>
      </c>
      <c r="I135">
        <v>3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42212</v>
      </c>
      <c r="C136" t="s">
        <v>17</v>
      </c>
      <c r="D136">
        <v>81</v>
      </c>
      <c r="E136">
        <v>10</v>
      </c>
      <c r="F136">
        <v>20</v>
      </c>
      <c r="G136" s="10">
        <v>69</v>
      </c>
      <c r="H136" t="s">
        <v>96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42212</v>
      </c>
      <c r="C137" t="s">
        <v>17</v>
      </c>
      <c r="D137">
        <v>82</v>
      </c>
      <c r="E137">
        <v>11</v>
      </c>
      <c r="F137">
        <v>1</v>
      </c>
      <c r="G137">
        <v>93</v>
      </c>
      <c r="H137" t="s">
        <v>98</v>
      </c>
      <c r="I137" s="11">
        <v>3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</row>
    <row r="138" spans="2:17" x14ac:dyDescent="0.3">
      <c r="B138" s="3">
        <v>42212</v>
      </c>
      <c r="C138" t="s">
        <v>17</v>
      </c>
      <c r="D138">
        <v>82</v>
      </c>
      <c r="E138">
        <v>11</v>
      </c>
      <c r="F138">
        <v>2</v>
      </c>
      <c r="G138">
        <v>64</v>
      </c>
      <c r="H138" t="s">
        <v>96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42212</v>
      </c>
      <c r="C139" t="s">
        <v>17</v>
      </c>
      <c r="D139">
        <v>82</v>
      </c>
      <c r="E139">
        <v>11</v>
      </c>
      <c r="F139">
        <v>3</v>
      </c>
      <c r="G139">
        <v>67</v>
      </c>
      <c r="H139" t="s">
        <v>96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42212</v>
      </c>
      <c r="C140" t="s">
        <v>17</v>
      </c>
      <c r="D140">
        <v>82</v>
      </c>
      <c r="E140">
        <v>11</v>
      </c>
      <c r="F140">
        <v>4</v>
      </c>
      <c r="G140">
        <v>75</v>
      </c>
      <c r="H140" t="s">
        <v>95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42212</v>
      </c>
      <c r="C141" t="s">
        <v>17</v>
      </c>
      <c r="D141">
        <v>82</v>
      </c>
      <c r="E141">
        <v>11</v>
      </c>
      <c r="F141">
        <v>5</v>
      </c>
      <c r="G141">
        <v>100</v>
      </c>
      <c r="H141" t="s">
        <v>99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7" x14ac:dyDescent="0.3">
      <c r="B142" s="3">
        <v>42212</v>
      </c>
      <c r="C142" t="s">
        <v>17</v>
      </c>
      <c r="D142">
        <v>82</v>
      </c>
      <c r="E142">
        <v>11</v>
      </c>
      <c r="F142">
        <v>6</v>
      </c>
      <c r="G142">
        <v>54</v>
      </c>
      <c r="H142" t="s">
        <v>95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7" x14ac:dyDescent="0.3">
      <c r="B143" s="3">
        <v>42212</v>
      </c>
      <c r="C143" t="s">
        <v>17</v>
      </c>
      <c r="D143">
        <v>82</v>
      </c>
      <c r="E143">
        <v>11</v>
      </c>
      <c r="F143">
        <v>7</v>
      </c>
      <c r="G143">
        <v>61</v>
      </c>
      <c r="H143" t="s">
        <v>98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7" x14ac:dyDescent="0.3">
      <c r="B144" s="3">
        <v>42212</v>
      </c>
      <c r="C144" t="s">
        <v>17</v>
      </c>
      <c r="D144">
        <v>82</v>
      </c>
      <c r="E144">
        <v>11</v>
      </c>
      <c r="F144">
        <v>8</v>
      </c>
      <c r="G144">
        <v>126</v>
      </c>
      <c r="H144" t="s">
        <v>98</v>
      </c>
      <c r="I144">
        <v>3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Q144" t="s">
        <v>128</v>
      </c>
    </row>
    <row r="145" spans="2:17" x14ac:dyDescent="0.3">
      <c r="B145" s="3">
        <v>42212</v>
      </c>
      <c r="C145" t="s">
        <v>17</v>
      </c>
      <c r="D145">
        <v>82</v>
      </c>
      <c r="E145">
        <v>11</v>
      </c>
      <c r="F145">
        <v>9</v>
      </c>
      <c r="G145">
        <v>65</v>
      </c>
      <c r="H145" t="s">
        <v>98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2:17" x14ac:dyDescent="0.3">
      <c r="B146" s="3">
        <v>42212</v>
      </c>
      <c r="C146" t="s">
        <v>17</v>
      </c>
      <c r="D146">
        <v>82</v>
      </c>
      <c r="E146">
        <v>11</v>
      </c>
      <c r="F146">
        <v>10</v>
      </c>
      <c r="G146">
        <v>114</v>
      </c>
      <c r="H146" t="s">
        <v>116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2:17" x14ac:dyDescent="0.3">
      <c r="B147" s="3">
        <v>42212</v>
      </c>
      <c r="C147" t="s">
        <v>17</v>
      </c>
      <c r="D147">
        <v>82</v>
      </c>
      <c r="E147">
        <v>11</v>
      </c>
      <c r="F147">
        <v>11</v>
      </c>
      <c r="G147">
        <v>122</v>
      </c>
      <c r="H147" s="10" t="s">
        <v>99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42212</v>
      </c>
      <c r="C148" t="s">
        <v>17</v>
      </c>
      <c r="D148">
        <v>82</v>
      </c>
      <c r="E148">
        <v>11</v>
      </c>
      <c r="F148">
        <v>12</v>
      </c>
      <c r="G148">
        <v>104</v>
      </c>
      <c r="H148" t="s">
        <v>99</v>
      </c>
      <c r="I148">
        <v>3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42212</v>
      </c>
      <c r="C149" t="s">
        <v>17</v>
      </c>
      <c r="D149">
        <v>82</v>
      </c>
      <c r="E149">
        <v>11</v>
      </c>
      <c r="F149">
        <v>13</v>
      </c>
      <c r="G149">
        <v>137</v>
      </c>
      <c r="H149" t="s">
        <v>99</v>
      </c>
      <c r="I149">
        <v>4</v>
      </c>
      <c r="J149">
        <v>1</v>
      </c>
      <c r="K149">
        <v>0</v>
      </c>
      <c r="L149">
        <v>0</v>
      </c>
      <c r="M149">
        <v>1</v>
      </c>
      <c r="N149">
        <v>0</v>
      </c>
      <c r="O149">
        <v>0</v>
      </c>
    </row>
    <row r="150" spans="2:17" x14ac:dyDescent="0.3">
      <c r="B150" s="3">
        <v>42212</v>
      </c>
      <c r="C150" t="s">
        <v>17</v>
      </c>
      <c r="D150">
        <v>82</v>
      </c>
      <c r="E150">
        <v>11</v>
      </c>
      <c r="F150">
        <v>14</v>
      </c>
      <c r="G150">
        <v>58</v>
      </c>
      <c r="H150" t="s">
        <v>96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7" x14ac:dyDescent="0.3">
      <c r="B151" s="3">
        <v>42212</v>
      </c>
      <c r="C151" t="s">
        <v>17</v>
      </c>
      <c r="D151">
        <v>83</v>
      </c>
      <c r="E151">
        <v>12</v>
      </c>
      <c r="F151">
        <v>1</v>
      </c>
      <c r="G151">
        <v>163</v>
      </c>
      <c r="H151" t="s">
        <v>115</v>
      </c>
      <c r="I151" s="11">
        <v>4</v>
      </c>
      <c r="J151">
        <v>3</v>
      </c>
      <c r="K151">
        <v>0</v>
      </c>
      <c r="L151">
        <v>0</v>
      </c>
      <c r="M151">
        <v>0</v>
      </c>
      <c r="N151">
        <v>0</v>
      </c>
      <c r="O151">
        <v>0</v>
      </c>
      <c r="Q151" t="s">
        <v>129</v>
      </c>
    </row>
    <row r="152" spans="2:17" x14ac:dyDescent="0.3">
      <c r="B152" s="3">
        <v>42212</v>
      </c>
      <c r="C152" t="s">
        <v>17</v>
      </c>
      <c r="D152">
        <v>83</v>
      </c>
      <c r="E152">
        <v>12</v>
      </c>
      <c r="F152">
        <v>2</v>
      </c>
      <c r="G152" s="10">
        <v>30</v>
      </c>
      <c r="H152" t="s">
        <v>95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42212</v>
      </c>
      <c r="C153" t="s">
        <v>17</v>
      </c>
      <c r="D153">
        <v>83</v>
      </c>
      <c r="E153">
        <v>12</v>
      </c>
      <c r="F153">
        <v>3</v>
      </c>
      <c r="G153">
        <v>91</v>
      </c>
      <c r="H153" t="s">
        <v>95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42212</v>
      </c>
      <c r="C154" t="s">
        <v>17</v>
      </c>
      <c r="D154">
        <v>83</v>
      </c>
      <c r="E154">
        <v>12</v>
      </c>
      <c r="F154">
        <v>4</v>
      </c>
      <c r="G154">
        <v>95</v>
      </c>
      <c r="H154" t="s">
        <v>95</v>
      </c>
      <c r="I154">
        <v>4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2:17" x14ac:dyDescent="0.3">
      <c r="B155" s="3">
        <v>42212</v>
      </c>
      <c r="C155" t="s">
        <v>17</v>
      </c>
      <c r="D155">
        <v>83</v>
      </c>
      <c r="E155">
        <v>12</v>
      </c>
      <c r="F155">
        <v>5</v>
      </c>
      <c r="G155">
        <v>81</v>
      </c>
      <c r="H155" t="s">
        <v>95</v>
      </c>
      <c r="I155">
        <v>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>
        <v>42212</v>
      </c>
      <c r="C156" t="s">
        <v>17</v>
      </c>
      <c r="D156">
        <v>83</v>
      </c>
      <c r="E156">
        <v>12</v>
      </c>
      <c r="F156">
        <v>6</v>
      </c>
      <c r="G156">
        <v>48</v>
      </c>
      <c r="H156" t="s">
        <v>95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7" x14ac:dyDescent="0.3">
      <c r="B157" s="3">
        <v>42212</v>
      </c>
      <c r="C157" t="s">
        <v>17</v>
      </c>
      <c r="D157">
        <v>83</v>
      </c>
      <c r="E157">
        <v>12</v>
      </c>
      <c r="F157">
        <v>7</v>
      </c>
      <c r="G157">
        <v>96</v>
      </c>
      <c r="H157" t="s">
        <v>95</v>
      </c>
      <c r="I157">
        <v>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7" x14ac:dyDescent="0.3">
      <c r="B158" s="3">
        <v>42212</v>
      </c>
      <c r="C158" t="s">
        <v>17</v>
      </c>
      <c r="D158">
        <v>83</v>
      </c>
      <c r="E158">
        <v>12</v>
      </c>
      <c r="F158">
        <v>8</v>
      </c>
      <c r="G158">
        <v>123</v>
      </c>
      <c r="H158" t="s">
        <v>97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42212</v>
      </c>
      <c r="C159" t="s">
        <v>17</v>
      </c>
      <c r="D159">
        <v>83</v>
      </c>
      <c r="E159">
        <v>12</v>
      </c>
      <c r="F159">
        <v>9</v>
      </c>
      <c r="G159">
        <v>183</v>
      </c>
      <c r="H159" t="s">
        <v>99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7" x14ac:dyDescent="0.3">
      <c r="B160" s="3">
        <v>42212</v>
      </c>
      <c r="C160" t="s">
        <v>17</v>
      </c>
      <c r="D160">
        <v>83</v>
      </c>
      <c r="E160">
        <v>12</v>
      </c>
      <c r="F160">
        <v>10</v>
      </c>
      <c r="G160">
        <v>181</v>
      </c>
      <c r="H160" t="s">
        <v>115</v>
      </c>
      <c r="I160">
        <v>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Q160" t="s">
        <v>130</v>
      </c>
    </row>
    <row r="161" spans="2:17" x14ac:dyDescent="0.3">
      <c r="B161" s="3">
        <v>42212</v>
      </c>
      <c r="C161" t="s">
        <v>17</v>
      </c>
      <c r="D161">
        <v>83</v>
      </c>
      <c r="E161">
        <v>12</v>
      </c>
      <c r="F161">
        <v>11</v>
      </c>
      <c r="G161">
        <v>161</v>
      </c>
      <c r="H161" t="s">
        <v>95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Q161" t="s">
        <v>131</v>
      </c>
    </row>
    <row r="162" spans="2:17" x14ac:dyDescent="0.3">
      <c r="B162" s="3">
        <v>42212</v>
      </c>
      <c r="C162" t="s">
        <v>17</v>
      </c>
      <c r="D162">
        <v>83</v>
      </c>
      <c r="E162">
        <v>12</v>
      </c>
      <c r="F162">
        <v>12</v>
      </c>
      <c r="G162">
        <v>38</v>
      </c>
      <c r="H162" t="s">
        <v>95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42212</v>
      </c>
      <c r="C163" t="s">
        <v>17</v>
      </c>
      <c r="D163">
        <v>83</v>
      </c>
      <c r="E163">
        <v>12</v>
      </c>
      <c r="F163">
        <v>13</v>
      </c>
      <c r="G163">
        <v>57</v>
      </c>
      <c r="H163" t="s">
        <v>95</v>
      </c>
      <c r="I163">
        <v>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42212</v>
      </c>
      <c r="C164" t="s">
        <v>17</v>
      </c>
      <c r="D164">
        <v>83</v>
      </c>
      <c r="E164">
        <v>12</v>
      </c>
      <c r="F164">
        <v>14</v>
      </c>
      <c r="G164">
        <v>70</v>
      </c>
      <c r="H164" t="s">
        <v>95</v>
      </c>
      <c r="I164">
        <v>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42212</v>
      </c>
      <c r="C165" t="s">
        <v>17</v>
      </c>
      <c r="D165">
        <v>83</v>
      </c>
      <c r="E165">
        <v>12</v>
      </c>
      <c r="F165">
        <v>15</v>
      </c>
      <c r="G165">
        <v>79</v>
      </c>
      <c r="H165" t="s">
        <v>95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42212</v>
      </c>
      <c r="C166" t="s">
        <v>17</v>
      </c>
      <c r="D166">
        <v>83</v>
      </c>
      <c r="E166">
        <v>12</v>
      </c>
      <c r="F166">
        <v>16</v>
      </c>
      <c r="G166">
        <v>82</v>
      </c>
      <c r="H166" t="s">
        <v>95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42212</v>
      </c>
      <c r="C167" t="s">
        <v>17</v>
      </c>
      <c r="D167">
        <v>83</v>
      </c>
      <c r="E167">
        <v>12</v>
      </c>
      <c r="F167">
        <v>17</v>
      </c>
      <c r="G167">
        <v>144</v>
      </c>
      <c r="H167" t="s">
        <v>95</v>
      </c>
      <c r="I167">
        <v>4</v>
      </c>
      <c r="J167">
        <v>2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42212</v>
      </c>
      <c r="C168" t="s">
        <v>17</v>
      </c>
      <c r="D168">
        <v>83</v>
      </c>
      <c r="E168">
        <v>12</v>
      </c>
      <c r="F168">
        <v>18</v>
      </c>
      <c r="G168">
        <v>116</v>
      </c>
      <c r="H168" s="11" t="s">
        <v>95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42212</v>
      </c>
      <c r="C169" t="s">
        <v>17</v>
      </c>
      <c r="D169">
        <v>83</v>
      </c>
      <c r="E169">
        <v>12</v>
      </c>
      <c r="F169">
        <v>19</v>
      </c>
      <c r="G169">
        <v>80</v>
      </c>
      <c r="H169" t="s">
        <v>95</v>
      </c>
      <c r="I169">
        <v>4</v>
      </c>
      <c r="J169">
        <v>2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42212</v>
      </c>
      <c r="C170" t="s">
        <v>17</v>
      </c>
      <c r="D170">
        <v>83</v>
      </c>
      <c r="E170">
        <v>12</v>
      </c>
      <c r="F170">
        <v>20</v>
      </c>
      <c r="G170">
        <v>71</v>
      </c>
      <c r="H170" t="s">
        <v>95</v>
      </c>
      <c r="I170">
        <v>3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Q170" t="s">
        <v>132</v>
      </c>
    </row>
    <row r="171" spans="2:17" x14ac:dyDescent="0.3">
      <c r="B171" s="3">
        <v>42212</v>
      </c>
      <c r="C171" t="s">
        <v>17</v>
      </c>
      <c r="D171">
        <v>84</v>
      </c>
      <c r="E171">
        <v>13</v>
      </c>
      <c r="F171">
        <v>1</v>
      </c>
      <c r="G171">
        <v>98</v>
      </c>
      <c r="H171" t="s">
        <v>97</v>
      </c>
      <c r="I171" s="11">
        <v>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42212</v>
      </c>
      <c r="C172" t="s">
        <v>17</v>
      </c>
      <c r="D172">
        <v>84</v>
      </c>
      <c r="E172">
        <v>13</v>
      </c>
      <c r="F172">
        <v>2</v>
      </c>
      <c r="G172" s="11">
        <v>113</v>
      </c>
      <c r="H172" t="s">
        <v>95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42212</v>
      </c>
      <c r="C173" t="s">
        <v>17</v>
      </c>
      <c r="D173">
        <v>84</v>
      </c>
      <c r="E173">
        <v>13</v>
      </c>
      <c r="F173">
        <v>3</v>
      </c>
      <c r="G173">
        <v>109</v>
      </c>
      <c r="H173" t="s">
        <v>115</v>
      </c>
      <c r="I173">
        <v>4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42212</v>
      </c>
      <c r="C174" t="s">
        <v>17</v>
      </c>
      <c r="D174">
        <v>84</v>
      </c>
      <c r="E174">
        <v>13</v>
      </c>
      <c r="F174">
        <v>4</v>
      </c>
      <c r="G174">
        <v>96</v>
      </c>
      <c r="H174" t="s">
        <v>95</v>
      </c>
      <c r="I174">
        <v>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42212</v>
      </c>
      <c r="C175" t="s">
        <v>17</v>
      </c>
      <c r="D175">
        <v>84</v>
      </c>
      <c r="E175">
        <v>13</v>
      </c>
      <c r="F175">
        <v>5</v>
      </c>
      <c r="G175">
        <v>86</v>
      </c>
      <c r="H175" t="s">
        <v>95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42212</v>
      </c>
      <c r="C176" t="s">
        <v>17</v>
      </c>
      <c r="D176">
        <v>84</v>
      </c>
      <c r="E176">
        <v>13</v>
      </c>
      <c r="F176">
        <v>6</v>
      </c>
      <c r="G176">
        <v>89</v>
      </c>
      <c r="H176" t="s">
        <v>98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</v>
      </c>
    </row>
    <row r="177" spans="2:15" x14ac:dyDescent="0.3">
      <c r="B177" s="3">
        <v>42212</v>
      </c>
      <c r="C177" t="s">
        <v>17</v>
      </c>
      <c r="D177">
        <v>84</v>
      </c>
      <c r="E177">
        <v>13</v>
      </c>
      <c r="F177">
        <v>7</v>
      </c>
      <c r="G177">
        <v>90</v>
      </c>
      <c r="H177" t="s">
        <v>95</v>
      </c>
      <c r="I177">
        <v>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5" x14ac:dyDescent="0.3">
      <c r="B178" s="3">
        <v>42212</v>
      </c>
      <c r="C178" t="s">
        <v>17</v>
      </c>
      <c r="D178">
        <v>84</v>
      </c>
      <c r="E178">
        <v>13</v>
      </c>
      <c r="F178">
        <v>8</v>
      </c>
      <c r="G178">
        <v>97</v>
      </c>
      <c r="H178" t="s">
        <v>95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5" x14ac:dyDescent="0.3">
      <c r="B179" s="3">
        <v>42212</v>
      </c>
      <c r="C179" t="s">
        <v>17</v>
      </c>
      <c r="D179">
        <v>84</v>
      </c>
      <c r="E179">
        <v>13</v>
      </c>
      <c r="F179">
        <v>9</v>
      </c>
      <c r="G179">
        <v>105</v>
      </c>
      <c r="H179" t="s">
        <v>115</v>
      </c>
      <c r="I179">
        <v>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5" x14ac:dyDescent="0.3">
      <c r="B180" s="3">
        <v>42212</v>
      </c>
      <c r="C180" t="s">
        <v>17</v>
      </c>
      <c r="D180">
        <v>84</v>
      </c>
      <c r="E180">
        <v>13</v>
      </c>
      <c r="F180">
        <v>10</v>
      </c>
      <c r="G180">
        <v>125</v>
      </c>
      <c r="H180" t="s">
        <v>115</v>
      </c>
      <c r="I180">
        <v>4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</row>
    <row r="181" spans="2:15" x14ac:dyDescent="0.3">
      <c r="B181" s="3">
        <v>42212</v>
      </c>
      <c r="C181" t="s">
        <v>17</v>
      </c>
      <c r="D181">
        <v>84</v>
      </c>
      <c r="E181">
        <v>13</v>
      </c>
      <c r="F181">
        <v>11</v>
      </c>
      <c r="G181">
        <v>67</v>
      </c>
      <c r="H181" t="s">
        <v>95</v>
      </c>
      <c r="I181">
        <v>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5" x14ac:dyDescent="0.3">
      <c r="B182" s="3">
        <v>42212</v>
      </c>
      <c r="C182" t="s">
        <v>17</v>
      </c>
      <c r="D182">
        <v>84</v>
      </c>
      <c r="E182">
        <v>13</v>
      </c>
      <c r="F182">
        <v>12</v>
      </c>
      <c r="G182">
        <v>84</v>
      </c>
      <c r="H182" t="s">
        <v>95</v>
      </c>
      <c r="I182">
        <v>4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</row>
    <row r="183" spans="2:15" x14ac:dyDescent="0.3">
      <c r="B183" s="3">
        <v>42212</v>
      </c>
      <c r="C183" t="s">
        <v>17</v>
      </c>
      <c r="D183">
        <v>84</v>
      </c>
      <c r="E183">
        <v>13</v>
      </c>
      <c r="F183">
        <v>13</v>
      </c>
      <c r="G183">
        <v>126</v>
      </c>
      <c r="H183" t="s">
        <v>97</v>
      </c>
      <c r="I183">
        <v>3</v>
      </c>
      <c r="J183">
        <v>2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5" x14ac:dyDescent="0.3">
      <c r="B184" s="3">
        <v>42212</v>
      </c>
      <c r="C184" t="s">
        <v>17</v>
      </c>
      <c r="D184">
        <v>84</v>
      </c>
      <c r="E184">
        <v>13</v>
      </c>
      <c r="F184">
        <v>14</v>
      </c>
      <c r="G184">
        <v>109</v>
      </c>
      <c r="H184" t="s">
        <v>95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5" x14ac:dyDescent="0.3">
      <c r="B185" s="3">
        <v>42212</v>
      </c>
      <c r="C185" t="s">
        <v>17</v>
      </c>
      <c r="D185">
        <v>84</v>
      </c>
      <c r="E185">
        <v>13</v>
      </c>
      <c r="F185">
        <v>15</v>
      </c>
      <c r="G185">
        <v>124</v>
      </c>
      <c r="H185" t="s">
        <v>96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5" x14ac:dyDescent="0.3">
      <c r="B186" s="3">
        <v>42212</v>
      </c>
      <c r="C186" t="s">
        <v>17</v>
      </c>
      <c r="D186">
        <v>84</v>
      </c>
      <c r="E186">
        <v>13</v>
      </c>
      <c r="F186">
        <v>16</v>
      </c>
      <c r="G186">
        <v>85</v>
      </c>
      <c r="H186" t="s">
        <v>95</v>
      </c>
      <c r="I186">
        <v>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5" x14ac:dyDescent="0.3">
      <c r="B187" s="3">
        <v>42212</v>
      </c>
      <c r="C187" t="s">
        <v>17</v>
      </c>
      <c r="D187">
        <v>84</v>
      </c>
      <c r="E187">
        <v>13</v>
      </c>
      <c r="F187">
        <v>17</v>
      </c>
      <c r="G187">
        <v>96</v>
      </c>
      <c r="H187" t="s">
        <v>95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5" x14ac:dyDescent="0.3">
      <c r="B188" s="3">
        <v>42212</v>
      </c>
      <c r="C188" t="s">
        <v>17</v>
      </c>
      <c r="D188">
        <v>84</v>
      </c>
      <c r="E188">
        <v>13</v>
      </c>
      <c r="F188">
        <v>18</v>
      </c>
      <c r="G188">
        <v>119</v>
      </c>
      <c r="H188" s="11" t="s">
        <v>95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5" x14ac:dyDescent="0.3">
      <c r="B189" s="3">
        <v>42212</v>
      </c>
      <c r="C189" t="s">
        <v>17</v>
      </c>
      <c r="D189">
        <v>84</v>
      </c>
      <c r="E189">
        <v>13</v>
      </c>
      <c r="F189">
        <v>19</v>
      </c>
      <c r="G189">
        <v>106</v>
      </c>
      <c r="H189" t="s">
        <v>95</v>
      </c>
      <c r="I189">
        <v>3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5" x14ac:dyDescent="0.3">
      <c r="B190" s="3">
        <v>42212</v>
      </c>
      <c r="C190" t="s">
        <v>17</v>
      </c>
      <c r="D190">
        <v>84</v>
      </c>
      <c r="E190">
        <v>13</v>
      </c>
      <c r="F190">
        <v>20</v>
      </c>
      <c r="G190">
        <v>63</v>
      </c>
      <c r="H190" t="s">
        <v>95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5" x14ac:dyDescent="0.3">
      <c r="B191" s="3">
        <v>42212</v>
      </c>
      <c r="C191" t="s">
        <v>17</v>
      </c>
      <c r="D191">
        <v>92</v>
      </c>
      <c r="E191">
        <v>14</v>
      </c>
      <c r="F191">
        <v>1</v>
      </c>
      <c r="G191">
        <v>78</v>
      </c>
      <c r="H191" t="s">
        <v>95</v>
      </c>
      <c r="I191" s="11">
        <v>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5" x14ac:dyDescent="0.3">
      <c r="B192" s="3">
        <v>42212</v>
      </c>
      <c r="C192" t="s">
        <v>17</v>
      </c>
      <c r="D192">
        <v>92</v>
      </c>
      <c r="E192">
        <v>14</v>
      </c>
      <c r="F192">
        <v>2</v>
      </c>
      <c r="G192" s="11">
        <v>59</v>
      </c>
      <c r="H192" t="s">
        <v>96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5" x14ac:dyDescent="0.3">
      <c r="B193" s="3">
        <v>42212</v>
      </c>
      <c r="C193" t="s">
        <v>17</v>
      </c>
      <c r="D193">
        <v>92</v>
      </c>
      <c r="E193">
        <v>14</v>
      </c>
      <c r="F193">
        <v>3</v>
      </c>
      <c r="G193">
        <v>60</v>
      </c>
      <c r="H193" t="s">
        <v>96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5" x14ac:dyDescent="0.3">
      <c r="B194" s="3">
        <v>42212</v>
      </c>
      <c r="C194" t="s">
        <v>17</v>
      </c>
      <c r="D194">
        <v>92</v>
      </c>
      <c r="E194">
        <v>14</v>
      </c>
      <c r="F194">
        <v>4</v>
      </c>
      <c r="G194">
        <v>80</v>
      </c>
      <c r="H194" t="s">
        <v>95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5" x14ac:dyDescent="0.3">
      <c r="B195" s="3">
        <v>42212</v>
      </c>
      <c r="C195" t="s">
        <v>17</v>
      </c>
      <c r="D195">
        <v>92</v>
      </c>
      <c r="E195">
        <v>14</v>
      </c>
      <c r="F195">
        <v>5</v>
      </c>
      <c r="G195">
        <v>70</v>
      </c>
      <c r="H195" t="s">
        <v>95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 x14ac:dyDescent="0.3">
      <c r="B196" s="3">
        <v>42212</v>
      </c>
      <c r="C196" t="s">
        <v>17</v>
      </c>
      <c r="D196">
        <v>92</v>
      </c>
      <c r="E196">
        <v>14</v>
      </c>
      <c r="F196">
        <v>6</v>
      </c>
      <c r="G196">
        <v>73</v>
      </c>
      <c r="H196" t="s">
        <v>95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5" x14ac:dyDescent="0.3">
      <c r="B197" s="3">
        <v>42212</v>
      </c>
      <c r="C197" t="s">
        <v>17</v>
      </c>
      <c r="D197">
        <v>92</v>
      </c>
      <c r="E197">
        <v>14</v>
      </c>
      <c r="F197">
        <v>7</v>
      </c>
      <c r="G197">
        <v>99</v>
      </c>
      <c r="H197" t="s">
        <v>95</v>
      </c>
      <c r="I197">
        <v>3</v>
      </c>
      <c r="J197">
        <v>2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5" x14ac:dyDescent="0.3">
      <c r="B198" s="3">
        <v>42212</v>
      </c>
      <c r="C198" t="s">
        <v>17</v>
      </c>
      <c r="D198">
        <v>92</v>
      </c>
      <c r="E198">
        <v>14</v>
      </c>
      <c r="F198">
        <v>8</v>
      </c>
      <c r="G198">
        <v>92</v>
      </c>
      <c r="H198" t="s">
        <v>95</v>
      </c>
      <c r="I198">
        <v>3</v>
      </c>
      <c r="J198">
        <v>3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5" x14ac:dyDescent="0.3">
      <c r="B199" s="3">
        <v>42212</v>
      </c>
      <c r="C199" t="s">
        <v>17</v>
      </c>
      <c r="D199">
        <v>92</v>
      </c>
      <c r="E199">
        <v>14</v>
      </c>
      <c r="F199">
        <v>9</v>
      </c>
      <c r="G199">
        <v>63</v>
      </c>
      <c r="H199" t="s">
        <v>98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5" x14ac:dyDescent="0.3">
      <c r="B200" s="3">
        <v>42212</v>
      </c>
      <c r="C200" t="s">
        <v>17</v>
      </c>
      <c r="D200">
        <v>92</v>
      </c>
      <c r="E200">
        <v>14</v>
      </c>
      <c r="F200">
        <v>10</v>
      </c>
      <c r="G200">
        <v>78</v>
      </c>
      <c r="H200" t="s">
        <v>95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5" x14ac:dyDescent="0.3">
      <c r="B201" s="3">
        <v>42212</v>
      </c>
      <c r="C201" t="s">
        <v>17</v>
      </c>
      <c r="D201">
        <v>92</v>
      </c>
      <c r="E201">
        <v>14</v>
      </c>
      <c r="F201">
        <v>11</v>
      </c>
      <c r="G201">
        <v>56</v>
      </c>
      <c r="H201" t="s">
        <v>95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5" x14ac:dyDescent="0.3">
      <c r="B202" s="3">
        <v>42212</v>
      </c>
      <c r="C202" t="s">
        <v>17</v>
      </c>
      <c r="D202">
        <v>92</v>
      </c>
      <c r="E202">
        <v>14</v>
      </c>
      <c r="F202">
        <v>12</v>
      </c>
      <c r="G202">
        <v>90</v>
      </c>
      <c r="H202" t="s">
        <v>95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5" x14ac:dyDescent="0.3">
      <c r="B203" s="3">
        <v>42212</v>
      </c>
      <c r="C203" t="s">
        <v>17</v>
      </c>
      <c r="D203">
        <v>92</v>
      </c>
      <c r="E203">
        <v>14</v>
      </c>
      <c r="F203">
        <v>13</v>
      </c>
      <c r="G203">
        <v>77</v>
      </c>
      <c r="H203" t="s">
        <v>95</v>
      </c>
      <c r="I203">
        <v>3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5" x14ac:dyDescent="0.3">
      <c r="B204" s="3">
        <v>42212</v>
      </c>
      <c r="C204" t="s">
        <v>17</v>
      </c>
      <c r="D204">
        <v>92</v>
      </c>
      <c r="E204">
        <v>14</v>
      </c>
      <c r="F204">
        <v>14</v>
      </c>
      <c r="G204">
        <v>84</v>
      </c>
      <c r="H204" t="s">
        <v>133</v>
      </c>
      <c r="I204">
        <v>3</v>
      </c>
      <c r="J204">
        <v>3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5" x14ac:dyDescent="0.3">
      <c r="B205" s="3">
        <v>42212</v>
      </c>
      <c r="C205" t="s">
        <v>17</v>
      </c>
      <c r="D205">
        <v>92</v>
      </c>
      <c r="E205">
        <v>14</v>
      </c>
      <c r="F205">
        <v>15</v>
      </c>
      <c r="G205">
        <v>118</v>
      </c>
      <c r="H205" t="s">
        <v>95</v>
      </c>
      <c r="I205">
        <v>3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</row>
    <row r="206" spans="2:15" x14ac:dyDescent="0.3">
      <c r="B206" s="3">
        <v>42212</v>
      </c>
      <c r="C206" t="s">
        <v>17</v>
      </c>
      <c r="D206">
        <v>92</v>
      </c>
      <c r="E206">
        <v>14</v>
      </c>
      <c r="F206">
        <v>16</v>
      </c>
      <c r="G206">
        <v>84</v>
      </c>
      <c r="H206" t="s">
        <v>95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5" x14ac:dyDescent="0.3">
      <c r="B207" s="3">
        <v>42212</v>
      </c>
      <c r="C207" t="s">
        <v>17</v>
      </c>
      <c r="D207">
        <v>92</v>
      </c>
      <c r="E207">
        <v>14</v>
      </c>
      <c r="F207">
        <v>17</v>
      </c>
      <c r="G207">
        <v>117</v>
      </c>
      <c r="H207" t="s">
        <v>95</v>
      </c>
      <c r="I207">
        <v>3</v>
      </c>
      <c r="J207">
        <v>2</v>
      </c>
      <c r="K207">
        <v>0</v>
      </c>
      <c r="L207">
        <v>1</v>
      </c>
      <c r="M207">
        <v>0</v>
      </c>
      <c r="N207">
        <v>0</v>
      </c>
      <c r="O207">
        <v>0</v>
      </c>
    </row>
    <row r="208" spans="2:15" x14ac:dyDescent="0.3">
      <c r="B208" s="3">
        <v>42212</v>
      </c>
      <c r="C208" t="s">
        <v>17</v>
      </c>
      <c r="D208">
        <v>92</v>
      </c>
      <c r="E208">
        <v>14</v>
      </c>
      <c r="F208">
        <v>18</v>
      </c>
      <c r="G208">
        <v>131</v>
      </c>
      <c r="H208" s="11" t="s">
        <v>95</v>
      </c>
      <c r="I208">
        <v>2</v>
      </c>
      <c r="J208">
        <v>4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5" x14ac:dyDescent="0.3">
      <c r="B209" s="3">
        <v>42212</v>
      </c>
      <c r="C209" t="s">
        <v>17</v>
      </c>
      <c r="D209">
        <v>92</v>
      </c>
      <c r="E209">
        <v>14</v>
      </c>
      <c r="F209">
        <v>19</v>
      </c>
      <c r="G209">
        <v>120</v>
      </c>
      <c r="H209" t="s">
        <v>116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5" x14ac:dyDescent="0.3">
      <c r="B210" s="3">
        <v>42212</v>
      </c>
      <c r="C210" t="s">
        <v>17</v>
      </c>
      <c r="D210">
        <v>92</v>
      </c>
      <c r="E210">
        <v>14</v>
      </c>
      <c r="F210">
        <v>20</v>
      </c>
      <c r="G210">
        <v>72</v>
      </c>
      <c r="H210" t="s">
        <v>95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2:15" x14ac:dyDescent="0.3">
      <c r="B211" s="3">
        <v>42212</v>
      </c>
      <c r="C211" t="s">
        <v>17</v>
      </c>
      <c r="D211">
        <v>94</v>
      </c>
      <c r="E211">
        <v>15</v>
      </c>
      <c r="F211">
        <v>1</v>
      </c>
      <c r="G211">
        <v>134</v>
      </c>
      <c r="H211" t="s">
        <v>116</v>
      </c>
      <c r="I211" s="11">
        <v>3</v>
      </c>
      <c r="J211">
        <v>2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2:15" x14ac:dyDescent="0.3">
      <c r="B212" s="3">
        <v>42212</v>
      </c>
      <c r="C212" t="s">
        <v>17</v>
      </c>
      <c r="D212">
        <v>94</v>
      </c>
      <c r="E212">
        <v>15</v>
      </c>
      <c r="F212">
        <v>2</v>
      </c>
      <c r="G212" s="11">
        <v>106</v>
      </c>
      <c r="H212" t="s">
        <v>134</v>
      </c>
      <c r="I212">
        <v>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2:15" x14ac:dyDescent="0.3">
      <c r="B213" s="3">
        <v>42212</v>
      </c>
      <c r="C213" t="s">
        <v>17</v>
      </c>
      <c r="D213">
        <v>94</v>
      </c>
      <c r="E213">
        <v>15</v>
      </c>
      <c r="F213">
        <v>3</v>
      </c>
      <c r="G213">
        <v>94</v>
      </c>
      <c r="H213" t="s">
        <v>98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2:15" x14ac:dyDescent="0.3">
      <c r="B214" s="3">
        <v>42212</v>
      </c>
      <c r="C214" t="s">
        <v>17</v>
      </c>
      <c r="D214">
        <v>94</v>
      </c>
      <c r="E214">
        <v>15</v>
      </c>
      <c r="F214">
        <v>4</v>
      </c>
      <c r="G214">
        <v>123</v>
      </c>
      <c r="H214" s="10" t="s">
        <v>99</v>
      </c>
      <c r="I214">
        <v>4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</row>
    <row r="215" spans="2:15" x14ac:dyDescent="0.3">
      <c r="B215" s="3">
        <v>42212</v>
      </c>
      <c r="C215" t="s">
        <v>17</v>
      </c>
      <c r="D215">
        <v>94</v>
      </c>
      <c r="E215">
        <v>15</v>
      </c>
      <c r="F215">
        <v>5</v>
      </c>
      <c r="G215">
        <v>54</v>
      </c>
      <c r="H215" t="s">
        <v>95</v>
      </c>
      <c r="I215">
        <v>4</v>
      </c>
      <c r="J215">
        <v>2</v>
      </c>
      <c r="K215">
        <v>1</v>
      </c>
      <c r="L215">
        <v>0</v>
      </c>
      <c r="M215">
        <v>0</v>
      </c>
      <c r="N215">
        <v>0</v>
      </c>
      <c r="O215">
        <v>0</v>
      </c>
    </row>
    <row r="216" spans="2:15" x14ac:dyDescent="0.3">
      <c r="B216" s="3">
        <v>42212</v>
      </c>
      <c r="C216" t="s">
        <v>17</v>
      </c>
      <c r="D216">
        <v>94</v>
      </c>
      <c r="E216">
        <v>15</v>
      </c>
      <c r="F216">
        <v>6</v>
      </c>
      <c r="G216">
        <v>119</v>
      </c>
      <c r="H216" t="s">
        <v>98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2:15" x14ac:dyDescent="0.3">
      <c r="B217" s="3">
        <v>42212</v>
      </c>
      <c r="C217" t="s">
        <v>17</v>
      </c>
      <c r="D217">
        <v>94</v>
      </c>
      <c r="E217">
        <v>15</v>
      </c>
      <c r="F217">
        <v>7</v>
      </c>
      <c r="G217">
        <v>124</v>
      </c>
      <c r="H217" t="s">
        <v>135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2:15" x14ac:dyDescent="0.3">
      <c r="B218" s="3">
        <v>42212</v>
      </c>
      <c r="C218" t="s">
        <v>17</v>
      </c>
      <c r="D218">
        <v>94</v>
      </c>
      <c r="E218">
        <v>15</v>
      </c>
      <c r="F218">
        <v>8</v>
      </c>
      <c r="G218">
        <v>110</v>
      </c>
      <c r="H218" t="s">
        <v>135</v>
      </c>
      <c r="I218">
        <v>3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0</v>
      </c>
    </row>
    <row r="219" spans="2:15" x14ac:dyDescent="0.3">
      <c r="B219" s="3">
        <v>42212</v>
      </c>
      <c r="C219" t="s">
        <v>17</v>
      </c>
      <c r="D219">
        <v>94</v>
      </c>
      <c r="E219">
        <v>15</v>
      </c>
      <c r="F219">
        <v>9</v>
      </c>
      <c r="G219">
        <v>94</v>
      </c>
      <c r="H219" t="s">
        <v>98</v>
      </c>
      <c r="I219">
        <v>3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1</v>
      </c>
    </row>
    <row r="220" spans="2:15" x14ac:dyDescent="0.3">
      <c r="B220" s="3">
        <v>42212</v>
      </c>
      <c r="C220" t="s">
        <v>17</v>
      </c>
      <c r="D220">
        <v>94</v>
      </c>
      <c r="E220">
        <v>15</v>
      </c>
      <c r="F220">
        <v>10</v>
      </c>
      <c r="G220">
        <v>137</v>
      </c>
      <c r="H220" t="s">
        <v>115</v>
      </c>
      <c r="I220">
        <v>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5" x14ac:dyDescent="0.3">
      <c r="B221" s="3">
        <v>42212</v>
      </c>
      <c r="C221" t="s">
        <v>17</v>
      </c>
      <c r="D221">
        <v>94</v>
      </c>
      <c r="E221">
        <v>15</v>
      </c>
      <c r="F221">
        <v>11</v>
      </c>
      <c r="G221">
        <v>143</v>
      </c>
      <c r="H221" t="s">
        <v>99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5" x14ac:dyDescent="0.3">
      <c r="B222" s="3">
        <v>42212</v>
      </c>
      <c r="C222" t="s">
        <v>17</v>
      </c>
      <c r="D222">
        <v>94</v>
      </c>
      <c r="E222">
        <v>15</v>
      </c>
      <c r="F222">
        <v>12</v>
      </c>
      <c r="G222">
        <v>102</v>
      </c>
      <c r="H222" t="s">
        <v>98</v>
      </c>
      <c r="I222">
        <v>4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</row>
    <row r="223" spans="2:15" x14ac:dyDescent="0.3">
      <c r="B223" s="3">
        <v>42212</v>
      </c>
      <c r="C223" t="s">
        <v>17</v>
      </c>
      <c r="D223">
        <v>94</v>
      </c>
      <c r="E223">
        <v>15</v>
      </c>
      <c r="F223">
        <v>13</v>
      </c>
      <c r="G223">
        <v>83</v>
      </c>
      <c r="H223" t="s">
        <v>98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5" x14ac:dyDescent="0.3">
      <c r="B224" s="3">
        <v>42212</v>
      </c>
      <c r="C224" t="s">
        <v>17</v>
      </c>
      <c r="D224">
        <v>94</v>
      </c>
      <c r="E224">
        <v>15</v>
      </c>
      <c r="F224">
        <v>14</v>
      </c>
      <c r="G224">
        <v>127</v>
      </c>
      <c r="H224" t="s">
        <v>99</v>
      </c>
      <c r="I224">
        <v>4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5" x14ac:dyDescent="0.3">
      <c r="B225" s="3">
        <v>42212</v>
      </c>
      <c r="C225" t="s">
        <v>17</v>
      </c>
      <c r="D225">
        <v>94</v>
      </c>
      <c r="E225">
        <v>15</v>
      </c>
      <c r="F225">
        <v>15</v>
      </c>
      <c r="G225">
        <v>107</v>
      </c>
      <c r="H225" t="s">
        <v>116</v>
      </c>
      <c r="I225">
        <v>4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</row>
    <row r="226" spans="2:15" x14ac:dyDescent="0.3">
      <c r="B226" s="3">
        <v>42212</v>
      </c>
      <c r="C226" t="s">
        <v>17</v>
      </c>
      <c r="D226">
        <v>94</v>
      </c>
      <c r="E226">
        <v>15</v>
      </c>
      <c r="F226">
        <v>16</v>
      </c>
      <c r="G226">
        <v>90</v>
      </c>
      <c r="H226" t="s">
        <v>95</v>
      </c>
      <c r="I226">
        <v>4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2:15" x14ac:dyDescent="0.3">
      <c r="B227" s="3">
        <v>42212</v>
      </c>
      <c r="C227" t="s">
        <v>17</v>
      </c>
      <c r="D227">
        <v>94</v>
      </c>
      <c r="E227">
        <v>15</v>
      </c>
      <c r="F227">
        <v>17</v>
      </c>
      <c r="G227">
        <v>120</v>
      </c>
      <c r="H227" t="s">
        <v>116</v>
      </c>
      <c r="I227">
        <v>3</v>
      </c>
      <c r="J227">
        <v>3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2:15" x14ac:dyDescent="0.3">
      <c r="B228" s="3">
        <v>42212</v>
      </c>
      <c r="C228" t="s">
        <v>17</v>
      </c>
      <c r="D228">
        <v>94</v>
      </c>
      <c r="E228">
        <v>15</v>
      </c>
      <c r="F228">
        <v>18</v>
      </c>
      <c r="G228">
        <v>85</v>
      </c>
      <c r="H228" s="11" t="s">
        <v>95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5" x14ac:dyDescent="0.3">
      <c r="B229" s="3">
        <v>42212</v>
      </c>
      <c r="C229" t="s">
        <v>17</v>
      </c>
      <c r="D229">
        <v>94</v>
      </c>
      <c r="E229">
        <v>15</v>
      </c>
      <c r="F229">
        <v>19</v>
      </c>
      <c r="G229">
        <v>116</v>
      </c>
      <c r="H229" s="10" t="s">
        <v>99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5" x14ac:dyDescent="0.3">
      <c r="B230" s="3">
        <v>42212</v>
      </c>
      <c r="C230" t="s">
        <v>17</v>
      </c>
      <c r="D230">
        <v>94</v>
      </c>
      <c r="E230">
        <v>15</v>
      </c>
      <c r="F230">
        <v>20</v>
      </c>
      <c r="G230">
        <v>110</v>
      </c>
      <c r="H230" t="s">
        <v>134</v>
      </c>
      <c r="I230">
        <v>3</v>
      </c>
      <c r="J230">
        <v>4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5" x14ac:dyDescent="0.3">
      <c r="B231" s="3"/>
    </row>
    <row r="232" spans="2:15" x14ac:dyDescent="0.3">
      <c r="B232" s="3" t="s">
        <v>108</v>
      </c>
      <c r="J232">
        <f>SUM(J5:J230)</f>
        <v>97</v>
      </c>
      <c r="K232">
        <f t="shared" ref="K232:O232" si="0">SUM(K5:K230)</f>
        <v>12</v>
      </c>
      <c r="L232">
        <f t="shared" si="0"/>
        <v>14</v>
      </c>
      <c r="M232">
        <f t="shared" si="0"/>
        <v>5</v>
      </c>
      <c r="N232">
        <f t="shared" si="0"/>
        <v>0</v>
      </c>
      <c r="O232">
        <f t="shared" si="0"/>
        <v>5</v>
      </c>
    </row>
    <row r="233" spans="2:15" x14ac:dyDescent="0.3">
      <c r="B233" s="3" t="s">
        <v>107</v>
      </c>
      <c r="G233">
        <f>AVERAGE(G211:G230)</f>
        <v>108.9</v>
      </c>
      <c r="I233">
        <f>AVERAGE(I5:I230)</f>
        <v>3.3008849557522124</v>
      </c>
      <c r="J233">
        <f t="shared" ref="J233:O233" si="1">AVERAGE(J5:J230)</f>
        <v>0.42920353982300885</v>
      </c>
      <c r="K233">
        <f t="shared" si="1"/>
        <v>5.3097345132743362E-2</v>
      </c>
      <c r="L233">
        <f t="shared" si="1"/>
        <v>6.1946902654867256E-2</v>
      </c>
      <c r="M233">
        <f t="shared" si="1"/>
        <v>2.2123893805309734E-2</v>
      </c>
      <c r="N233">
        <f t="shared" si="1"/>
        <v>0</v>
      </c>
      <c r="O233">
        <f t="shared" si="1"/>
        <v>2.2123893805309734E-2</v>
      </c>
    </row>
    <row r="234" spans="2:15" x14ac:dyDescent="0.3">
      <c r="B234" t="s">
        <v>121</v>
      </c>
      <c r="G234">
        <f>_xlfn.STDEV.S(G211:G230)</f>
        <v>21.437546992429684</v>
      </c>
      <c r="I234">
        <f>_xlfn.STDEV.S(I5:I230)</f>
        <v>0.57942432353673035</v>
      </c>
      <c r="J234">
        <f t="shared" ref="J234:O234" si="2">_xlfn.STDEV.S(J5:J230)</f>
        <v>0.92223703059985407</v>
      </c>
      <c r="K234">
        <f t="shared" si="2"/>
        <v>0.27779154341505857</v>
      </c>
      <c r="L234">
        <f t="shared" si="2"/>
        <v>0.25933884623816306</v>
      </c>
      <c r="M234">
        <f t="shared" si="2"/>
        <v>0.14741295783498742</v>
      </c>
      <c r="N234">
        <f t="shared" si="2"/>
        <v>0</v>
      </c>
      <c r="O234">
        <f t="shared" si="2"/>
        <v>0.17498419650513777</v>
      </c>
    </row>
    <row r="235" spans="2:15" x14ac:dyDescent="0.3">
      <c r="B235" s="3" t="s">
        <v>122</v>
      </c>
      <c r="G235">
        <f>(G234/SQRT(20))</f>
        <v>4.793581234591894</v>
      </c>
      <c r="I235">
        <f t="shared" ref="I235:O235" si="3">(I234/SQRT(226))</f>
        <v>3.8542732675070357E-2</v>
      </c>
      <c r="J235">
        <f t="shared" si="3"/>
        <v>6.1346294743885713E-2</v>
      </c>
      <c r="K235">
        <f t="shared" si="3"/>
        <v>1.8478418599841683E-2</v>
      </c>
      <c r="L235">
        <f t="shared" si="3"/>
        <v>1.7250963442139756E-2</v>
      </c>
      <c r="M235">
        <f t="shared" si="3"/>
        <v>9.805764093566172E-3</v>
      </c>
      <c r="N235">
        <f t="shared" si="3"/>
        <v>0</v>
      </c>
      <c r="O235">
        <f t="shared" si="3"/>
        <v>1.1639775608819385E-2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1"/>
  <sheetViews>
    <sheetView workbookViewId="0">
      <selection sqref="A1:XFD1048576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106</v>
      </c>
      <c r="D2" s="4">
        <v>42216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42216</v>
      </c>
      <c r="C7" t="s">
        <v>8</v>
      </c>
      <c r="D7">
        <v>54</v>
      </c>
      <c r="E7">
        <v>1</v>
      </c>
      <c r="F7">
        <v>1</v>
      </c>
      <c r="G7">
        <v>84</v>
      </c>
      <c r="H7" t="s">
        <v>95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Q7" t="s">
        <v>162</v>
      </c>
    </row>
    <row r="8" spans="2:17" x14ac:dyDescent="0.3">
      <c r="B8" s="3">
        <v>42216</v>
      </c>
      <c r="C8" t="s">
        <v>8</v>
      </c>
      <c r="D8">
        <v>54</v>
      </c>
      <c r="E8">
        <v>1</v>
      </c>
      <c r="F8">
        <v>2</v>
      </c>
      <c r="G8">
        <v>65</v>
      </c>
      <c r="H8" t="s">
        <v>95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">
        <v>163</v>
      </c>
    </row>
    <row r="9" spans="2:17" x14ac:dyDescent="0.3">
      <c r="B9" s="3">
        <v>42216</v>
      </c>
      <c r="C9" t="s">
        <v>8</v>
      </c>
      <c r="D9">
        <v>54</v>
      </c>
      <c r="E9">
        <v>1</v>
      </c>
      <c r="F9">
        <v>3</v>
      </c>
      <c r="G9">
        <v>67</v>
      </c>
      <c r="H9" t="s">
        <v>95</v>
      </c>
      <c r="I9">
        <v>3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42216</v>
      </c>
      <c r="C10" t="s">
        <v>8</v>
      </c>
      <c r="D10">
        <v>54</v>
      </c>
      <c r="E10">
        <v>1</v>
      </c>
      <c r="F10">
        <v>4</v>
      </c>
      <c r="G10">
        <v>119</v>
      </c>
      <c r="H10" t="s">
        <v>116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164</v>
      </c>
    </row>
    <row r="11" spans="2:17" x14ac:dyDescent="0.3">
      <c r="B11" s="3">
        <v>42216</v>
      </c>
      <c r="C11" t="s">
        <v>8</v>
      </c>
      <c r="D11">
        <v>54</v>
      </c>
      <c r="E11">
        <v>1</v>
      </c>
      <c r="F11">
        <v>5</v>
      </c>
      <c r="G11">
        <v>110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42216</v>
      </c>
      <c r="C12" t="s">
        <v>8</v>
      </c>
      <c r="D12">
        <v>54</v>
      </c>
      <c r="E12">
        <v>1</v>
      </c>
      <c r="F12">
        <v>6</v>
      </c>
      <c r="G12">
        <v>87</v>
      </c>
      <c r="H12" t="s">
        <v>95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42216</v>
      </c>
      <c r="C13" t="s">
        <v>8</v>
      </c>
      <c r="D13">
        <v>54</v>
      </c>
      <c r="E13">
        <v>1</v>
      </c>
      <c r="F13">
        <v>7</v>
      </c>
      <c r="G13">
        <v>79</v>
      </c>
      <c r="H13" t="s">
        <v>98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t="s">
        <v>127</v>
      </c>
    </row>
    <row r="14" spans="2:17" x14ac:dyDescent="0.3">
      <c r="B14" s="3">
        <v>42216</v>
      </c>
      <c r="C14" t="s">
        <v>8</v>
      </c>
      <c r="D14">
        <v>54</v>
      </c>
      <c r="E14">
        <v>1</v>
      </c>
      <c r="F14">
        <v>8</v>
      </c>
      <c r="G14">
        <v>66</v>
      </c>
      <c r="H14" t="s">
        <v>95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42216</v>
      </c>
      <c r="C15" t="s">
        <v>8</v>
      </c>
      <c r="D15">
        <v>54</v>
      </c>
      <c r="E15">
        <v>1</v>
      </c>
      <c r="F15">
        <v>9</v>
      </c>
      <c r="G15">
        <v>113</v>
      </c>
      <c r="H15" t="s">
        <v>96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42216</v>
      </c>
      <c r="C16" t="s">
        <v>8</v>
      </c>
      <c r="D16">
        <v>54</v>
      </c>
      <c r="E16">
        <v>1</v>
      </c>
      <c r="F16">
        <v>10</v>
      </c>
      <c r="G16">
        <v>90</v>
      </c>
      <c r="H16" t="s">
        <v>95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t="s">
        <v>165</v>
      </c>
    </row>
    <row r="17" spans="2:17" x14ac:dyDescent="0.3">
      <c r="B17" s="3">
        <v>42216</v>
      </c>
      <c r="C17" t="s">
        <v>8</v>
      </c>
      <c r="D17">
        <v>54</v>
      </c>
      <c r="E17">
        <v>1</v>
      </c>
      <c r="F17">
        <v>11</v>
      </c>
      <c r="G17">
        <v>93</v>
      </c>
      <c r="H17" t="s">
        <v>95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42216</v>
      </c>
      <c r="C18" t="s">
        <v>8</v>
      </c>
      <c r="D18">
        <v>54</v>
      </c>
      <c r="E18">
        <v>1</v>
      </c>
      <c r="F18">
        <v>12</v>
      </c>
      <c r="G18">
        <v>79</v>
      </c>
      <c r="H18" t="s">
        <v>95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42216</v>
      </c>
      <c r="C19" t="s">
        <v>8</v>
      </c>
      <c r="D19">
        <v>54</v>
      </c>
      <c r="E19">
        <v>1</v>
      </c>
      <c r="F19">
        <v>13</v>
      </c>
      <c r="G19">
        <v>92</v>
      </c>
      <c r="H19" t="s">
        <v>95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42216</v>
      </c>
      <c r="C20" t="s">
        <v>8</v>
      </c>
      <c r="D20">
        <v>54</v>
      </c>
      <c r="E20">
        <v>1</v>
      </c>
      <c r="F20">
        <v>14</v>
      </c>
      <c r="G20">
        <v>123</v>
      </c>
      <c r="H20" t="s">
        <v>95</v>
      </c>
      <c r="I20">
        <v>4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Q20" t="s">
        <v>166</v>
      </c>
    </row>
    <row r="21" spans="2:17" x14ac:dyDescent="0.3">
      <c r="B21" s="3">
        <v>42216</v>
      </c>
      <c r="C21" t="s">
        <v>8</v>
      </c>
      <c r="D21">
        <v>54</v>
      </c>
      <c r="E21">
        <v>1</v>
      </c>
      <c r="F21">
        <v>15</v>
      </c>
      <c r="G21">
        <v>78</v>
      </c>
      <c r="H21" t="s">
        <v>95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7" x14ac:dyDescent="0.3">
      <c r="B22" s="3">
        <v>42216</v>
      </c>
      <c r="C22" t="s">
        <v>8</v>
      </c>
      <c r="D22">
        <v>54</v>
      </c>
      <c r="E22">
        <v>1</v>
      </c>
      <c r="F22">
        <v>16</v>
      </c>
      <c r="G22">
        <v>105</v>
      </c>
      <c r="H22" t="s">
        <v>95</v>
      </c>
      <c r="I22">
        <v>4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42216</v>
      </c>
      <c r="C23" t="s">
        <v>8</v>
      </c>
      <c r="D23">
        <v>54</v>
      </c>
      <c r="E23">
        <v>1</v>
      </c>
      <c r="F23">
        <v>17</v>
      </c>
      <c r="G23">
        <v>69</v>
      </c>
      <c r="H23" t="s">
        <v>95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7" x14ac:dyDescent="0.3">
      <c r="B24" s="3">
        <v>42216</v>
      </c>
      <c r="C24" t="s">
        <v>8</v>
      </c>
      <c r="D24">
        <v>54</v>
      </c>
      <c r="E24">
        <v>1</v>
      </c>
      <c r="F24">
        <v>18</v>
      </c>
      <c r="G24">
        <v>75</v>
      </c>
      <c r="H24" s="11" t="s">
        <v>95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42216</v>
      </c>
      <c r="C25" t="s">
        <v>8</v>
      </c>
      <c r="D25">
        <v>54</v>
      </c>
      <c r="E25">
        <v>1</v>
      </c>
      <c r="F25">
        <v>19</v>
      </c>
      <c r="G25">
        <v>87</v>
      </c>
      <c r="H25" t="s">
        <v>95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42216</v>
      </c>
      <c r="C26" t="s">
        <v>8</v>
      </c>
      <c r="D26">
        <v>54</v>
      </c>
      <c r="E26">
        <v>1</v>
      </c>
      <c r="F26">
        <v>20</v>
      </c>
      <c r="G26">
        <v>106</v>
      </c>
      <c r="H26" t="s">
        <v>99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t="s">
        <v>166</v>
      </c>
    </row>
    <row r="27" spans="2:17" x14ac:dyDescent="0.3">
      <c r="B27" s="3"/>
    </row>
    <row r="28" spans="2:17" x14ac:dyDescent="0.3">
      <c r="B28" s="3" t="s">
        <v>108</v>
      </c>
      <c r="J28">
        <f t="shared" ref="J28:O28" si="0">SUM(J7:J26)</f>
        <v>2</v>
      </c>
      <c r="K28">
        <f t="shared" si="0"/>
        <v>2</v>
      </c>
      <c r="L28">
        <f t="shared" si="0"/>
        <v>1</v>
      </c>
      <c r="M28">
        <f t="shared" si="0"/>
        <v>0</v>
      </c>
      <c r="N28">
        <f t="shared" si="0"/>
        <v>0</v>
      </c>
      <c r="O28">
        <f t="shared" si="0"/>
        <v>0</v>
      </c>
    </row>
    <row r="29" spans="2:17" x14ac:dyDescent="0.3">
      <c r="B29" s="3" t="s">
        <v>107</v>
      </c>
      <c r="G29">
        <f>AVERAGE(G7:G26)</f>
        <v>89.35</v>
      </c>
      <c r="I29">
        <f>AVERAGE(I7:I26)</f>
        <v>3.7</v>
      </c>
      <c r="J29">
        <f>AVERAGE(J7:J26)</f>
        <v>0.1</v>
      </c>
      <c r="K29">
        <f t="shared" ref="K29:O29" si="1">AVERAGE(K7:K26)</f>
        <v>0.1</v>
      </c>
      <c r="L29">
        <f t="shared" si="1"/>
        <v>0.05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2:17" x14ac:dyDescent="0.3">
      <c r="B30" t="s">
        <v>121</v>
      </c>
      <c r="G30">
        <f>_xlfn.STDEV.S(G7:G26)</f>
        <v>18.035856100090101</v>
      </c>
      <c r="I30">
        <f t="shared" ref="I30:O30" si="2">_xlfn.STDEV.S(I7:I26)</f>
        <v>0.47016234598162665</v>
      </c>
      <c r="J30">
        <f t="shared" si="2"/>
        <v>0.30779350562554625</v>
      </c>
      <c r="K30">
        <f t="shared" si="2"/>
        <v>0.30779350562554625</v>
      </c>
      <c r="L30">
        <f t="shared" si="2"/>
        <v>0.22360679774997896</v>
      </c>
      <c r="M30">
        <f t="shared" si="2"/>
        <v>0</v>
      </c>
      <c r="N30">
        <f t="shared" si="2"/>
        <v>0</v>
      </c>
      <c r="O30">
        <f t="shared" si="2"/>
        <v>0</v>
      </c>
    </row>
    <row r="31" spans="2:17" x14ac:dyDescent="0.3">
      <c r="B31" s="3" t="s">
        <v>122</v>
      </c>
      <c r="G31">
        <f>(G30/SQRT(20))</f>
        <v>4.0329400272205715</v>
      </c>
      <c r="I31">
        <f t="shared" ref="I31:O31" si="3">(I30/SQRT(20))</f>
        <v>0.10513149660756922</v>
      </c>
      <c r="J31">
        <f t="shared" si="3"/>
        <v>6.8824720161168529E-2</v>
      </c>
      <c r="K31">
        <f t="shared" si="3"/>
        <v>6.8824720161168529E-2</v>
      </c>
      <c r="L31">
        <f t="shared" si="3"/>
        <v>4.9999999999999996E-2</v>
      </c>
      <c r="M31">
        <f t="shared" si="3"/>
        <v>0</v>
      </c>
      <c r="N31">
        <f t="shared" si="3"/>
        <v>0</v>
      </c>
      <c r="O31">
        <f t="shared" si="3"/>
        <v>0</v>
      </c>
    </row>
    <row r="36" spans="2:17" x14ac:dyDescent="0.3">
      <c r="B36" t="s">
        <v>34</v>
      </c>
      <c r="C36" t="s">
        <v>35</v>
      </c>
      <c r="D36" t="s">
        <v>55</v>
      </c>
      <c r="E36" t="s">
        <v>36</v>
      </c>
      <c r="F36" t="s">
        <v>37</v>
      </c>
      <c r="G36" t="s">
        <v>114</v>
      </c>
      <c r="H36" t="s">
        <v>39</v>
      </c>
      <c r="I36" t="s">
        <v>40</v>
      </c>
      <c r="J36" t="s">
        <v>41</v>
      </c>
      <c r="K36" t="s">
        <v>42</v>
      </c>
      <c r="L36" t="s">
        <v>43</v>
      </c>
      <c r="M36" t="s">
        <v>44</v>
      </c>
      <c r="N36" t="s">
        <v>45</v>
      </c>
      <c r="O36" t="s">
        <v>46</v>
      </c>
      <c r="Q36" t="s">
        <v>100</v>
      </c>
    </row>
    <row r="37" spans="2:17" x14ac:dyDescent="0.3">
      <c r="B37" s="3">
        <v>42216</v>
      </c>
      <c r="C37" t="s">
        <v>8</v>
      </c>
      <c r="D37">
        <v>55</v>
      </c>
      <c r="E37">
        <v>2</v>
      </c>
      <c r="F37">
        <v>1</v>
      </c>
      <c r="G37">
        <v>104</v>
      </c>
      <c r="H37" t="s">
        <v>95</v>
      </c>
      <c r="I37">
        <v>4</v>
      </c>
      <c r="J37">
        <v>9</v>
      </c>
      <c r="K37">
        <v>1</v>
      </c>
      <c r="L37">
        <v>1</v>
      </c>
      <c r="M37">
        <v>0</v>
      </c>
      <c r="N37">
        <v>0</v>
      </c>
      <c r="O37">
        <v>0</v>
      </c>
      <c r="Q37" t="s">
        <v>167</v>
      </c>
    </row>
    <row r="38" spans="2:17" x14ac:dyDescent="0.3">
      <c r="B38" s="3">
        <v>42216</v>
      </c>
      <c r="C38" t="s">
        <v>8</v>
      </c>
      <c r="D38">
        <v>55</v>
      </c>
      <c r="E38">
        <v>2</v>
      </c>
      <c r="F38">
        <v>2</v>
      </c>
      <c r="G38">
        <v>72</v>
      </c>
      <c r="H38" t="s">
        <v>95</v>
      </c>
      <c r="I38">
        <v>4</v>
      </c>
      <c r="J38">
        <v>8</v>
      </c>
      <c r="K38">
        <v>0</v>
      </c>
      <c r="L38">
        <v>0</v>
      </c>
      <c r="M38">
        <v>0</v>
      </c>
      <c r="N38">
        <v>0</v>
      </c>
      <c r="O38">
        <v>0</v>
      </c>
      <c r="Q38" t="s">
        <v>152</v>
      </c>
    </row>
    <row r="39" spans="2:17" x14ac:dyDescent="0.3">
      <c r="B39" s="3">
        <v>42216</v>
      </c>
      <c r="C39" t="s">
        <v>8</v>
      </c>
      <c r="D39">
        <v>55</v>
      </c>
      <c r="E39">
        <v>2</v>
      </c>
      <c r="F39">
        <v>3</v>
      </c>
      <c r="G39">
        <v>65</v>
      </c>
      <c r="H39" t="s">
        <v>95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/>
    </row>
    <row r="41" spans="2:17" x14ac:dyDescent="0.3">
      <c r="B41" t="s">
        <v>108</v>
      </c>
      <c r="J41">
        <f t="shared" ref="J41:O41" si="4">SUM(J37:J39)</f>
        <v>17</v>
      </c>
      <c r="K41">
        <f t="shared" si="4"/>
        <v>1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</row>
    <row r="42" spans="2:17" x14ac:dyDescent="0.3">
      <c r="B42" t="s">
        <v>107</v>
      </c>
      <c r="G42">
        <f>AVERAGE(G37:G39)</f>
        <v>80.333333333333329</v>
      </c>
      <c r="I42">
        <f>AVERAGE(I37:I39)</f>
        <v>4</v>
      </c>
      <c r="J42">
        <f>AVERAGE(J37:J39)</f>
        <v>5.666666666666667</v>
      </c>
      <c r="K42">
        <f t="shared" ref="K42:O42" si="5">AVERAGE(K37:K39)</f>
        <v>0.33333333333333331</v>
      </c>
      <c r="L42">
        <f t="shared" si="5"/>
        <v>0.33333333333333331</v>
      </c>
      <c r="M42">
        <f t="shared" si="5"/>
        <v>0</v>
      </c>
      <c r="N42">
        <f t="shared" si="5"/>
        <v>0</v>
      </c>
      <c r="O42">
        <f t="shared" si="5"/>
        <v>0</v>
      </c>
    </row>
    <row r="43" spans="2:17" x14ac:dyDescent="0.3">
      <c r="B43" t="s">
        <v>121</v>
      </c>
      <c r="G43">
        <f>_xlfn.STDEV.S(G37:G39)</f>
        <v>20.792626898334273</v>
      </c>
      <c r="I43">
        <f>_xlfn.STDEV.S(I37:I39)</f>
        <v>0</v>
      </c>
      <c r="J43">
        <f t="shared" ref="J43:O43" si="6">_xlfn.STDEV.S(J37:J39)</f>
        <v>4.932882862316248</v>
      </c>
      <c r="K43">
        <f t="shared" si="6"/>
        <v>0.57735026918962584</v>
      </c>
      <c r="L43">
        <f t="shared" si="6"/>
        <v>0.57735026918962584</v>
      </c>
      <c r="M43">
        <f t="shared" si="6"/>
        <v>0</v>
      </c>
      <c r="N43">
        <f t="shared" si="6"/>
        <v>0</v>
      </c>
      <c r="O43">
        <f t="shared" si="6"/>
        <v>0</v>
      </c>
    </row>
    <row r="44" spans="2:17" x14ac:dyDescent="0.3">
      <c r="B44" s="3" t="s">
        <v>122</v>
      </c>
      <c r="G44">
        <f>(G43/SQRT(3))</f>
        <v>12.004628736912746</v>
      </c>
      <c r="I44">
        <f>(I43/SQRT(3))</f>
        <v>0</v>
      </c>
      <c r="J44">
        <f>(J43/SQRT(3))</f>
        <v>2.8480012484391777</v>
      </c>
      <c r="K44">
        <f t="shared" ref="K44:O44" si="7">(K43/SQRT(3))</f>
        <v>0.33333333333333337</v>
      </c>
      <c r="L44">
        <f t="shared" si="7"/>
        <v>0.33333333333333337</v>
      </c>
      <c r="M44">
        <f t="shared" si="7"/>
        <v>0</v>
      </c>
      <c r="N44">
        <f t="shared" si="7"/>
        <v>0</v>
      </c>
      <c r="O44">
        <f t="shared" si="7"/>
        <v>0</v>
      </c>
    </row>
    <row r="46" spans="2:17" x14ac:dyDescent="0.3">
      <c r="B46" t="s">
        <v>34</v>
      </c>
      <c r="C46" t="s">
        <v>35</v>
      </c>
      <c r="D46" t="s">
        <v>55</v>
      </c>
      <c r="E46" t="s">
        <v>36</v>
      </c>
      <c r="F46" t="s">
        <v>37</v>
      </c>
      <c r="G46" t="s">
        <v>114</v>
      </c>
      <c r="H46" t="s">
        <v>39</v>
      </c>
      <c r="I46" t="s">
        <v>40</v>
      </c>
      <c r="J46" t="s">
        <v>41</v>
      </c>
      <c r="K46" t="s">
        <v>42</v>
      </c>
      <c r="L46" t="s">
        <v>43</v>
      </c>
      <c r="M46" t="s">
        <v>44</v>
      </c>
      <c r="N46" t="s">
        <v>45</v>
      </c>
      <c r="O46" t="s">
        <v>46</v>
      </c>
      <c r="Q46" t="s">
        <v>100</v>
      </c>
    </row>
    <row r="47" spans="2:17" x14ac:dyDescent="0.3">
      <c r="B47" s="3">
        <v>42216</v>
      </c>
      <c r="C47" t="s">
        <v>8</v>
      </c>
      <c r="D47">
        <v>57</v>
      </c>
      <c r="E47">
        <v>3</v>
      </c>
      <c r="F47">
        <v>1</v>
      </c>
      <c r="G47">
        <v>59</v>
      </c>
      <c r="H47" t="s">
        <v>95</v>
      </c>
      <c r="I47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42216</v>
      </c>
      <c r="C48" t="s">
        <v>8</v>
      </c>
      <c r="D48">
        <v>57</v>
      </c>
      <c r="E48">
        <v>3</v>
      </c>
      <c r="F48">
        <v>2</v>
      </c>
      <c r="G48">
        <v>49</v>
      </c>
      <c r="H48" t="s">
        <v>95</v>
      </c>
      <c r="I48">
        <v>3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Q48" t="s">
        <v>169</v>
      </c>
    </row>
    <row r="49" spans="2:17" x14ac:dyDescent="0.3">
      <c r="B49" s="3">
        <v>42216</v>
      </c>
      <c r="C49" t="s">
        <v>8</v>
      </c>
      <c r="D49">
        <v>57</v>
      </c>
      <c r="E49">
        <v>3</v>
      </c>
      <c r="F49">
        <v>3</v>
      </c>
      <c r="G49">
        <v>66</v>
      </c>
      <c r="H49" t="s">
        <v>95</v>
      </c>
      <c r="I49">
        <v>3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42216</v>
      </c>
      <c r="C50" t="s">
        <v>8</v>
      </c>
      <c r="D50">
        <v>57</v>
      </c>
      <c r="E50">
        <v>3</v>
      </c>
      <c r="F50">
        <v>4</v>
      </c>
      <c r="G50">
        <v>86</v>
      </c>
      <c r="H50" t="s">
        <v>98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42216</v>
      </c>
      <c r="C51" t="s">
        <v>8</v>
      </c>
      <c r="D51">
        <v>57</v>
      </c>
      <c r="E51">
        <v>3</v>
      </c>
      <c r="F51">
        <v>5</v>
      </c>
      <c r="G51">
        <v>64</v>
      </c>
      <c r="H51" t="s">
        <v>95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6" t="s">
        <v>170</v>
      </c>
    </row>
    <row r="52" spans="2:17" x14ac:dyDescent="0.3">
      <c r="B52" s="3">
        <v>42216</v>
      </c>
      <c r="C52" t="s">
        <v>8</v>
      </c>
      <c r="D52">
        <v>57</v>
      </c>
      <c r="E52">
        <v>3</v>
      </c>
      <c r="F52">
        <v>6</v>
      </c>
      <c r="G52">
        <v>114</v>
      </c>
      <c r="H52" t="s">
        <v>95</v>
      </c>
      <c r="I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42216</v>
      </c>
      <c r="C53" t="s">
        <v>8</v>
      </c>
      <c r="D53">
        <v>57</v>
      </c>
      <c r="E53">
        <v>3</v>
      </c>
      <c r="F53">
        <v>7</v>
      </c>
      <c r="G53">
        <v>53</v>
      </c>
      <c r="H53" t="s">
        <v>95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42216</v>
      </c>
      <c r="C54" t="s">
        <v>8</v>
      </c>
      <c r="D54">
        <v>57</v>
      </c>
      <c r="E54">
        <v>3</v>
      </c>
      <c r="F54">
        <v>8</v>
      </c>
      <c r="G54">
        <v>59</v>
      </c>
      <c r="H54" t="s">
        <v>95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2:17" x14ac:dyDescent="0.3">
      <c r="B55" s="3">
        <v>42216</v>
      </c>
      <c r="C55" t="s">
        <v>8</v>
      </c>
      <c r="D55">
        <v>57</v>
      </c>
      <c r="E55">
        <v>3</v>
      </c>
      <c r="F55">
        <v>9</v>
      </c>
      <c r="G55">
        <v>87</v>
      </c>
      <c r="H55" t="s">
        <v>168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7" x14ac:dyDescent="0.3">
      <c r="B56" s="3">
        <v>42216</v>
      </c>
      <c r="C56" t="s">
        <v>8</v>
      </c>
      <c r="D56">
        <v>57</v>
      </c>
      <c r="E56">
        <v>3</v>
      </c>
      <c r="F56">
        <v>10</v>
      </c>
      <c r="G56">
        <v>108</v>
      </c>
      <c r="H56" t="s">
        <v>95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Q56" t="s">
        <v>171</v>
      </c>
    </row>
    <row r="57" spans="2:17" x14ac:dyDescent="0.3">
      <c r="B57" s="3">
        <v>42216</v>
      </c>
      <c r="C57" t="s">
        <v>8</v>
      </c>
      <c r="D57">
        <v>57</v>
      </c>
      <c r="E57">
        <v>3</v>
      </c>
      <c r="F57">
        <v>11</v>
      </c>
      <c r="G57">
        <v>63</v>
      </c>
      <c r="H57" t="s">
        <v>95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42216</v>
      </c>
      <c r="C58" t="s">
        <v>8</v>
      </c>
      <c r="D58">
        <v>57</v>
      </c>
      <c r="E58">
        <v>3</v>
      </c>
      <c r="F58">
        <v>12</v>
      </c>
      <c r="G58">
        <v>58</v>
      </c>
      <c r="H58" t="s">
        <v>95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7" x14ac:dyDescent="0.3">
      <c r="B59" s="3">
        <v>42216</v>
      </c>
      <c r="C59" t="s">
        <v>8</v>
      </c>
      <c r="D59">
        <v>57</v>
      </c>
      <c r="E59">
        <v>3</v>
      </c>
      <c r="F59">
        <v>13</v>
      </c>
      <c r="G59">
        <v>51</v>
      </c>
      <c r="H59" t="s">
        <v>95</v>
      </c>
      <c r="I59">
        <v>3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42216</v>
      </c>
      <c r="C60" t="s">
        <v>8</v>
      </c>
      <c r="D60">
        <v>57</v>
      </c>
      <c r="E60">
        <v>3</v>
      </c>
      <c r="F60">
        <v>14</v>
      </c>
      <c r="G60">
        <v>67</v>
      </c>
      <c r="H60" t="s">
        <v>95</v>
      </c>
      <c r="I60">
        <v>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42216</v>
      </c>
      <c r="C61" t="s">
        <v>8</v>
      </c>
      <c r="D61">
        <v>57</v>
      </c>
      <c r="E61">
        <v>3</v>
      </c>
      <c r="F61">
        <v>15</v>
      </c>
      <c r="G61">
        <v>54</v>
      </c>
      <c r="H61" t="s">
        <v>99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42216</v>
      </c>
      <c r="C62" t="s">
        <v>8</v>
      </c>
      <c r="D62">
        <v>57</v>
      </c>
      <c r="E62">
        <v>3</v>
      </c>
      <c r="F62">
        <v>16</v>
      </c>
      <c r="G62">
        <v>43</v>
      </c>
      <c r="H62" t="s">
        <v>95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42216</v>
      </c>
      <c r="C63" t="s">
        <v>8</v>
      </c>
      <c r="D63">
        <v>57</v>
      </c>
      <c r="E63">
        <v>3</v>
      </c>
      <c r="F63">
        <v>17</v>
      </c>
      <c r="G63">
        <v>104</v>
      </c>
      <c r="H63" t="s">
        <v>95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t="s">
        <v>172</v>
      </c>
    </row>
    <row r="64" spans="2:17" x14ac:dyDescent="0.3">
      <c r="B64" s="3">
        <v>42216</v>
      </c>
      <c r="C64" t="s">
        <v>8</v>
      </c>
      <c r="D64">
        <v>57</v>
      </c>
      <c r="E64">
        <v>3</v>
      </c>
      <c r="F64">
        <v>18</v>
      </c>
      <c r="G64">
        <v>66</v>
      </c>
      <c r="H64" s="11" t="s">
        <v>95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42216</v>
      </c>
      <c r="C65" t="s">
        <v>8</v>
      </c>
      <c r="D65">
        <v>57</v>
      </c>
      <c r="E65">
        <v>3</v>
      </c>
      <c r="F65">
        <v>19</v>
      </c>
      <c r="G65">
        <v>60</v>
      </c>
      <c r="H65" t="s">
        <v>95</v>
      </c>
      <c r="I65">
        <v>4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42216</v>
      </c>
      <c r="C66" t="s">
        <v>8</v>
      </c>
      <c r="D66">
        <v>57</v>
      </c>
      <c r="E66">
        <v>3</v>
      </c>
      <c r="F66">
        <v>20</v>
      </c>
      <c r="G66">
        <v>51</v>
      </c>
      <c r="H66" t="s">
        <v>95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/>
    </row>
    <row r="68" spans="2:17" x14ac:dyDescent="0.3">
      <c r="B68" s="3" t="s">
        <v>108</v>
      </c>
      <c r="J68">
        <f t="shared" ref="J68:O68" si="8">SUM(J47:J66)</f>
        <v>5</v>
      </c>
      <c r="K68">
        <f t="shared" si="8"/>
        <v>0</v>
      </c>
      <c r="L68">
        <f t="shared" si="8"/>
        <v>1</v>
      </c>
      <c r="M68">
        <f t="shared" si="8"/>
        <v>0</v>
      </c>
      <c r="N68">
        <f t="shared" si="8"/>
        <v>0</v>
      </c>
      <c r="O68">
        <f t="shared" si="8"/>
        <v>1</v>
      </c>
    </row>
    <row r="69" spans="2:17" x14ac:dyDescent="0.3">
      <c r="B69" s="3" t="s">
        <v>107</v>
      </c>
      <c r="G69">
        <f>AVERAGE(G47:G66)</f>
        <v>68.099999999999994</v>
      </c>
      <c r="I69">
        <f>AVERAGE(I47:I66)</f>
        <v>3.5</v>
      </c>
      <c r="J69">
        <f>AVERAGE(J47:J66)</f>
        <v>0.25</v>
      </c>
      <c r="K69">
        <f t="shared" ref="K69:O69" si="9">AVERAGE(K47:K66)</f>
        <v>0</v>
      </c>
      <c r="L69">
        <f t="shared" si="9"/>
        <v>0.05</v>
      </c>
      <c r="M69">
        <f t="shared" si="9"/>
        <v>0</v>
      </c>
      <c r="N69">
        <f t="shared" si="9"/>
        <v>0</v>
      </c>
      <c r="O69">
        <f t="shared" si="9"/>
        <v>0.05</v>
      </c>
    </row>
    <row r="70" spans="2:17" x14ac:dyDescent="0.3">
      <c r="B70" t="s">
        <v>121</v>
      </c>
      <c r="G70">
        <f>_xlfn.STDEV.S(G47:G66)</f>
        <v>20.593560567374098</v>
      </c>
      <c r="I70">
        <f t="shared" ref="I70:O70" si="10">_xlfn.STDEV.S(I47:I66)</f>
        <v>0.51298917604257699</v>
      </c>
      <c r="J70">
        <f t="shared" si="10"/>
        <v>0.5501196042201808</v>
      </c>
      <c r="K70">
        <f t="shared" si="10"/>
        <v>0</v>
      </c>
      <c r="L70">
        <f t="shared" si="10"/>
        <v>0.22360679774997896</v>
      </c>
      <c r="M70">
        <f t="shared" si="10"/>
        <v>0</v>
      </c>
      <c r="N70">
        <f t="shared" si="10"/>
        <v>0</v>
      </c>
      <c r="O70">
        <f t="shared" si="10"/>
        <v>0.22360679774997896</v>
      </c>
    </row>
    <row r="71" spans="2:17" x14ac:dyDescent="0.3">
      <c r="B71" s="3" t="s">
        <v>122</v>
      </c>
      <c r="G71">
        <f>(G70/SQRT(20))</f>
        <v>4.6048601327407619</v>
      </c>
      <c r="I71">
        <f t="shared" ref="I71:O71" si="11">(I70/SQRT(20))</f>
        <v>0.11470786693528086</v>
      </c>
      <c r="J71">
        <f t="shared" si="11"/>
        <v>0.12301048307916045</v>
      </c>
      <c r="K71">
        <f t="shared" si="11"/>
        <v>0</v>
      </c>
      <c r="L71">
        <f t="shared" si="11"/>
        <v>4.9999999999999996E-2</v>
      </c>
      <c r="M71">
        <f t="shared" si="11"/>
        <v>0</v>
      </c>
      <c r="N71">
        <f t="shared" si="11"/>
        <v>0</v>
      </c>
      <c r="O71">
        <f t="shared" si="11"/>
        <v>4.9999999999999996E-2</v>
      </c>
    </row>
    <row r="73" spans="2:17" x14ac:dyDescent="0.3">
      <c r="B73" t="s">
        <v>34</v>
      </c>
      <c r="C73" t="s">
        <v>35</v>
      </c>
      <c r="D73" t="s">
        <v>55</v>
      </c>
      <c r="E73" t="s">
        <v>36</v>
      </c>
      <c r="F73" t="s">
        <v>37</v>
      </c>
      <c r="G73" t="s">
        <v>114</v>
      </c>
      <c r="H73" t="s">
        <v>39</v>
      </c>
      <c r="I73" t="s">
        <v>40</v>
      </c>
      <c r="J73" t="s">
        <v>41</v>
      </c>
      <c r="K73" t="s">
        <v>42</v>
      </c>
      <c r="L73" t="s">
        <v>43</v>
      </c>
      <c r="M73" t="s">
        <v>44</v>
      </c>
      <c r="N73" t="s">
        <v>45</v>
      </c>
      <c r="O73" t="s">
        <v>46</v>
      </c>
      <c r="Q73" t="s">
        <v>100</v>
      </c>
    </row>
    <row r="74" spans="2:17" x14ac:dyDescent="0.3">
      <c r="B74" s="3">
        <v>42216</v>
      </c>
      <c r="C74" t="s">
        <v>8</v>
      </c>
      <c r="D74">
        <v>59</v>
      </c>
      <c r="E74">
        <v>4</v>
      </c>
      <c r="F74">
        <v>1</v>
      </c>
      <c r="G74">
        <v>133</v>
      </c>
      <c r="H74" t="s">
        <v>96</v>
      </c>
      <c r="I74">
        <v>3</v>
      </c>
      <c r="J74">
        <v>4</v>
      </c>
      <c r="K74">
        <v>2</v>
      </c>
      <c r="L74">
        <v>1</v>
      </c>
      <c r="M74">
        <v>0</v>
      </c>
      <c r="N74">
        <v>0</v>
      </c>
      <c r="O74">
        <v>0</v>
      </c>
      <c r="Q74" t="s">
        <v>173</v>
      </c>
    </row>
    <row r="75" spans="2:17" x14ac:dyDescent="0.3">
      <c r="B75" s="3">
        <v>42216</v>
      </c>
      <c r="C75" t="s">
        <v>8</v>
      </c>
      <c r="D75">
        <v>59</v>
      </c>
      <c r="E75">
        <v>4</v>
      </c>
      <c r="F75">
        <v>2</v>
      </c>
      <c r="G75">
        <v>67</v>
      </c>
      <c r="H75" t="s">
        <v>98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 t="s">
        <v>174</v>
      </c>
    </row>
    <row r="76" spans="2:17" x14ac:dyDescent="0.3">
      <c r="B76" s="3">
        <v>42216</v>
      </c>
      <c r="C76" t="s">
        <v>8</v>
      </c>
      <c r="D76">
        <v>59</v>
      </c>
      <c r="E76">
        <v>4</v>
      </c>
      <c r="F76">
        <v>3</v>
      </c>
      <c r="G76">
        <v>56</v>
      </c>
      <c r="H76" t="s">
        <v>95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/>
    </row>
    <row r="78" spans="2:17" x14ac:dyDescent="0.3">
      <c r="B78" s="3" t="s">
        <v>108</v>
      </c>
      <c r="J78">
        <f t="shared" ref="J78:O78" si="12">SUM(J74:J76)</f>
        <v>4</v>
      </c>
      <c r="K78">
        <f t="shared" si="12"/>
        <v>2</v>
      </c>
      <c r="L78">
        <f t="shared" si="12"/>
        <v>1</v>
      </c>
      <c r="M78">
        <f t="shared" si="12"/>
        <v>0</v>
      </c>
      <c r="N78">
        <f t="shared" si="12"/>
        <v>0</v>
      </c>
      <c r="O78">
        <f t="shared" si="12"/>
        <v>0</v>
      </c>
    </row>
    <row r="79" spans="2:17" x14ac:dyDescent="0.3">
      <c r="B79" s="3" t="s">
        <v>107</v>
      </c>
      <c r="G79">
        <f>AVERAGE(G74:G76)</f>
        <v>85.333333333333329</v>
      </c>
      <c r="I79">
        <f t="shared" ref="I79:O79" si="13">AVERAGE(I74:I76)</f>
        <v>2.6666666666666665</v>
      </c>
      <c r="J79">
        <f t="shared" si="13"/>
        <v>1.3333333333333333</v>
      </c>
      <c r="K79">
        <f t="shared" si="13"/>
        <v>0.66666666666666663</v>
      </c>
      <c r="L79">
        <f t="shared" si="13"/>
        <v>0.33333333333333331</v>
      </c>
      <c r="M79">
        <f t="shared" si="13"/>
        <v>0</v>
      </c>
      <c r="N79">
        <f t="shared" si="13"/>
        <v>0</v>
      </c>
      <c r="O79">
        <f t="shared" si="13"/>
        <v>0</v>
      </c>
    </row>
    <row r="80" spans="2:17" x14ac:dyDescent="0.3">
      <c r="B80" t="s">
        <v>121</v>
      </c>
      <c r="G80">
        <f>_xlfn.STDEV.S(G74:G76)</f>
        <v>41.645327869202013</v>
      </c>
      <c r="I80">
        <f t="shared" ref="I80:O80" si="14">_xlfn.STDEV.S(I74:I76)</f>
        <v>0.57735026918962629</v>
      </c>
      <c r="J80">
        <f t="shared" si="14"/>
        <v>2.3094010767585034</v>
      </c>
      <c r="K80">
        <f t="shared" si="14"/>
        <v>1.1547005383792517</v>
      </c>
      <c r="L80">
        <f t="shared" si="14"/>
        <v>0.57735026918962584</v>
      </c>
      <c r="M80">
        <f t="shared" si="14"/>
        <v>0</v>
      </c>
      <c r="N80">
        <f t="shared" si="14"/>
        <v>0</v>
      </c>
      <c r="O80">
        <f t="shared" si="14"/>
        <v>0</v>
      </c>
    </row>
    <row r="81" spans="2:17" x14ac:dyDescent="0.3">
      <c r="B81" s="3" t="s">
        <v>122</v>
      </c>
      <c r="G81">
        <f>(G80/SQRT(3))</f>
        <v>24.043941255774008</v>
      </c>
      <c r="I81">
        <f>(I80/SQRT(3))</f>
        <v>0.33333333333333365</v>
      </c>
      <c r="J81">
        <f t="shared" ref="J81:O81" si="15">(J80/SQRT(3))</f>
        <v>1.3333333333333335</v>
      </c>
      <c r="K81">
        <f t="shared" si="15"/>
        <v>0.66666666666666674</v>
      </c>
      <c r="L81">
        <f t="shared" si="15"/>
        <v>0.33333333333333337</v>
      </c>
      <c r="M81">
        <f t="shared" si="15"/>
        <v>0</v>
      </c>
      <c r="N81">
        <f t="shared" si="15"/>
        <v>0</v>
      </c>
      <c r="O81">
        <f t="shared" si="15"/>
        <v>0</v>
      </c>
    </row>
    <row r="83" spans="2:17" x14ac:dyDescent="0.3">
      <c r="B83" t="s">
        <v>34</v>
      </c>
      <c r="C83" t="s">
        <v>35</v>
      </c>
      <c r="D83" t="s">
        <v>55</v>
      </c>
      <c r="E83" t="s">
        <v>36</v>
      </c>
      <c r="F83" t="s">
        <v>37</v>
      </c>
      <c r="G83" t="s">
        <v>114</v>
      </c>
      <c r="H83" t="s">
        <v>39</v>
      </c>
      <c r="I83" t="s">
        <v>40</v>
      </c>
      <c r="J83" t="s">
        <v>41</v>
      </c>
      <c r="K83" t="s">
        <v>42</v>
      </c>
      <c r="L83" t="s">
        <v>43</v>
      </c>
      <c r="M83" t="s">
        <v>44</v>
      </c>
      <c r="N83" t="s">
        <v>45</v>
      </c>
      <c r="O83" t="s">
        <v>46</v>
      </c>
      <c r="Q83" t="s">
        <v>100</v>
      </c>
    </row>
    <row r="84" spans="2:17" x14ac:dyDescent="0.3">
      <c r="B84" s="3">
        <v>42216</v>
      </c>
      <c r="C84" t="s">
        <v>8</v>
      </c>
      <c r="D84">
        <v>60</v>
      </c>
      <c r="E84">
        <v>5</v>
      </c>
      <c r="F84">
        <v>1</v>
      </c>
      <c r="G84">
        <v>155</v>
      </c>
      <c r="H84" t="s">
        <v>99</v>
      </c>
      <c r="I84">
        <v>4</v>
      </c>
      <c r="J84">
        <v>6</v>
      </c>
      <c r="K84">
        <v>0</v>
      </c>
      <c r="L84">
        <v>0</v>
      </c>
      <c r="M84">
        <v>0</v>
      </c>
      <c r="N84">
        <v>0</v>
      </c>
      <c r="O84">
        <v>1</v>
      </c>
      <c r="Q84" t="s">
        <v>175</v>
      </c>
    </row>
    <row r="85" spans="2:17" x14ac:dyDescent="0.3">
      <c r="B85" s="3">
        <v>42216</v>
      </c>
      <c r="C85" t="s">
        <v>8</v>
      </c>
      <c r="D85">
        <v>60</v>
      </c>
      <c r="E85">
        <v>5</v>
      </c>
      <c r="F85">
        <v>2</v>
      </c>
      <c r="G85">
        <v>76</v>
      </c>
      <c r="H85" t="s">
        <v>95</v>
      </c>
      <c r="I85">
        <v>3</v>
      </c>
      <c r="J85">
        <v>4</v>
      </c>
      <c r="K85">
        <v>0</v>
      </c>
      <c r="L85">
        <v>0</v>
      </c>
      <c r="M85">
        <v>0</v>
      </c>
      <c r="N85">
        <v>0</v>
      </c>
      <c r="O85">
        <v>0</v>
      </c>
      <c r="Q85" t="s">
        <v>175</v>
      </c>
    </row>
    <row r="86" spans="2:17" x14ac:dyDescent="0.3">
      <c r="B86" s="3"/>
    </row>
    <row r="87" spans="2:17" x14ac:dyDescent="0.3">
      <c r="B87" s="3" t="s">
        <v>108</v>
      </c>
      <c r="J87">
        <f t="shared" ref="J87:O87" si="16">SUM(J84:J85)</f>
        <v>10</v>
      </c>
      <c r="K87">
        <f t="shared" si="16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1</v>
      </c>
    </row>
    <row r="88" spans="2:17" x14ac:dyDescent="0.3">
      <c r="B88" s="3" t="s">
        <v>107</v>
      </c>
      <c r="G88">
        <f>AVERAGE(G84:G85)</f>
        <v>115.5</v>
      </c>
      <c r="I88">
        <f t="shared" ref="I88:O88" si="17">AVERAGE(I84:I85)</f>
        <v>3.5</v>
      </c>
      <c r="J88">
        <f t="shared" si="17"/>
        <v>5</v>
      </c>
      <c r="K88">
        <f t="shared" si="17"/>
        <v>0</v>
      </c>
      <c r="L88">
        <f t="shared" si="17"/>
        <v>0</v>
      </c>
      <c r="M88">
        <f t="shared" si="17"/>
        <v>0</v>
      </c>
      <c r="N88">
        <f t="shared" si="17"/>
        <v>0</v>
      </c>
      <c r="O88">
        <f t="shared" si="17"/>
        <v>0.5</v>
      </c>
    </row>
    <row r="89" spans="2:17" x14ac:dyDescent="0.3">
      <c r="B89" t="s">
        <v>121</v>
      </c>
      <c r="G89">
        <f>_xlfn.STDEV.S(G84:G85)</f>
        <v>55.861435713737258</v>
      </c>
      <c r="I89">
        <f t="shared" ref="I89:O89" si="18">_xlfn.STDEV.S(I84:I85)</f>
        <v>0.70710678118654757</v>
      </c>
      <c r="J89">
        <f t="shared" si="18"/>
        <v>1.4142135623730951</v>
      </c>
      <c r="K89">
        <f t="shared" si="18"/>
        <v>0</v>
      </c>
      <c r="L89">
        <f t="shared" si="18"/>
        <v>0</v>
      </c>
      <c r="M89">
        <f t="shared" si="18"/>
        <v>0</v>
      </c>
      <c r="N89">
        <f t="shared" si="18"/>
        <v>0</v>
      </c>
      <c r="O89">
        <f t="shared" si="18"/>
        <v>0.70710678118654757</v>
      </c>
    </row>
    <row r="90" spans="2:17" x14ac:dyDescent="0.3">
      <c r="B90" s="3" t="s">
        <v>122</v>
      </c>
      <c r="G90">
        <f>(G89/SQRT(2))</f>
        <v>39.5</v>
      </c>
      <c r="I90">
        <f>(I89/SQRT(2))</f>
        <v>0.5</v>
      </c>
      <c r="J90">
        <f t="shared" ref="J90:O90" si="19">(J89/SQRT(2))</f>
        <v>1</v>
      </c>
      <c r="K90">
        <f t="shared" si="19"/>
        <v>0</v>
      </c>
      <c r="L90">
        <f t="shared" si="19"/>
        <v>0</v>
      </c>
      <c r="M90">
        <f t="shared" si="19"/>
        <v>0</v>
      </c>
      <c r="N90">
        <f t="shared" si="19"/>
        <v>0</v>
      </c>
      <c r="O90">
        <f t="shared" si="19"/>
        <v>0.5</v>
      </c>
    </row>
    <row r="92" spans="2:17" x14ac:dyDescent="0.3">
      <c r="B92" t="s">
        <v>34</v>
      </c>
      <c r="C92" t="s">
        <v>35</v>
      </c>
      <c r="D92" t="s">
        <v>55</v>
      </c>
      <c r="E92" t="s">
        <v>36</v>
      </c>
      <c r="F92" t="s">
        <v>37</v>
      </c>
      <c r="G92" t="s">
        <v>114</v>
      </c>
      <c r="H92" t="s">
        <v>39</v>
      </c>
      <c r="I92" t="s">
        <v>40</v>
      </c>
      <c r="J92" t="s">
        <v>41</v>
      </c>
      <c r="K92" t="s">
        <v>42</v>
      </c>
      <c r="L92" t="s">
        <v>43</v>
      </c>
      <c r="M92" t="s">
        <v>44</v>
      </c>
      <c r="N92" t="s">
        <v>45</v>
      </c>
      <c r="O92" t="s">
        <v>46</v>
      </c>
      <c r="Q92" t="s">
        <v>100</v>
      </c>
    </row>
    <row r="93" spans="2:17" x14ac:dyDescent="0.3">
      <c r="B93" s="3">
        <v>42216</v>
      </c>
      <c r="C93" t="s">
        <v>8</v>
      </c>
      <c r="D93">
        <v>61</v>
      </c>
      <c r="E93">
        <v>6</v>
      </c>
      <c r="F93">
        <v>1</v>
      </c>
      <c r="G93">
        <v>124</v>
      </c>
      <c r="H93" t="s">
        <v>99</v>
      </c>
      <c r="I93">
        <v>4</v>
      </c>
      <c r="J93">
        <v>1</v>
      </c>
      <c r="K93">
        <v>0</v>
      </c>
      <c r="L93">
        <v>0</v>
      </c>
      <c r="M93">
        <v>2</v>
      </c>
      <c r="N93">
        <v>0</v>
      </c>
      <c r="O93">
        <v>0</v>
      </c>
      <c r="Q93" t="s">
        <v>176</v>
      </c>
    </row>
    <row r="94" spans="2:17" x14ac:dyDescent="0.3">
      <c r="B94" s="3">
        <v>42216</v>
      </c>
      <c r="C94" t="s">
        <v>8</v>
      </c>
      <c r="D94">
        <v>61</v>
      </c>
      <c r="E94">
        <v>6</v>
      </c>
      <c r="F94">
        <v>2</v>
      </c>
      <c r="G94">
        <v>89</v>
      </c>
      <c r="H94" t="s">
        <v>95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42216</v>
      </c>
      <c r="C95" t="s">
        <v>8</v>
      </c>
      <c r="D95">
        <v>61</v>
      </c>
      <c r="E95">
        <v>6</v>
      </c>
      <c r="F95">
        <v>3</v>
      </c>
      <c r="G95">
        <v>65</v>
      </c>
      <c r="H95" t="s">
        <v>95</v>
      </c>
      <c r="I95">
        <v>4</v>
      </c>
      <c r="J95">
        <v>4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42216</v>
      </c>
      <c r="C96" t="s">
        <v>8</v>
      </c>
      <c r="D96">
        <v>61</v>
      </c>
      <c r="E96">
        <v>6</v>
      </c>
      <c r="F96">
        <v>4</v>
      </c>
      <c r="G96">
        <v>57</v>
      </c>
      <c r="H96" t="s">
        <v>95</v>
      </c>
      <c r="I96">
        <v>4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Q96" t="s">
        <v>177</v>
      </c>
    </row>
    <row r="97" spans="2:17" x14ac:dyDescent="0.3">
      <c r="B97" s="3">
        <v>42216</v>
      </c>
      <c r="C97" t="s">
        <v>8</v>
      </c>
      <c r="D97">
        <v>61</v>
      </c>
      <c r="E97">
        <v>6</v>
      </c>
      <c r="F97">
        <v>5</v>
      </c>
      <c r="G97">
        <v>120</v>
      </c>
      <c r="H97" t="s">
        <v>95</v>
      </c>
      <c r="I97">
        <v>4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42216</v>
      </c>
      <c r="C98" t="s">
        <v>8</v>
      </c>
      <c r="D98">
        <v>61</v>
      </c>
      <c r="E98">
        <v>6</v>
      </c>
      <c r="F98">
        <v>6</v>
      </c>
      <c r="G98">
        <v>85</v>
      </c>
      <c r="H98" t="s">
        <v>95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 t="s">
        <v>178</v>
      </c>
    </row>
    <row r="99" spans="2:17" x14ac:dyDescent="0.3">
      <c r="B99" s="3">
        <v>42216</v>
      </c>
      <c r="C99" t="s">
        <v>8</v>
      </c>
      <c r="D99">
        <v>61</v>
      </c>
      <c r="E99">
        <v>6</v>
      </c>
      <c r="F99">
        <v>7</v>
      </c>
      <c r="G99">
        <v>96</v>
      </c>
      <c r="H99" t="s">
        <v>95</v>
      </c>
      <c r="I99">
        <v>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42216</v>
      </c>
      <c r="C100" t="s">
        <v>8</v>
      </c>
      <c r="D100">
        <v>61</v>
      </c>
      <c r="E100">
        <v>6</v>
      </c>
      <c r="F100">
        <v>8</v>
      </c>
      <c r="G100">
        <v>119</v>
      </c>
      <c r="H100" t="s">
        <v>95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t="s">
        <v>179</v>
      </c>
    </row>
    <row r="101" spans="2:17" x14ac:dyDescent="0.3">
      <c r="B101" s="3">
        <v>42216</v>
      </c>
      <c r="C101" t="s">
        <v>8</v>
      </c>
      <c r="D101">
        <v>61</v>
      </c>
      <c r="E101">
        <v>6</v>
      </c>
      <c r="F101">
        <v>9</v>
      </c>
      <c r="G101">
        <v>133</v>
      </c>
      <c r="H101" t="s">
        <v>115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7" x14ac:dyDescent="0.3">
      <c r="B102" s="3">
        <v>42216</v>
      </c>
      <c r="C102" t="s">
        <v>8</v>
      </c>
      <c r="D102">
        <v>61</v>
      </c>
      <c r="E102">
        <v>6</v>
      </c>
      <c r="F102">
        <v>10</v>
      </c>
      <c r="G102">
        <v>92</v>
      </c>
      <c r="H102" t="s">
        <v>115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7" x14ac:dyDescent="0.3">
      <c r="B103" s="3">
        <v>42216</v>
      </c>
      <c r="C103" t="s">
        <v>8</v>
      </c>
      <c r="D103">
        <v>61</v>
      </c>
      <c r="E103">
        <v>6</v>
      </c>
      <c r="F103">
        <v>11</v>
      </c>
      <c r="G103">
        <v>86</v>
      </c>
      <c r="H103" t="s">
        <v>95</v>
      </c>
      <c r="I103">
        <v>4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7" x14ac:dyDescent="0.3">
      <c r="B104" s="3">
        <v>42216</v>
      </c>
      <c r="C104" t="s">
        <v>8</v>
      </c>
      <c r="D104">
        <v>61</v>
      </c>
      <c r="E104">
        <v>6</v>
      </c>
      <c r="F104">
        <v>12</v>
      </c>
      <c r="G104">
        <v>114</v>
      </c>
      <c r="H104" t="s">
        <v>97</v>
      </c>
      <c r="I104">
        <v>4</v>
      </c>
      <c r="J104">
        <v>2</v>
      </c>
      <c r="K104">
        <v>1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42216</v>
      </c>
      <c r="C105" t="s">
        <v>8</v>
      </c>
      <c r="D105">
        <v>61</v>
      </c>
      <c r="E105">
        <v>6</v>
      </c>
      <c r="F105">
        <v>13</v>
      </c>
      <c r="G105">
        <v>69</v>
      </c>
      <c r="H105" t="s">
        <v>95</v>
      </c>
      <c r="I105">
        <v>4</v>
      </c>
      <c r="J105">
        <v>4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42216</v>
      </c>
      <c r="C106" t="s">
        <v>8</v>
      </c>
      <c r="D106">
        <v>61</v>
      </c>
      <c r="E106">
        <v>6</v>
      </c>
      <c r="F106">
        <v>14</v>
      </c>
      <c r="G106">
        <v>92</v>
      </c>
      <c r="H106" t="s">
        <v>95</v>
      </c>
      <c r="I106">
        <v>4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Q106" t="s">
        <v>179</v>
      </c>
    </row>
    <row r="107" spans="2:17" x14ac:dyDescent="0.3">
      <c r="B107" s="3">
        <v>42216</v>
      </c>
      <c r="C107" t="s">
        <v>8</v>
      </c>
      <c r="D107">
        <v>61</v>
      </c>
      <c r="E107">
        <v>6</v>
      </c>
      <c r="F107">
        <v>15</v>
      </c>
      <c r="G107">
        <v>48</v>
      </c>
      <c r="H107" t="s">
        <v>95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42216</v>
      </c>
      <c r="C108" t="s">
        <v>8</v>
      </c>
      <c r="D108">
        <v>61</v>
      </c>
      <c r="E108">
        <v>6</v>
      </c>
      <c r="F108">
        <v>16</v>
      </c>
      <c r="G108">
        <v>64</v>
      </c>
      <c r="H108" t="s">
        <v>95</v>
      </c>
      <c r="I108">
        <v>4</v>
      </c>
      <c r="J108">
        <v>3</v>
      </c>
      <c r="K108">
        <v>2</v>
      </c>
      <c r="L108">
        <v>0</v>
      </c>
      <c r="M108">
        <v>0</v>
      </c>
      <c r="N108">
        <v>0</v>
      </c>
      <c r="O108">
        <v>0</v>
      </c>
    </row>
    <row r="109" spans="2:17" x14ac:dyDescent="0.3">
      <c r="B109" s="3">
        <v>42216</v>
      </c>
      <c r="C109" t="s">
        <v>8</v>
      </c>
      <c r="D109">
        <v>61</v>
      </c>
      <c r="E109">
        <v>6</v>
      </c>
      <c r="F109">
        <v>17</v>
      </c>
      <c r="G109">
        <v>119</v>
      </c>
      <c r="H109" t="s">
        <v>97</v>
      </c>
      <c r="I109">
        <v>4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>
        <v>42216</v>
      </c>
      <c r="C110" t="s">
        <v>8</v>
      </c>
      <c r="D110">
        <v>61</v>
      </c>
      <c r="E110">
        <v>6</v>
      </c>
      <c r="F110">
        <v>18</v>
      </c>
      <c r="G110">
        <v>76</v>
      </c>
      <c r="H110" s="11" t="s">
        <v>95</v>
      </c>
      <c r="I110">
        <v>4</v>
      </c>
      <c r="J110">
        <v>3</v>
      </c>
      <c r="K110">
        <v>0</v>
      </c>
      <c r="L110">
        <v>0</v>
      </c>
      <c r="M110">
        <v>0</v>
      </c>
      <c r="N110">
        <v>0</v>
      </c>
      <c r="O110">
        <v>0</v>
      </c>
      <c r="Q110" t="s">
        <v>178</v>
      </c>
    </row>
    <row r="111" spans="2:17" x14ac:dyDescent="0.3">
      <c r="B111" s="3">
        <v>42216</v>
      </c>
      <c r="C111" t="s">
        <v>8</v>
      </c>
      <c r="D111">
        <v>61</v>
      </c>
      <c r="E111">
        <v>6</v>
      </c>
      <c r="F111">
        <v>19</v>
      </c>
      <c r="G111">
        <v>81</v>
      </c>
      <c r="H111" t="s">
        <v>95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t="s">
        <v>180</v>
      </c>
    </row>
    <row r="112" spans="2:17" x14ac:dyDescent="0.3">
      <c r="B112" s="3">
        <v>42216</v>
      </c>
      <c r="C112" t="s">
        <v>8</v>
      </c>
      <c r="D112">
        <v>61</v>
      </c>
      <c r="E112">
        <v>6</v>
      </c>
      <c r="F112">
        <v>20</v>
      </c>
      <c r="G112">
        <v>62</v>
      </c>
      <c r="H112" t="s">
        <v>95</v>
      </c>
      <c r="I112">
        <v>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/>
    </row>
    <row r="114" spans="2:17" x14ac:dyDescent="0.3">
      <c r="B114" s="3" t="s">
        <v>108</v>
      </c>
      <c r="J114">
        <f t="shared" ref="J114:O114" si="20">SUM(J93:J112)</f>
        <v>23</v>
      </c>
      <c r="K114">
        <f t="shared" si="20"/>
        <v>5</v>
      </c>
      <c r="L114">
        <f t="shared" si="20"/>
        <v>0</v>
      </c>
      <c r="M114">
        <f t="shared" si="20"/>
        <v>2</v>
      </c>
      <c r="N114">
        <f t="shared" si="20"/>
        <v>0</v>
      </c>
      <c r="O114">
        <f t="shared" si="20"/>
        <v>0</v>
      </c>
    </row>
    <row r="115" spans="2:17" x14ac:dyDescent="0.3">
      <c r="B115" s="3" t="s">
        <v>107</v>
      </c>
      <c r="G115">
        <f>AVERAGE(G93:G112)</f>
        <v>89.55</v>
      </c>
      <c r="I115">
        <f>AVERAGE(I93:I112)</f>
        <v>3.9</v>
      </c>
      <c r="J115">
        <f>AVERAGE(J93:J112)</f>
        <v>1.1499999999999999</v>
      </c>
      <c r="K115">
        <f t="shared" ref="K115:O115" si="21">AVERAGE(K93:K112)</f>
        <v>0.25</v>
      </c>
      <c r="L115">
        <f t="shared" si="21"/>
        <v>0</v>
      </c>
      <c r="M115">
        <f t="shared" si="21"/>
        <v>0.1</v>
      </c>
      <c r="N115">
        <f t="shared" si="21"/>
        <v>0</v>
      </c>
      <c r="O115">
        <f t="shared" si="21"/>
        <v>0</v>
      </c>
    </row>
    <row r="116" spans="2:17" x14ac:dyDescent="0.3">
      <c r="B116" t="s">
        <v>121</v>
      </c>
      <c r="G116">
        <f>_xlfn.STDEV.S(G93:G112)</f>
        <v>25.02730088270976</v>
      </c>
      <c r="I116">
        <f t="shared" ref="I116:O116" si="22">_xlfn.STDEV.S(I93:I112)</f>
        <v>0.44721359549995859</v>
      </c>
      <c r="J116">
        <f t="shared" si="22"/>
        <v>1.3869694338832113</v>
      </c>
      <c r="K116">
        <f t="shared" si="22"/>
        <v>0.5501196042201808</v>
      </c>
      <c r="L116">
        <f t="shared" si="22"/>
        <v>0</v>
      </c>
      <c r="M116">
        <f t="shared" si="22"/>
        <v>0.44721359549995793</v>
      </c>
      <c r="N116">
        <f t="shared" si="22"/>
        <v>0</v>
      </c>
      <c r="O116">
        <f t="shared" si="22"/>
        <v>0</v>
      </c>
    </row>
    <row r="117" spans="2:17" x14ac:dyDescent="0.3">
      <c r="B117" s="3" t="s">
        <v>122</v>
      </c>
      <c r="G117">
        <f>(G116/SQRT(20))</f>
        <v>5.5962746067079507</v>
      </c>
      <c r="I117">
        <f t="shared" ref="I117:O117" si="23">(I116/SQRT(20))</f>
        <v>0.10000000000000014</v>
      </c>
      <c r="J117">
        <f t="shared" si="23"/>
        <v>0.31013579368772604</v>
      </c>
      <c r="K117">
        <f t="shared" si="23"/>
        <v>0.12301048307916045</v>
      </c>
      <c r="L117">
        <f t="shared" si="23"/>
        <v>0</v>
      </c>
      <c r="M117">
        <f t="shared" si="23"/>
        <v>9.9999999999999992E-2</v>
      </c>
      <c r="N117">
        <f t="shared" si="23"/>
        <v>0</v>
      </c>
      <c r="O117">
        <f t="shared" si="23"/>
        <v>0</v>
      </c>
    </row>
    <row r="119" spans="2:17" x14ac:dyDescent="0.3">
      <c r="B119" t="s">
        <v>34</v>
      </c>
      <c r="C119" t="s">
        <v>35</v>
      </c>
      <c r="D119" t="s">
        <v>55</v>
      </c>
      <c r="E119" t="s">
        <v>36</v>
      </c>
      <c r="F119" t="s">
        <v>37</v>
      </c>
      <c r="G119" t="s">
        <v>114</v>
      </c>
      <c r="H119" t="s">
        <v>39</v>
      </c>
      <c r="I119" t="s">
        <v>40</v>
      </c>
      <c r="J119" t="s">
        <v>41</v>
      </c>
      <c r="K119" t="s">
        <v>42</v>
      </c>
      <c r="L119" t="s">
        <v>43</v>
      </c>
      <c r="M119" t="s">
        <v>44</v>
      </c>
      <c r="N119" t="s">
        <v>45</v>
      </c>
      <c r="O119" t="s">
        <v>46</v>
      </c>
      <c r="Q119" t="s">
        <v>100</v>
      </c>
    </row>
    <row r="120" spans="2:17" x14ac:dyDescent="0.3">
      <c r="B120" s="3">
        <v>42216</v>
      </c>
      <c r="C120" t="s">
        <v>8</v>
      </c>
      <c r="D120">
        <v>65</v>
      </c>
      <c r="E120">
        <v>7</v>
      </c>
      <c r="F120">
        <v>1</v>
      </c>
      <c r="G120">
        <v>82</v>
      </c>
      <c r="H120" t="s">
        <v>95</v>
      </c>
      <c r="I120">
        <v>4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42216</v>
      </c>
      <c r="C121" t="s">
        <v>8</v>
      </c>
      <c r="D121">
        <v>65</v>
      </c>
      <c r="E121">
        <v>7</v>
      </c>
      <c r="F121">
        <v>2</v>
      </c>
      <c r="G121">
        <v>94</v>
      </c>
      <c r="H121" t="s">
        <v>97</v>
      </c>
      <c r="I121">
        <v>3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42216</v>
      </c>
      <c r="C122" t="s">
        <v>8</v>
      </c>
      <c r="D122">
        <v>65</v>
      </c>
      <c r="E122">
        <v>7</v>
      </c>
      <c r="F122">
        <v>3</v>
      </c>
      <c r="G122">
        <v>87</v>
      </c>
      <c r="H122" t="s">
        <v>95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42216</v>
      </c>
      <c r="C123" t="s">
        <v>8</v>
      </c>
      <c r="D123">
        <v>65</v>
      </c>
      <c r="E123">
        <v>7</v>
      </c>
      <c r="F123">
        <v>4</v>
      </c>
      <c r="G123">
        <v>107</v>
      </c>
      <c r="H123" t="s">
        <v>95</v>
      </c>
      <c r="I123">
        <v>4</v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42216</v>
      </c>
      <c r="C124" t="s">
        <v>8</v>
      </c>
      <c r="D124">
        <v>65</v>
      </c>
      <c r="E124">
        <v>7</v>
      </c>
      <c r="F124">
        <v>5</v>
      </c>
      <c r="G124">
        <v>93</v>
      </c>
      <c r="H124" t="s">
        <v>95</v>
      </c>
      <c r="I124">
        <v>3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Q124" t="s">
        <v>181</v>
      </c>
    </row>
    <row r="125" spans="2:17" x14ac:dyDescent="0.3">
      <c r="B125" s="3">
        <v>42216</v>
      </c>
      <c r="C125" t="s">
        <v>8</v>
      </c>
      <c r="D125">
        <v>65</v>
      </c>
      <c r="E125">
        <v>7</v>
      </c>
      <c r="F125">
        <v>6</v>
      </c>
      <c r="G125">
        <v>122</v>
      </c>
      <c r="H125" t="s">
        <v>99</v>
      </c>
      <c r="I125">
        <v>3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7" x14ac:dyDescent="0.3">
      <c r="B126" s="3">
        <v>42216</v>
      </c>
      <c r="C126" t="s">
        <v>8</v>
      </c>
      <c r="D126">
        <v>65</v>
      </c>
      <c r="E126">
        <v>7</v>
      </c>
      <c r="F126">
        <v>7</v>
      </c>
      <c r="G126">
        <v>109</v>
      </c>
      <c r="H126" t="s">
        <v>99</v>
      </c>
      <c r="I126">
        <v>3</v>
      </c>
      <c r="J126">
        <v>3</v>
      </c>
      <c r="K126">
        <v>0</v>
      </c>
      <c r="L126">
        <v>1</v>
      </c>
      <c r="M126">
        <v>0</v>
      </c>
      <c r="N126">
        <v>0</v>
      </c>
      <c r="O126">
        <v>0</v>
      </c>
    </row>
    <row r="127" spans="2:17" x14ac:dyDescent="0.3">
      <c r="B127" s="3">
        <v>42216</v>
      </c>
      <c r="C127" t="s">
        <v>8</v>
      </c>
      <c r="D127">
        <v>65</v>
      </c>
      <c r="E127">
        <v>7</v>
      </c>
      <c r="F127">
        <v>8</v>
      </c>
      <c r="G127">
        <v>115</v>
      </c>
      <c r="H127" t="s">
        <v>95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42216</v>
      </c>
      <c r="C128" t="s">
        <v>8</v>
      </c>
      <c r="D128">
        <v>65</v>
      </c>
      <c r="E128">
        <v>7</v>
      </c>
      <c r="F128">
        <v>9</v>
      </c>
      <c r="G128">
        <v>129</v>
      </c>
      <c r="H128" t="s">
        <v>99</v>
      </c>
      <c r="I128">
        <v>4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42216</v>
      </c>
      <c r="C129" t="s">
        <v>8</v>
      </c>
      <c r="D129">
        <v>65</v>
      </c>
      <c r="E129">
        <v>7</v>
      </c>
      <c r="F129">
        <v>10</v>
      </c>
      <c r="G129">
        <v>96</v>
      </c>
      <c r="H129" t="s">
        <v>95</v>
      </c>
      <c r="I129">
        <v>3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42216</v>
      </c>
      <c r="C130" t="s">
        <v>8</v>
      </c>
      <c r="D130">
        <v>65</v>
      </c>
      <c r="E130">
        <v>7</v>
      </c>
      <c r="F130">
        <v>11</v>
      </c>
      <c r="G130">
        <v>112</v>
      </c>
      <c r="H130" t="s">
        <v>99</v>
      </c>
      <c r="I130">
        <v>3</v>
      </c>
      <c r="J130">
        <v>3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42216</v>
      </c>
      <c r="C131" t="s">
        <v>8</v>
      </c>
      <c r="D131">
        <v>65</v>
      </c>
      <c r="E131">
        <v>7</v>
      </c>
      <c r="F131">
        <v>12</v>
      </c>
      <c r="G131">
        <v>79</v>
      </c>
      <c r="H131" t="s">
        <v>95</v>
      </c>
      <c r="I131">
        <v>3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Q131" t="s">
        <v>181</v>
      </c>
    </row>
    <row r="132" spans="2:17" x14ac:dyDescent="0.3">
      <c r="B132" s="3">
        <v>42216</v>
      </c>
      <c r="C132" t="s">
        <v>8</v>
      </c>
      <c r="D132">
        <v>65</v>
      </c>
      <c r="E132">
        <v>7</v>
      </c>
      <c r="F132">
        <v>13</v>
      </c>
      <c r="G132">
        <v>107</v>
      </c>
      <c r="H132" t="s">
        <v>95</v>
      </c>
      <c r="I132">
        <v>3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42216</v>
      </c>
      <c r="C133" t="s">
        <v>8</v>
      </c>
      <c r="D133">
        <v>65</v>
      </c>
      <c r="E133">
        <v>7</v>
      </c>
      <c r="F133">
        <v>14</v>
      </c>
      <c r="G133">
        <v>109</v>
      </c>
      <c r="H133" t="s">
        <v>99</v>
      </c>
      <c r="I133">
        <v>3</v>
      </c>
      <c r="J133">
        <v>3</v>
      </c>
      <c r="K133">
        <v>1</v>
      </c>
      <c r="L133">
        <v>0</v>
      </c>
      <c r="M133">
        <v>1</v>
      </c>
      <c r="N133">
        <v>0</v>
      </c>
      <c r="O133">
        <v>1</v>
      </c>
    </row>
    <row r="134" spans="2:17" x14ac:dyDescent="0.3">
      <c r="B134" s="3">
        <v>42216</v>
      </c>
      <c r="C134" t="s">
        <v>8</v>
      </c>
      <c r="D134">
        <v>65</v>
      </c>
      <c r="E134">
        <v>7</v>
      </c>
      <c r="F134">
        <v>15</v>
      </c>
      <c r="G134">
        <v>114</v>
      </c>
      <c r="H134" t="s">
        <v>98</v>
      </c>
      <c r="I134">
        <v>3</v>
      </c>
      <c r="J134">
        <v>3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42216</v>
      </c>
      <c r="C135" t="s">
        <v>8</v>
      </c>
      <c r="D135">
        <v>65</v>
      </c>
      <c r="E135">
        <v>7</v>
      </c>
      <c r="F135">
        <v>16</v>
      </c>
      <c r="G135">
        <v>67</v>
      </c>
      <c r="H135" t="s">
        <v>95</v>
      </c>
      <c r="I135">
        <v>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42216</v>
      </c>
      <c r="C136" t="s">
        <v>8</v>
      </c>
      <c r="D136">
        <v>65</v>
      </c>
      <c r="E136">
        <v>7</v>
      </c>
      <c r="F136">
        <v>17</v>
      </c>
      <c r="G136">
        <v>80</v>
      </c>
      <c r="H136" t="s">
        <v>95</v>
      </c>
      <c r="I136">
        <v>4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42216</v>
      </c>
      <c r="C137" t="s">
        <v>8</v>
      </c>
      <c r="D137">
        <v>65</v>
      </c>
      <c r="E137">
        <v>7</v>
      </c>
      <c r="F137">
        <v>18</v>
      </c>
      <c r="G137">
        <v>66</v>
      </c>
      <c r="H137" s="11" t="s">
        <v>95</v>
      </c>
      <c r="I137">
        <v>4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42216</v>
      </c>
      <c r="C138" t="s">
        <v>8</v>
      </c>
      <c r="D138">
        <v>65</v>
      </c>
      <c r="E138">
        <v>7</v>
      </c>
      <c r="F138">
        <v>19</v>
      </c>
      <c r="G138">
        <v>88</v>
      </c>
      <c r="H138" t="s">
        <v>95</v>
      </c>
      <c r="I138">
        <v>4</v>
      </c>
      <c r="J138">
        <v>3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42216</v>
      </c>
      <c r="C139" t="s">
        <v>8</v>
      </c>
      <c r="D139">
        <v>65</v>
      </c>
      <c r="E139">
        <v>7</v>
      </c>
      <c r="F139">
        <v>20</v>
      </c>
      <c r="G139">
        <v>108</v>
      </c>
      <c r="H139" t="s">
        <v>95</v>
      </c>
      <c r="I139">
        <v>3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Q139" t="s">
        <v>127</v>
      </c>
    </row>
    <row r="140" spans="2:17" x14ac:dyDescent="0.3">
      <c r="B140" s="3"/>
    </row>
    <row r="141" spans="2:17" x14ac:dyDescent="0.3">
      <c r="B141" s="3" t="s">
        <v>108</v>
      </c>
      <c r="J141">
        <f t="shared" ref="J141:O141" si="24">SUM(J120:J139)</f>
        <v>31</v>
      </c>
      <c r="K141">
        <f t="shared" si="24"/>
        <v>3</v>
      </c>
      <c r="L141">
        <f t="shared" si="24"/>
        <v>1</v>
      </c>
      <c r="M141">
        <f t="shared" si="24"/>
        <v>1</v>
      </c>
      <c r="N141">
        <f t="shared" si="24"/>
        <v>0</v>
      </c>
      <c r="O141">
        <f t="shared" si="24"/>
        <v>1</v>
      </c>
    </row>
    <row r="142" spans="2:17" x14ac:dyDescent="0.3">
      <c r="B142" s="3" t="s">
        <v>107</v>
      </c>
      <c r="G142">
        <f>AVERAGE(G120:G139)</f>
        <v>98.2</v>
      </c>
      <c r="I142">
        <f>AVERAGE(I120:I139)</f>
        <v>3.35</v>
      </c>
      <c r="J142">
        <f>AVERAGE(J120:J139)</f>
        <v>1.55</v>
      </c>
      <c r="K142">
        <f t="shared" ref="K142:O142" si="25">AVERAGE(K120:K139)</f>
        <v>0.15</v>
      </c>
      <c r="L142">
        <f t="shared" si="25"/>
        <v>0.05</v>
      </c>
      <c r="M142">
        <f t="shared" si="25"/>
        <v>0.05</v>
      </c>
      <c r="N142">
        <f t="shared" si="25"/>
        <v>0</v>
      </c>
      <c r="O142">
        <f t="shared" si="25"/>
        <v>0.05</v>
      </c>
    </row>
    <row r="143" spans="2:17" x14ac:dyDescent="0.3">
      <c r="B143" t="s">
        <v>121</v>
      </c>
      <c r="G143">
        <f>_xlfn.STDEV.S(G120:G139)</f>
        <v>17.730734541141313</v>
      </c>
      <c r="I143">
        <f t="shared" ref="I143:O143" si="26">_xlfn.STDEV.S(I120:I139)</f>
        <v>0.4893604849295935</v>
      </c>
      <c r="J143">
        <f t="shared" si="26"/>
        <v>1.234376040972246</v>
      </c>
      <c r="K143">
        <f t="shared" si="26"/>
        <v>0.36634754853252327</v>
      </c>
      <c r="L143">
        <f t="shared" si="26"/>
        <v>0.22360679774997896</v>
      </c>
      <c r="M143">
        <f t="shared" si="26"/>
        <v>0.22360679774997896</v>
      </c>
      <c r="N143">
        <f t="shared" si="26"/>
        <v>0</v>
      </c>
      <c r="O143">
        <f t="shared" si="26"/>
        <v>0.22360679774997896</v>
      </c>
    </row>
    <row r="144" spans="2:17" x14ac:dyDescent="0.3">
      <c r="B144" s="3" t="s">
        <v>122</v>
      </c>
      <c r="G144">
        <f>(G143/SQRT(20))</f>
        <v>3.9647127724995515</v>
      </c>
      <c r="I144">
        <f t="shared" ref="I144:O144" si="27">(I143/SQRT(20))</f>
        <v>0.10942433098048324</v>
      </c>
      <c r="J144">
        <f t="shared" si="27"/>
        <v>0.27601487374110073</v>
      </c>
      <c r="K144">
        <f t="shared" si="27"/>
        <v>8.1917802190912534E-2</v>
      </c>
      <c r="L144">
        <f t="shared" si="27"/>
        <v>4.9999999999999996E-2</v>
      </c>
      <c r="M144">
        <f t="shared" si="27"/>
        <v>4.9999999999999996E-2</v>
      </c>
      <c r="N144">
        <f t="shared" si="27"/>
        <v>0</v>
      </c>
      <c r="O144">
        <f t="shared" si="27"/>
        <v>4.9999999999999996E-2</v>
      </c>
    </row>
    <row r="146" spans="2:17" x14ac:dyDescent="0.3">
      <c r="B146" t="s">
        <v>34</v>
      </c>
      <c r="C146" t="s">
        <v>35</v>
      </c>
      <c r="D146" t="s">
        <v>55</v>
      </c>
      <c r="E146" t="s">
        <v>36</v>
      </c>
      <c r="F146" t="s">
        <v>37</v>
      </c>
      <c r="G146" t="s">
        <v>114</v>
      </c>
      <c r="H146" t="s">
        <v>39</v>
      </c>
      <c r="I146" t="s">
        <v>40</v>
      </c>
      <c r="J146" t="s">
        <v>41</v>
      </c>
      <c r="K146" t="s">
        <v>42</v>
      </c>
      <c r="L146" t="s">
        <v>43</v>
      </c>
      <c r="M146" t="s">
        <v>44</v>
      </c>
      <c r="N146" t="s">
        <v>45</v>
      </c>
      <c r="O146" t="s">
        <v>46</v>
      </c>
      <c r="Q146" t="s">
        <v>100</v>
      </c>
    </row>
    <row r="147" spans="2:17" x14ac:dyDescent="0.3">
      <c r="B147" s="3">
        <v>42216</v>
      </c>
      <c r="C147" t="s">
        <v>8</v>
      </c>
      <c r="D147">
        <v>66</v>
      </c>
      <c r="E147">
        <v>8</v>
      </c>
      <c r="F147">
        <v>1</v>
      </c>
      <c r="G147">
        <v>60</v>
      </c>
      <c r="H147" t="s">
        <v>95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42216</v>
      </c>
      <c r="C148" t="s">
        <v>8</v>
      </c>
      <c r="D148">
        <v>66</v>
      </c>
      <c r="E148">
        <v>8</v>
      </c>
      <c r="F148">
        <v>2</v>
      </c>
      <c r="G148">
        <v>55</v>
      </c>
      <c r="H148" t="s">
        <v>95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42216</v>
      </c>
      <c r="C149" t="s">
        <v>8</v>
      </c>
      <c r="D149">
        <v>66</v>
      </c>
      <c r="E149">
        <v>8</v>
      </c>
      <c r="F149">
        <v>3</v>
      </c>
      <c r="G149">
        <v>62</v>
      </c>
      <c r="H149" t="s">
        <v>98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2:17" x14ac:dyDescent="0.3">
      <c r="B150" s="3">
        <v>42216</v>
      </c>
      <c r="C150" t="s">
        <v>8</v>
      </c>
      <c r="D150">
        <v>66</v>
      </c>
      <c r="E150">
        <v>8</v>
      </c>
      <c r="F150">
        <v>4</v>
      </c>
      <c r="G150">
        <v>94</v>
      </c>
      <c r="H150" t="s">
        <v>95</v>
      </c>
      <c r="I150">
        <v>3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Q150" t="s">
        <v>182</v>
      </c>
    </row>
    <row r="151" spans="2:17" x14ac:dyDescent="0.3">
      <c r="B151" s="3">
        <v>42216</v>
      </c>
      <c r="C151" t="s">
        <v>8</v>
      </c>
      <c r="D151">
        <v>66</v>
      </c>
      <c r="E151">
        <v>8</v>
      </c>
      <c r="F151">
        <v>5</v>
      </c>
      <c r="G151">
        <v>50</v>
      </c>
      <c r="H151" t="s">
        <v>95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42216</v>
      </c>
      <c r="C152" t="s">
        <v>8</v>
      </c>
      <c r="D152">
        <v>66</v>
      </c>
      <c r="E152">
        <v>8</v>
      </c>
      <c r="F152">
        <v>6</v>
      </c>
      <c r="G152">
        <v>90</v>
      </c>
      <c r="H152" t="s">
        <v>95</v>
      </c>
      <c r="I152">
        <v>3</v>
      </c>
      <c r="J152">
        <v>3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42216</v>
      </c>
      <c r="C153" t="s">
        <v>8</v>
      </c>
      <c r="D153">
        <v>66</v>
      </c>
      <c r="E153">
        <v>8</v>
      </c>
      <c r="F153">
        <v>7</v>
      </c>
      <c r="G153">
        <v>49</v>
      </c>
      <c r="H153" t="s">
        <v>95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42216</v>
      </c>
      <c r="C154" t="s">
        <v>8</v>
      </c>
      <c r="D154">
        <v>66</v>
      </c>
      <c r="E154">
        <v>8</v>
      </c>
      <c r="F154">
        <v>8</v>
      </c>
      <c r="G154">
        <v>64</v>
      </c>
      <c r="H154" t="s">
        <v>95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2:17" x14ac:dyDescent="0.3">
      <c r="B155" s="3">
        <v>42216</v>
      </c>
      <c r="C155" t="s">
        <v>8</v>
      </c>
      <c r="D155">
        <v>66</v>
      </c>
      <c r="E155">
        <v>8</v>
      </c>
      <c r="F155">
        <v>9</v>
      </c>
      <c r="G155">
        <v>54</v>
      </c>
      <c r="H155" t="s">
        <v>98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/>
    </row>
    <row r="157" spans="2:17" x14ac:dyDescent="0.3">
      <c r="B157" s="3" t="s">
        <v>108</v>
      </c>
      <c r="J157">
        <f t="shared" ref="J157:O157" si="28">SUM(J147:J155)</f>
        <v>4</v>
      </c>
      <c r="K157">
        <f t="shared" si="28"/>
        <v>0</v>
      </c>
      <c r="L157">
        <f t="shared" si="28"/>
        <v>0</v>
      </c>
      <c r="M157">
        <f t="shared" si="28"/>
        <v>0</v>
      </c>
      <c r="N157">
        <f t="shared" si="28"/>
        <v>0</v>
      </c>
      <c r="O157">
        <f t="shared" si="28"/>
        <v>0</v>
      </c>
    </row>
    <row r="158" spans="2:17" x14ac:dyDescent="0.3">
      <c r="B158" s="3" t="s">
        <v>107</v>
      </c>
      <c r="G158">
        <f>AVERAGE(G147:G155)</f>
        <v>64.222222222222229</v>
      </c>
      <c r="I158">
        <f t="shared" ref="I158:O158" si="29">AVERAGE(I147:I155)</f>
        <v>2.8888888888888888</v>
      </c>
      <c r="J158">
        <f t="shared" si="29"/>
        <v>0.44444444444444442</v>
      </c>
      <c r="K158">
        <f t="shared" si="29"/>
        <v>0</v>
      </c>
      <c r="L158">
        <f t="shared" si="29"/>
        <v>0</v>
      </c>
      <c r="M158">
        <f t="shared" si="29"/>
        <v>0</v>
      </c>
      <c r="N158">
        <f t="shared" si="29"/>
        <v>0</v>
      </c>
      <c r="O158">
        <f t="shared" si="29"/>
        <v>0</v>
      </c>
    </row>
    <row r="159" spans="2:17" x14ac:dyDescent="0.3">
      <c r="B159" t="s">
        <v>121</v>
      </c>
      <c r="G159">
        <f>_xlfn.STDEV.S(G147:G155)</f>
        <v>16.573908544590331</v>
      </c>
      <c r="I159">
        <f t="shared" ref="I159:O159" si="30">_xlfn.STDEV.S(I147:I155)</f>
        <v>0.33333333333333276</v>
      </c>
      <c r="J159">
        <f t="shared" si="30"/>
        <v>1.0137937550497031</v>
      </c>
      <c r="K159">
        <f t="shared" si="30"/>
        <v>0</v>
      </c>
      <c r="L159">
        <f t="shared" si="30"/>
        <v>0</v>
      </c>
      <c r="M159">
        <f t="shared" si="30"/>
        <v>0</v>
      </c>
      <c r="N159">
        <f t="shared" si="30"/>
        <v>0</v>
      </c>
      <c r="O159">
        <f t="shared" si="30"/>
        <v>0</v>
      </c>
    </row>
    <row r="160" spans="2:17" x14ac:dyDescent="0.3">
      <c r="B160" s="3" t="s">
        <v>122</v>
      </c>
      <c r="G160">
        <f>(G159/SQRT(9))</f>
        <v>5.5246361815301102</v>
      </c>
      <c r="I160">
        <f>(I159/SQRT(9))</f>
        <v>0.11111111111111092</v>
      </c>
      <c r="J160">
        <f>(J159/SQRT(9))</f>
        <v>0.3379312516832344</v>
      </c>
      <c r="K160">
        <f t="shared" ref="K160:O160" si="31">(K159/SQRT(9))</f>
        <v>0</v>
      </c>
      <c r="L160">
        <f t="shared" si="31"/>
        <v>0</v>
      </c>
      <c r="M160">
        <f t="shared" si="31"/>
        <v>0</v>
      </c>
      <c r="N160">
        <f t="shared" si="31"/>
        <v>0</v>
      </c>
      <c r="O160">
        <f t="shared" si="31"/>
        <v>0</v>
      </c>
    </row>
    <row r="162" spans="2:17" x14ac:dyDescent="0.3">
      <c r="B162" t="s">
        <v>34</v>
      </c>
      <c r="C162" t="s">
        <v>35</v>
      </c>
      <c r="D162" t="s">
        <v>55</v>
      </c>
      <c r="E162" t="s">
        <v>36</v>
      </c>
      <c r="F162" t="s">
        <v>37</v>
      </c>
      <c r="G162" t="s">
        <v>114</v>
      </c>
      <c r="H162" t="s">
        <v>39</v>
      </c>
      <c r="I162" t="s">
        <v>40</v>
      </c>
      <c r="J162" t="s">
        <v>41</v>
      </c>
      <c r="K162" t="s">
        <v>42</v>
      </c>
      <c r="L162" t="s">
        <v>43</v>
      </c>
      <c r="M162" t="s">
        <v>44</v>
      </c>
      <c r="N162" t="s">
        <v>45</v>
      </c>
      <c r="O162" t="s">
        <v>46</v>
      </c>
      <c r="Q162" t="s">
        <v>100</v>
      </c>
    </row>
    <row r="163" spans="2:17" x14ac:dyDescent="0.3">
      <c r="B163" s="3">
        <v>42216</v>
      </c>
      <c r="C163" t="s">
        <v>8</v>
      </c>
      <c r="D163">
        <v>67</v>
      </c>
      <c r="E163">
        <v>9</v>
      </c>
      <c r="F163">
        <v>1</v>
      </c>
      <c r="G163">
        <v>118</v>
      </c>
      <c r="H163" t="s">
        <v>95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 t="s">
        <v>178</v>
      </c>
    </row>
    <row r="164" spans="2:17" x14ac:dyDescent="0.3">
      <c r="B164" s="3">
        <v>42216</v>
      </c>
      <c r="C164" t="s">
        <v>8</v>
      </c>
      <c r="D164">
        <v>67</v>
      </c>
      <c r="E164">
        <v>9</v>
      </c>
      <c r="F164">
        <v>2</v>
      </c>
      <c r="G164">
        <v>79</v>
      </c>
      <c r="H164" t="s">
        <v>98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42216</v>
      </c>
      <c r="C165" t="s">
        <v>8</v>
      </c>
      <c r="D165">
        <v>67</v>
      </c>
      <c r="E165">
        <v>9</v>
      </c>
      <c r="F165">
        <v>3</v>
      </c>
      <c r="G165">
        <v>82</v>
      </c>
      <c r="H165" t="s">
        <v>95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42216</v>
      </c>
      <c r="C166" t="s">
        <v>8</v>
      </c>
      <c r="D166">
        <v>67</v>
      </c>
      <c r="E166">
        <v>9</v>
      </c>
      <c r="F166">
        <v>4</v>
      </c>
      <c r="G166">
        <v>56</v>
      </c>
      <c r="H166" t="s">
        <v>95</v>
      </c>
      <c r="I166">
        <v>3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42216</v>
      </c>
      <c r="C167" t="s">
        <v>8</v>
      </c>
      <c r="D167">
        <v>67</v>
      </c>
      <c r="E167">
        <v>9</v>
      </c>
      <c r="F167">
        <v>5</v>
      </c>
      <c r="G167">
        <v>83</v>
      </c>
      <c r="H167" t="s">
        <v>95</v>
      </c>
      <c r="I167">
        <v>3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42216</v>
      </c>
      <c r="C168" t="s">
        <v>8</v>
      </c>
      <c r="D168">
        <v>67</v>
      </c>
      <c r="E168">
        <v>9</v>
      </c>
      <c r="F168">
        <v>6</v>
      </c>
      <c r="G168">
        <v>106</v>
      </c>
      <c r="H168" t="s">
        <v>95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Q168" t="s">
        <v>181</v>
      </c>
    </row>
    <row r="169" spans="2:17" x14ac:dyDescent="0.3">
      <c r="B169" s="3">
        <v>42216</v>
      </c>
      <c r="C169" t="s">
        <v>8</v>
      </c>
      <c r="D169">
        <v>67</v>
      </c>
      <c r="E169">
        <v>9</v>
      </c>
      <c r="F169">
        <v>7</v>
      </c>
      <c r="G169">
        <v>48</v>
      </c>
      <c r="H169" t="s">
        <v>95</v>
      </c>
      <c r="I169">
        <v>3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42216</v>
      </c>
      <c r="C170" t="s">
        <v>8</v>
      </c>
      <c r="D170">
        <v>67</v>
      </c>
      <c r="E170">
        <v>9</v>
      </c>
      <c r="F170">
        <v>8</v>
      </c>
      <c r="G170">
        <v>118</v>
      </c>
      <c r="H170" t="s">
        <v>99</v>
      </c>
      <c r="I170">
        <v>3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42216</v>
      </c>
      <c r="C171" t="s">
        <v>8</v>
      </c>
      <c r="D171">
        <v>67</v>
      </c>
      <c r="E171">
        <v>9</v>
      </c>
      <c r="F171">
        <v>9</v>
      </c>
      <c r="G171">
        <v>114</v>
      </c>
      <c r="H171" t="s">
        <v>99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42216</v>
      </c>
      <c r="C172" t="s">
        <v>8</v>
      </c>
      <c r="D172">
        <v>67</v>
      </c>
      <c r="E172">
        <v>9</v>
      </c>
      <c r="F172">
        <v>10</v>
      </c>
      <c r="G172">
        <v>103</v>
      </c>
      <c r="H172" t="s">
        <v>95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42216</v>
      </c>
      <c r="C173" t="s">
        <v>8</v>
      </c>
      <c r="D173">
        <v>67</v>
      </c>
      <c r="E173">
        <v>9</v>
      </c>
      <c r="F173">
        <v>11</v>
      </c>
      <c r="G173">
        <v>53</v>
      </c>
      <c r="H173" t="s">
        <v>95</v>
      </c>
      <c r="I173">
        <v>3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42216</v>
      </c>
      <c r="C174" t="s">
        <v>8</v>
      </c>
      <c r="D174">
        <v>67</v>
      </c>
      <c r="E174">
        <v>9</v>
      </c>
      <c r="F174">
        <v>12</v>
      </c>
      <c r="G174">
        <v>79</v>
      </c>
      <c r="H174" t="s">
        <v>95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42216</v>
      </c>
      <c r="C175" t="s">
        <v>8</v>
      </c>
      <c r="D175">
        <v>67</v>
      </c>
      <c r="E175">
        <v>9</v>
      </c>
      <c r="F175">
        <v>13</v>
      </c>
      <c r="G175">
        <v>91</v>
      </c>
      <c r="H175" t="s">
        <v>98</v>
      </c>
      <c r="I175">
        <v>3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42216</v>
      </c>
      <c r="C176" t="s">
        <v>8</v>
      </c>
      <c r="D176">
        <v>67</v>
      </c>
      <c r="E176">
        <v>9</v>
      </c>
      <c r="F176">
        <v>14</v>
      </c>
      <c r="G176">
        <v>80</v>
      </c>
      <c r="H176" t="s">
        <v>98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42216</v>
      </c>
      <c r="C177" t="s">
        <v>8</v>
      </c>
      <c r="D177">
        <v>67</v>
      </c>
      <c r="E177">
        <v>9</v>
      </c>
      <c r="F177">
        <v>15</v>
      </c>
      <c r="G177">
        <v>67</v>
      </c>
      <c r="H177" t="s">
        <v>95</v>
      </c>
      <c r="I177">
        <v>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42216</v>
      </c>
      <c r="C178" t="s">
        <v>8</v>
      </c>
      <c r="D178">
        <v>67</v>
      </c>
      <c r="E178">
        <v>9</v>
      </c>
      <c r="F178">
        <v>16</v>
      </c>
      <c r="G178">
        <v>84</v>
      </c>
      <c r="H178" t="s">
        <v>98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42216</v>
      </c>
      <c r="C179" t="s">
        <v>8</v>
      </c>
      <c r="D179">
        <v>67</v>
      </c>
      <c r="E179">
        <v>9</v>
      </c>
      <c r="F179">
        <v>17</v>
      </c>
      <c r="G179">
        <v>62</v>
      </c>
      <c r="H179" t="s">
        <v>95</v>
      </c>
      <c r="I179">
        <v>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42216</v>
      </c>
      <c r="C180" t="s">
        <v>8</v>
      </c>
      <c r="D180">
        <v>67</v>
      </c>
      <c r="E180">
        <v>9</v>
      </c>
      <c r="F180">
        <v>18</v>
      </c>
      <c r="G180">
        <v>77</v>
      </c>
      <c r="H180" s="11" t="s">
        <v>97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42216</v>
      </c>
      <c r="C181" t="s">
        <v>8</v>
      </c>
      <c r="D181">
        <v>67</v>
      </c>
      <c r="E181">
        <v>9</v>
      </c>
      <c r="F181">
        <v>19</v>
      </c>
      <c r="G181">
        <v>81</v>
      </c>
      <c r="H181" t="s">
        <v>95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42216</v>
      </c>
      <c r="C182" t="s">
        <v>8</v>
      </c>
      <c r="D182">
        <v>67</v>
      </c>
      <c r="E182">
        <v>9</v>
      </c>
      <c r="F182">
        <v>20</v>
      </c>
      <c r="G182">
        <v>78</v>
      </c>
      <c r="H182" t="s">
        <v>95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/>
    </row>
    <row r="184" spans="2:17" x14ac:dyDescent="0.3">
      <c r="B184" s="3" t="s">
        <v>108</v>
      </c>
      <c r="J184">
        <f t="shared" ref="J184:O184" si="32">SUM(J163:J182)</f>
        <v>6</v>
      </c>
      <c r="K184">
        <f t="shared" si="32"/>
        <v>0</v>
      </c>
      <c r="L184">
        <f t="shared" si="32"/>
        <v>0</v>
      </c>
      <c r="M184">
        <f t="shared" si="32"/>
        <v>0</v>
      </c>
      <c r="N184">
        <f t="shared" si="32"/>
        <v>0</v>
      </c>
      <c r="O184">
        <f t="shared" si="32"/>
        <v>0</v>
      </c>
    </row>
    <row r="185" spans="2:17" x14ac:dyDescent="0.3">
      <c r="B185" s="3" t="s">
        <v>107</v>
      </c>
      <c r="G185">
        <f>AVERAGE(G163:G182)</f>
        <v>82.95</v>
      </c>
      <c r="I185">
        <f>AVERAGE(I163:I182)</f>
        <v>3.15</v>
      </c>
      <c r="J185">
        <f>AVERAGE(J163:J182)</f>
        <v>0.3</v>
      </c>
      <c r="K185">
        <f t="shared" ref="K185:O185" si="33">AVERAGE(K163:K182)</f>
        <v>0</v>
      </c>
      <c r="L185">
        <f t="shared" si="33"/>
        <v>0</v>
      </c>
      <c r="M185">
        <f t="shared" si="33"/>
        <v>0</v>
      </c>
      <c r="N185">
        <f t="shared" si="33"/>
        <v>0</v>
      </c>
      <c r="O185">
        <f t="shared" si="33"/>
        <v>0</v>
      </c>
    </row>
    <row r="186" spans="2:17" x14ac:dyDescent="0.3">
      <c r="B186" t="s">
        <v>121</v>
      </c>
      <c r="G186">
        <f>_xlfn.STDEV.S(G163:G182)</f>
        <v>20.600140520726669</v>
      </c>
      <c r="I186">
        <f t="shared" ref="I186:O186" si="34">_xlfn.STDEV.S(I163:I182)</f>
        <v>0.3663475485325241</v>
      </c>
      <c r="J186">
        <f t="shared" si="34"/>
        <v>0.47016234598162726</v>
      </c>
      <c r="K186">
        <f t="shared" si="34"/>
        <v>0</v>
      </c>
      <c r="L186">
        <f t="shared" si="34"/>
        <v>0</v>
      </c>
      <c r="M186">
        <f t="shared" si="34"/>
        <v>0</v>
      </c>
      <c r="N186">
        <f t="shared" si="34"/>
        <v>0</v>
      </c>
      <c r="O186">
        <f t="shared" si="34"/>
        <v>0</v>
      </c>
    </row>
    <row r="187" spans="2:17" x14ac:dyDescent="0.3">
      <c r="B187" s="3" t="s">
        <v>122</v>
      </c>
      <c r="G187">
        <f>(G186/SQRT(20))</f>
        <v>4.6063314550392747</v>
      </c>
      <c r="I187">
        <f t="shared" ref="I187:O187" si="35">(I186/SQRT(20))</f>
        <v>8.1917802190912714E-2</v>
      </c>
      <c r="J187">
        <f t="shared" si="35"/>
        <v>0.10513149660756936</v>
      </c>
      <c r="K187">
        <f t="shared" si="35"/>
        <v>0</v>
      </c>
      <c r="L187">
        <f t="shared" si="35"/>
        <v>0</v>
      </c>
      <c r="M187">
        <f t="shared" si="35"/>
        <v>0</v>
      </c>
      <c r="N187">
        <f t="shared" si="35"/>
        <v>0</v>
      </c>
      <c r="O187">
        <f t="shared" si="35"/>
        <v>0</v>
      </c>
    </row>
    <row r="189" spans="2:17" x14ac:dyDescent="0.3">
      <c r="B189" t="s">
        <v>34</v>
      </c>
      <c r="C189" t="s">
        <v>35</v>
      </c>
      <c r="D189" t="s">
        <v>55</v>
      </c>
      <c r="E189" t="s">
        <v>36</v>
      </c>
      <c r="F189" t="s">
        <v>37</v>
      </c>
      <c r="G189" t="s">
        <v>114</v>
      </c>
      <c r="H189" t="s">
        <v>39</v>
      </c>
      <c r="I189" t="s">
        <v>40</v>
      </c>
      <c r="J189" t="s">
        <v>41</v>
      </c>
      <c r="K189" t="s">
        <v>42</v>
      </c>
      <c r="L189" t="s">
        <v>43</v>
      </c>
      <c r="M189" t="s">
        <v>44</v>
      </c>
      <c r="N189" t="s">
        <v>45</v>
      </c>
      <c r="O189" t="s">
        <v>46</v>
      </c>
      <c r="Q189" t="s">
        <v>100</v>
      </c>
    </row>
    <row r="190" spans="2:17" x14ac:dyDescent="0.3">
      <c r="B190" s="3">
        <v>42216</v>
      </c>
      <c r="C190" t="s">
        <v>8</v>
      </c>
      <c r="D190">
        <v>68</v>
      </c>
      <c r="E190">
        <v>10</v>
      </c>
      <c r="F190">
        <v>1</v>
      </c>
      <c r="G190">
        <v>89</v>
      </c>
      <c r="H190" t="s">
        <v>99</v>
      </c>
      <c r="I190">
        <v>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42216</v>
      </c>
      <c r="C191" t="s">
        <v>8</v>
      </c>
      <c r="D191">
        <v>68</v>
      </c>
      <c r="E191">
        <v>10</v>
      </c>
      <c r="F191">
        <v>2</v>
      </c>
      <c r="G191">
        <v>110</v>
      </c>
      <c r="H191" t="s">
        <v>99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42216</v>
      </c>
      <c r="C192" t="s">
        <v>8</v>
      </c>
      <c r="D192">
        <v>68</v>
      </c>
      <c r="E192">
        <v>10</v>
      </c>
      <c r="F192">
        <v>3</v>
      </c>
      <c r="G192">
        <v>77</v>
      </c>
      <c r="H192" t="s">
        <v>98</v>
      </c>
      <c r="I192">
        <v>3</v>
      </c>
      <c r="J192">
        <v>2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5" x14ac:dyDescent="0.3">
      <c r="B193" s="3">
        <v>42216</v>
      </c>
      <c r="C193" t="s">
        <v>8</v>
      </c>
      <c r="D193">
        <v>68</v>
      </c>
      <c r="E193">
        <v>10</v>
      </c>
      <c r="F193">
        <v>4</v>
      </c>
      <c r="G193">
        <v>100</v>
      </c>
      <c r="H193" t="s">
        <v>99</v>
      </c>
      <c r="I193">
        <v>3</v>
      </c>
      <c r="J193">
        <v>2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5" x14ac:dyDescent="0.3">
      <c r="B194" s="3">
        <v>42216</v>
      </c>
      <c r="C194" t="s">
        <v>8</v>
      </c>
      <c r="D194">
        <v>68</v>
      </c>
      <c r="E194">
        <v>10</v>
      </c>
      <c r="F194">
        <v>5</v>
      </c>
      <c r="G194">
        <v>60</v>
      </c>
      <c r="H194" t="s">
        <v>98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5" x14ac:dyDescent="0.3">
      <c r="B195" s="3">
        <v>42216</v>
      </c>
      <c r="C195" t="s">
        <v>8</v>
      </c>
      <c r="D195">
        <v>68</v>
      </c>
      <c r="E195">
        <v>10</v>
      </c>
      <c r="F195">
        <v>6</v>
      </c>
      <c r="G195">
        <v>81</v>
      </c>
      <c r="H195" t="s">
        <v>99</v>
      </c>
      <c r="I195">
        <v>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 x14ac:dyDescent="0.3">
      <c r="B196" s="3">
        <v>42216</v>
      </c>
      <c r="C196" t="s">
        <v>8</v>
      </c>
      <c r="D196">
        <v>68</v>
      </c>
      <c r="E196">
        <v>10</v>
      </c>
      <c r="F196">
        <v>7</v>
      </c>
      <c r="G196">
        <v>56</v>
      </c>
      <c r="H196" t="s">
        <v>98</v>
      </c>
      <c r="I196">
        <v>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5" x14ac:dyDescent="0.3">
      <c r="B197" s="3">
        <v>42216</v>
      </c>
      <c r="C197" t="s">
        <v>8</v>
      </c>
      <c r="D197">
        <v>68</v>
      </c>
      <c r="E197">
        <v>10</v>
      </c>
      <c r="F197">
        <v>8</v>
      </c>
      <c r="G197">
        <v>93</v>
      </c>
      <c r="H197" t="s">
        <v>99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5" x14ac:dyDescent="0.3">
      <c r="B198" s="3">
        <v>42216</v>
      </c>
      <c r="C198" t="s">
        <v>8</v>
      </c>
      <c r="D198">
        <v>68</v>
      </c>
      <c r="E198">
        <v>10</v>
      </c>
      <c r="F198">
        <v>9</v>
      </c>
      <c r="G198">
        <v>107</v>
      </c>
      <c r="H198" t="s">
        <v>95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5" x14ac:dyDescent="0.3">
      <c r="B199" s="3">
        <v>42216</v>
      </c>
      <c r="C199" t="s">
        <v>8</v>
      </c>
      <c r="D199">
        <v>68</v>
      </c>
      <c r="E199">
        <v>10</v>
      </c>
      <c r="F199">
        <v>10</v>
      </c>
      <c r="G199">
        <v>99</v>
      </c>
      <c r="H199" t="s">
        <v>99</v>
      </c>
      <c r="I199">
        <v>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5" x14ac:dyDescent="0.3">
      <c r="B200" s="3">
        <v>42216</v>
      </c>
      <c r="C200" t="s">
        <v>8</v>
      </c>
      <c r="D200">
        <v>68</v>
      </c>
      <c r="E200">
        <v>10</v>
      </c>
      <c r="F200">
        <v>11</v>
      </c>
      <c r="G200">
        <v>119</v>
      </c>
      <c r="H200" t="s">
        <v>99</v>
      </c>
      <c r="I200">
        <v>4</v>
      </c>
      <c r="J200">
        <v>2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5" x14ac:dyDescent="0.3">
      <c r="B201" s="3">
        <v>42216</v>
      </c>
      <c r="C201" t="s">
        <v>8</v>
      </c>
      <c r="D201">
        <v>68</v>
      </c>
      <c r="E201">
        <v>10</v>
      </c>
      <c r="F201">
        <v>12</v>
      </c>
      <c r="G201">
        <v>90</v>
      </c>
      <c r="H201" t="s">
        <v>98</v>
      </c>
      <c r="I201">
        <v>4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5" x14ac:dyDescent="0.3">
      <c r="B202" s="3">
        <v>42216</v>
      </c>
      <c r="C202" t="s">
        <v>8</v>
      </c>
      <c r="D202">
        <v>68</v>
      </c>
      <c r="E202">
        <v>10</v>
      </c>
      <c r="F202">
        <v>13</v>
      </c>
      <c r="G202">
        <v>54</v>
      </c>
      <c r="H202" t="s">
        <v>95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5" x14ac:dyDescent="0.3">
      <c r="B203" s="3">
        <v>42216</v>
      </c>
      <c r="C203" t="s">
        <v>8</v>
      </c>
      <c r="D203">
        <v>68</v>
      </c>
      <c r="E203">
        <v>10</v>
      </c>
      <c r="F203">
        <v>14</v>
      </c>
      <c r="G203">
        <v>107</v>
      </c>
      <c r="H203" t="s">
        <v>97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5" x14ac:dyDescent="0.3">
      <c r="B204" s="3">
        <v>42216</v>
      </c>
      <c r="C204" t="s">
        <v>8</v>
      </c>
      <c r="D204">
        <v>68</v>
      </c>
      <c r="E204">
        <v>10</v>
      </c>
      <c r="F204">
        <v>15</v>
      </c>
      <c r="G204">
        <v>121</v>
      </c>
      <c r="H204" t="s">
        <v>99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5" x14ac:dyDescent="0.3">
      <c r="B205" s="3">
        <v>42216</v>
      </c>
      <c r="C205" t="s">
        <v>8</v>
      </c>
      <c r="D205">
        <v>68</v>
      </c>
      <c r="E205">
        <v>10</v>
      </c>
      <c r="F205">
        <v>16</v>
      </c>
      <c r="G205">
        <v>102</v>
      </c>
      <c r="H205" t="s">
        <v>98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5" x14ac:dyDescent="0.3">
      <c r="B206" s="3">
        <v>42216</v>
      </c>
      <c r="C206" t="s">
        <v>8</v>
      </c>
      <c r="D206">
        <v>68</v>
      </c>
      <c r="E206">
        <v>10</v>
      </c>
      <c r="F206">
        <v>17</v>
      </c>
      <c r="G206">
        <v>100</v>
      </c>
      <c r="H206" t="s">
        <v>99</v>
      </c>
      <c r="I206">
        <v>4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5" x14ac:dyDescent="0.3">
      <c r="B207" s="3">
        <v>42216</v>
      </c>
      <c r="C207" t="s">
        <v>8</v>
      </c>
      <c r="D207">
        <v>68</v>
      </c>
      <c r="E207">
        <v>10</v>
      </c>
      <c r="F207">
        <v>18</v>
      </c>
      <c r="G207">
        <v>84</v>
      </c>
      <c r="H207" s="11" t="s">
        <v>99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2:15" x14ac:dyDescent="0.3">
      <c r="B208" s="3">
        <v>42216</v>
      </c>
      <c r="C208" t="s">
        <v>8</v>
      </c>
      <c r="D208">
        <v>68</v>
      </c>
      <c r="E208">
        <v>10</v>
      </c>
      <c r="F208">
        <v>19</v>
      </c>
      <c r="G208">
        <v>76</v>
      </c>
      <c r="H208" t="s">
        <v>116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7" x14ac:dyDescent="0.3">
      <c r="B209" s="3">
        <v>42216</v>
      </c>
      <c r="C209" t="s">
        <v>8</v>
      </c>
      <c r="D209">
        <v>68</v>
      </c>
      <c r="E209">
        <v>10</v>
      </c>
      <c r="F209">
        <v>20</v>
      </c>
      <c r="G209">
        <v>77</v>
      </c>
      <c r="H209" t="s">
        <v>116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Q209" t="s">
        <v>183</v>
      </c>
    </row>
    <row r="210" spans="2:17" x14ac:dyDescent="0.3">
      <c r="B210" s="3"/>
    </row>
    <row r="211" spans="2:17" x14ac:dyDescent="0.3">
      <c r="B211" s="3" t="s">
        <v>108</v>
      </c>
      <c r="J211">
        <f t="shared" ref="J211:O211" si="36">SUM(J190:J209)</f>
        <v>8</v>
      </c>
      <c r="K211">
        <f t="shared" si="36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</row>
    <row r="212" spans="2:17" x14ac:dyDescent="0.3">
      <c r="B212" s="3" t="s">
        <v>107</v>
      </c>
      <c r="G212">
        <f>AVERAGE(G190:G209)</f>
        <v>90.1</v>
      </c>
      <c r="I212">
        <f>AVERAGE(I190:I209)</f>
        <v>3.55</v>
      </c>
      <c r="J212">
        <f>AVERAGE(J190:J209)</f>
        <v>0.4</v>
      </c>
      <c r="K212">
        <f t="shared" ref="K212:O212" si="37">AVERAGE(K190:K209)</f>
        <v>0</v>
      </c>
      <c r="L212">
        <f t="shared" si="37"/>
        <v>0</v>
      </c>
      <c r="M212">
        <f t="shared" si="37"/>
        <v>0</v>
      </c>
      <c r="N212">
        <f t="shared" si="37"/>
        <v>0</v>
      </c>
      <c r="O212">
        <f t="shared" si="37"/>
        <v>0</v>
      </c>
    </row>
    <row r="213" spans="2:17" x14ac:dyDescent="0.3">
      <c r="B213" t="s">
        <v>121</v>
      </c>
      <c r="G213">
        <f>_xlfn.STDEV.S(G190:G209)</f>
        <v>19.490618526006688</v>
      </c>
      <c r="I213">
        <f t="shared" ref="I213:O213" si="38">_xlfn.STDEV.S(I190:I209)</f>
        <v>0.51041778553403983</v>
      </c>
      <c r="J213">
        <f t="shared" si="38"/>
        <v>0.75393703492505193</v>
      </c>
      <c r="K213">
        <f t="shared" si="38"/>
        <v>0</v>
      </c>
      <c r="L213">
        <f t="shared" si="38"/>
        <v>0</v>
      </c>
      <c r="M213">
        <f t="shared" si="38"/>
        <v>0</v>
      </c>
      <c r="N213">
        <f t="shared" si="38"/>
        <v>0</v>
      </c>
      <c r="O213">
        <f t="shared" si="38"/>
        <v>0</v>
      </c>
    </row>
    <row r="214" spans="2:17" x14ac:dyDescent="0.3">
      <c r="B214" s="3" t="s">
        <v>122</v>
      </c>
      <c r="G214">
        <f>(G213/SQRT(20))</f>
        <v>4.358234794766771</v>
      </c>
      <c r="I214">
        <f t="shared" ref="I214:O214" si="39">(I213/SQRT(20))</f>
        <v>0.11413288653790218</v>
      </c>
      <c r="J214">
        <f t="shared" si="39"/>
        <v>0.16858544608470491</v>
      </c>
      <c r="K214">
        <f t="shared" si="39"/>
        <v>0</v>
      </c>
      <c r="L214">
        <f t="shared" si="39"/>
        <v>0</v>
      </c>
      <c r="M214">
        <f t="shared" si="39"/>
        <v>0</v>
      </c>
      <c r="N214">
        <f t="shared" si="39"/>
        <v>0</v>
      </c>
      <c r="O214">
        <f t="shared" si="39"/>
        <v>0</v>
      </c>
    </row>
    <row r="216" spans="2:17" x14ac:dyDescent="0.3">
      <c r="B216" t="s">
        <v>34</v>
      </c>
      <c r="C216" t="s">
        <v>35</v>
      </c>
      <c r="D216" t="s">
        <v>55</v>
      </c>
      <c r="E216" t="s">
        <v>36</v>
      </c>
      <c r="F216" t="s">
        <v>37</v>
      </c>
      <c r="G216" t="s">
        <v>114</v>
      </c>
      <c r="H216" t="s">
        <v>39</v>
      </c>
      <c r="I216" t="s">
        <v>40</v>
      </c>
      <c r="J216" t="s">
        <v>41</v>
      </c>
      <c r="K216" t="s">
        <v>42</v>
      </c>
      <c r="L216" t="s">
        <v>43</v>
      </c>
      <c r="M216" t="s">
        <v>44</v>
      </c>
      <c r="N216" t="s">
        <v>45</v>
      </c>
      <c r="O216" t="s">
        <v>46</v>
      </c>
      <c r="Q216" t="s">
        <v>100</v>
      </c>
    </row>
    <row r="217" spans="2:17" x14ac:dyDescent="0.3">
      <c r="B217" s="3">
        <v>42216</v>
      </c>
      <c r="C217" t="s">
        <v>8</v>
      </c>
      <c r="D217">
        <v>69</v>
      </c>
      <c r="E217">
        <v>11</v>
      </c>
      <c r="F217">
        <v>1</v>
      </c>
      <c r="G217">
        <v>136</v>
      </c>
      <c r="H217" t="s">
        <v>95</v>
      </c>
      <c r="I217">
        <v>3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Q217" t="s">
        <v>166</v>
      </c>
    </row>
    <row r="218" spans="2:17" x14ac:dyDescent="0.3">
      <c r="B218" s="3">
        <v>42216</v>
      </c>
      <c r="C218" t="s">
        <v>8</v>
      </c>
      <c r="D218">
        <v>69</v>
      </c>
      <c r="E218">
        <v>11</v>
      </c>
      <c r="F218">
        <v>2</v>
      </c>
      <c r="G218">
        <v>128</v>
      </c>
      <c r="H218" t="s">
        <v>95</v>
      </c>
      <c r="I218">
        <v>3</v>
      </c>
      <c r="J218">
        <v>3</v>
      </c>
      <c r="K218">
        <v>0</v>
      </c>
      <c r="L218">
        <v>0</v>
      </c>
      <c r="M218">
        <v>0</v>
      </c>
      <c r="N218">
        <v>0</v>
      </c>
      <c r="O218">
        <v>0</v>
      </c>
      <c r="Q218" t="s">
        <v>166</v>
      </c>
    </row>
    <row r="219" spans="2:17" x14ac:dyDescent="0.3">
      <c r="B219" s="3">
        <v>42216</v>
      </c>
      <c r="C219" t="s">
        <v>8</v>
      </c>
      <c r="D219">
        <v>69</v>
      </c>
      <c r="E219">
        <v>11</v>
      </c>
      <c r="F219">
        <v>3</v>
      </c>
      <c r="G219">
        <v>77</v>
      </c>
      <c r="H219" t="s">
        <v>95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42216</v>
      </c>
      <c r="C220" t="s">
        <v>8</v>
      </c>
      <c r="D220">
        <v>69</v>
      </c>
      <c r="E220">
        <v>11</v>
      </c>
      <c r="F220">
        <v>4</v>
      </c>
      <c r="G220">
        <v>85</v>
      </c>
      <c r="H220" t="s">
        <v>95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42216</v>
      </c>
      <c r="C221" t="s">
        <v>8</v>
      </c>
      <c r="D221">
        <v>69</v>
      </c>
      <c r="E221">
        <v>11</v>
      </c>
      <c r="F221">
        <v>5</v>
      </c>
      <c r="G221">
        <v>42</v>
      </c>
      <c r="H221" t="s">
        <v>98</v>
      </c>
      <c r="I221">
        <v>2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42216</v>
      </c>
      <c r="C222" t="s">
        <v>8</v>
      </c>
      <c r="D222">
        <v>69</v>
      </c>
      <c r="E222">
        <v>11</v>
      </c>
      <c r="F222">
        <v>6</v>
      </c>
      <c r="G222">
        <v>96</v>
      </c>
      <c r="H222" t="s">
        <v>98</v>
      </c>
      <c r="I222">
        <v>3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42216</v>
      </c>
      <c r="C223" t="s">
        <v>8</v>
      </c>
      <c r="D223">
        <v>69</v>
      </c>
      <c r="E223">
        <v>11</v>
      </c>
      <c r="F223">
        <v>7</v>
      </c>
      <c r="G223">
        <v>92</v>
      </c>
      <c r="H223" t="s">
        <v>98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Q223" t="s">
        <v>184</v>
      </c>
    </row>
    <row r="224" spans="2:17" x14ac:dyDescent="0.3">
      <c r="B224" s="3">
        <v>42216</v>
      </c>
      <c r="C224" t="s">
        <v>8</v>
      </c>
      <c r="D224">
        <v>69</v>
      </c>
      <c r="E224">
        <v>11</v>
      </c>
      <c r="F224">
        <v>8</v>
      </c>
      <c r="G224">
        <v>108</v>
      </c>
      <c r="H224" t="s">
        <v>95</v>
      </c>
      <c r="I224">
        <v>3</v>
      </c>
      <c r="J224">
        <v>3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42216</v>
      </c>
      <c r="C225" t="s">
        <v>8</v>
      </c>
      <c r="D225">
        <v>69</v>
      </c>
      <c r="E225">
        <v>11</v>
      </c>
      <c r="F225">
        <v>9</v>
      </c>
      <c r="G225">
        <v>92</v>
      </c>
      <c r="H225" t="s">
        <v>98</v>
      </c>
      <c r="I225">
        <v>4</v>
      </c>
      <c r="J225">
        <v>2</v>
      </c>
      <c r="K225">
        <v>0</v>
      </c>
      <c r="L225">
        <v>0</v>
      </c>
      <c r="M225">
        <v>0</v>
      </c>
      <c r="N225">
        <v>1</v>
      </c>
      <c r="O225">
        <v>0</v>
      </c>
      <c r="Q225" t="s">
        <v>179</v>
      </c>
    </row>
    <row r="226" spans="2:17" x14ac:dyDescent="0.3">
      <c r="B226" s="3">
        <v>42216</v>
      </c>
      <c r="C226" t="s">
        <v>8</v>
      </c>
      <c r="D226">
        <v>69</v>
      </c>
      <c r="E226">
        <v>11</v>
      </c>
      <c r="F226">
        <v>10</v>
      </c>
      <c r="G226">
        <v>134</v>
      </c>
      <c r="H226" t="s">
        <v>95</v>
      </c>
      <c r="I226">
        <v>4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Q226" t="s">
        <v>166</v>
      </c>
    </row>
    <row r="227" spans="2:17" x14ac:dyDescent="0.3">
      <c r="B227" s="3">
        <v>42216</v>
      </c>
      <c r="C227" t="s">
        <v>8</v>
      </c>
      <c r="D227">
        <v>69</v>
      </c>
      <c r="E227">
        <v>11</v>
      </c>
      <c r="F227">
        <v>11</v>
      </c>
      <c r="G227">
        <v>52</v>
      </c>
      <c r="H227" t="s">
        <v>95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Q227" t="s">
        <v>185</v>
      </c>
    </row>
    <row r="228" spans="2:17" x14ac:dyDescent="0.3">
      <c r="B228" s="3">
        <v>42216</v>
      </c>
      <c r="C228" t="s">
        <v>8</v>
      </c>
      <c r="D228">
        <v>69</v>
      </c>
      <c r="E228">
        <v>11</v>
      </c>
      <c r="F228">
        <v>12</v>
      </c>
      <c r="G228">
        <v>134</v>
      </c>
      <c r="H228" t="s">
        <v>96</v>
      </c>
      <c r="I228">
        <v>4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7" x14ac:dyDescent="0.3">
      <c r="B229" s="3">
        <v>42216</v>
      </c>
      <c r="C229" t="s">
        <v>8</v>
      </c>
      <c r="D229">
        <v>69</v>
      </c>
      <c r="E229">
        <v>11</v>
      </c>
      <c r="F229">
        <v>13</v>
      </c>
      <c r="G229">
        <v>131</v>
      </c>
      <c r="H229" t="s">
        <v>95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>
        <v>42216</v>
      </c>
      <c r="C230" t="s">
        <v>8</v>
      </c>
      <c r="D230">
        <v>69</v>
      </c>
      <c r="E230">
        <v>11</v>
      </c>
      <c r="F230">
        <v>14</v>
      </c>
      <c r="G230">
        <v>100</v>
      </c>
      <c r="H230" t="s">
        <v>95</v>
      </c>
      <c r="I230">
        <v>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7" x14ac:dyDescent="0.3">
      <c r="B231" s="3">
        <v>42216</v>
      </c>
      <c r="C231" t="s">
        <v>8</v>
      </c>
      <c r="D231">
        <v>69</v>
      </c>
      <c r="E231">
        <v>11</v>
      </c>
      <c r="F231">
        <v>15</v>
      </c>
      <c r="G231">
        <v>125</v>
      </c>
      <c r="H231" t="s">
        <v>95</v>
      </c>
      <c r="I231">
        <v>3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7" x14ac:dyDescent="0.3">
      <c r="B232" s="3">
        <v>42216</v>
      </c>
      <c r="C232" t="s">
        <v>8</v>
      </c>
      <c r="D232">
        <v>69</v>
      </c>
      <c r="E232">
        <v>11</v>
      </c>
      <c r="F232">
        <v>16</v>
      </c>
      <c r="G232">
        <v>134</v>
      </c>
      <c r="H232" t="s">
        <v>95</v>
      </c>
      <c r="I232">
        <v>3</v>
      </c>
      <c r="J232">
        <v>2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2:17" x14ac:dyDescent="0.3">
      <c r="B233" s="3">
        <v>42216</v>
      </c>
      <c r="C233" t="s">
        <v>8</v>
      </c>
      <c r="D233">
        <v>69</v>
      </c>
      <c r="E233">
        <v>11</v>
      </c>
      <c r="F233">
        <v>17</v>
      </c>
      <c r="G233">
        <v>138</v>
      </c>
      <c r="H233" t="s">
        <v>99</v>
      </c>
      <c r="I233">
        <v>3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</row>
    <row r="234" spans="2:17" x14ac:dyDescent="0.3">
      <c r="B234" s="3">
        <v>42216</v>
      </c>
      <c r="C234" t="s">
        <v>8</v>
      </c>
      <c r="D234">
        <v>69</v>
      </c>
      <c r="E234">
        <v>11</v>
      </c>
      <c r="F234">
        <v>18</v>
      </c>
      <c r="G234">
        <v>136</v>
      </c>
      <c r="H234" s="11" t="s">
        <v>99</v>
      </c>
      <c r="I234">
        <v>4</v>
      </c>
      <c r="J234">
        <v>0</v>
      </c>
      <c r="K234">
        <v>1</v>
      </c>
      <c r="L234">
        <v>0</v>
      </c>
      <c r="M234">
        <v>1</v>
      </c>
      <c r="N234">
        <v>0</v>
      </c>
      <c r="O234">
        <v>0</v>
      </c>
    </row>
    <row r="235" spans="2:17" x14ac:dyDescent="0.3">
      <c r="B235" s="3">
        <v>42216</v>
      </c>
      <c r="C235" t="s">
        <v>8</v>
      </c>
      <c r="D235">
        <v>69</v>
      </c>
      <c r="E235">
        <v>11</v>
      </c>
      <c r="F235">
        <v>19</v>
      </c>
      <c r="G235">
        <v>140</v>
      </c>
      <c r="H235" t="s">
        <v>95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</row>
    <row r="236" spans="2:17" x14ac:dyDescent="0.3">
      <c r="B236" s="3"/>
    </row>
    <row r="237" spans="2:17" x14ac:dyDescent="0.3">
      <c r="B237" s="3" t="s">
        <v>108</v>
      </c>
      <c r="J237">
        <f t="shared" ref="J237:O237" si="40">SUM(J217:J235)</f>
        <v>15</v>
      </c>
      <c r="K237">
        <f t="shared" si="40"/>
        <v>3</v>
      </c>
      <c r="L237">
        <f t="shared" si="40"/>
        <v>1</v>
      </c>
      <c r="M237">
        <f t="shared" si="40"/>
        <v>2</v>
      </c>
      <c r="N237">
        <f t="shared" si="40"/>
        <v>2</v>
      </c>
      <c r="O237">
        <f t="shared" si="40"/>
        <v>0</v>
      </c>
    </row>
    <row r="238" spans="2:17" x14ac:dyDescent="0.3">
      <c r="B238" s="3" t="s">
        <v>107</v>
      </c>
      <c r="G238">
        <f>AVERAGE(G217:G235)</f>
        <v>109.47368421052632</v>
      </c>
      <c r="I238">
        <f t="shared" ref="I238:O238" si="41">AVERAGE(I217:I235)</f>
        <v>3.3157894736842106</v>
      </c>
      <c r="J238">
        <f t="shared" si="41"/>
        <v>0.78947368421052633</v>
      </c>
      <c r="K238">
        <f t="shared" si="41"/>
        <v>0.15789473684210525</v>
      </c>
      <c r="L238">
        <f t="shared" si="41"/>
        <v>5.2631578947368418E-2</v>
      </c>
      <c r="M238">
        <f t="shared" si="41"/>
        <v>0.10526315789473684</v>
      </c>
      <c r="N238">
        <f t="shared" si="41"/>
        <v>0.10526315789473684</v>
      </c>
      <c r="O238">
        <f t="shared" si="41"/>
        <v>0</v>
      </c>
    </row>
    <row r="239" spans="2:17" x14ac:dyDescent="0.3">
      <c r="B239" t="s">
        <v>121</v>
      </c>
      <c r="G239">
        <f>_xlfn.STDEV.S(G217:G235)</f>
        <v>30.183454667624016</v>
      </c>
      <c r="I239">
        <f t="shared" ref="I239:O239" si="42">_xlfn.STDEV.S(I217:I235)</f>
        <v>0.58239272535781883</v>
      </c>
      <c r="J239">
        <f t="shared" si="42"/>
        <v>1.0841764600337105</v>
      </c>
      <c r="K239">
        <f t="shared" si="42"/>
        <v>0.3746343246326776</v>
      </c>
      <c r="L239">
        <f t="shared" si="42"/>
        <v>0.22941573387056177</v>
      </c>
      <c r="M239">
        <f t="shared" si="42"/>
        <v>0.31530176764230577</v>
      </c>
      <c r="N239">
        <f t="shared" si="42"/>
        <v>0.31530176764230577</v>
      </c>
      <c r="O239">
        <f t="shared" si="42"/>
        <v>0</v>
      </c>
    </row>
    <row r="240" spans="2:17" x14ac:dyDescent="0.3">
      <c r="B240" s="3" t="s">
        <v>122</v>
      </c>
      <c r="G240">
        <f>(G239/SQRT(19))</f>
        <v>6.9245594033217959</v>
      </c>
      <c r="I240">
        <f>(I239/SQRT(19))</f>
        <v>0.13361005448884053</v>
      </c>
      <c r="J240">
        <f>(J239/SQRT(19))</f>
        <v>0.24872713822382145</v>
      </c>
      <c r="K240">
        <f t="shared" ref="K240:O240" si="43">(K239/SQRT(19))</f>
        <v>8.5947008518707999E-2</v>
      </c>
      <c r="L240">
        <f t="shared" si="43"/>
        <v>5.2631578947368418E-2</v>
      </c>
      <c r="M240">
        <f t="shared" si="43"/>
        <v>7.2335186414344915E-2</v>
      </c>
      <c r="N240">
        <f t="shared" si="43"/>
        <v>7.2335186414344915E-2</v>
      </c>
      <c r="O240">
        <f t="shared" si="43"/>
        <v>0</v>
      </c>
    </row>
    <row r="242" spans="2:17" x14ac:dyDescent="0.3">
      <c r="B242" t="s">
        <v>34</v>
      </c>
      <c r="C242" t="s">
        <v>35</v>
      </c>
      <c r="D242" t="s">
        <v>55</v>
      </c>
      <c r="E242" t="s">
        <v>36</v>
      </c>
      <c r="F242" t="s">
        <v>37</v>
      </c>
      <c r="G242" t="s">
        <v>114</v>
      </c>
      <c r="H242" t="s">
        <v>39</v>
      </c>
      <c r="I242" t="s">
        <v>40</v>
      </c>
      <c r="J242" t="s">
        <v>41</v>
      </c>
      <c r="K242" t="s">
        <v>42</v>
      </c>
      <c r="L242" t="s">
        <v>43</v>
      </c>
      <c r="M242" t="s">
        <v>44</v>
      </c>
      <c r="N242" t="s">
        <v>45</v>
      </c>
      <c r="O242" t="s">
        <v>46</v>
      </c>
      <c r="Q242" t="s">
        <v>100</v>
      </c>
    </row>
    <row r="243" spans="2:17" x14ac:dyDescent="0.3">
      <c r="B243" s="3">
        <v>42216</v>
      </c>
      <c r="C243" t="s">
        <v>8</v>
      </c>
      <c r="D243">
        <v>70</v>
      </c>
      <c r="E243">
        <v>12</v>
      </c>
      <c r="F243">
        <v>1</v>
      </c>
      <c r="G243">
        <v>129</v>
      </c>
      <c r="H243" t="s">
        <v>99</v>
      </c>
      <c r="I243">
        <v>3</v>
      </c>
      <c r="J243">
        <v>8</v>
      </c>
      <c r="K243">
        <v>0</v>
      </c>
      <c r="L243">
        <v>0</v>
      </c>
      <c r="M243">
        <v>0</v>
      </c>
      <c r="N243">
        <v>1</v>
      </c>
      <c r="O243">
        <v>3</v>
      </c>
      <c r="Q243" s="6" t="s">
        <v>187</v>
      </c>
    </row>
    <row r="244" spans="2:17" x14ac:dyDescent="0.3">
      <c r="B244" s="3">
        <v>42216</v>
      </c>
      <c r="C244" t="s">
        <v>8</v>
      </c>
      <c r="D244">
        <v>70</v>
      </c>
      <c r="E244">
        <v>12</v>
      </c>
      <c r="F244">
        <v>2</v>
      </c>
      <c r="G244">
        <v>93</v>
      </c>
      <c r="H244" t="s">
        <v>98</v>
      </c>
      <c r="I244">
        <v>4</v>
      </c>
      <c r="J244">
        <v>3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2:17" x14ac:dyDescent="0.3">
      <c r="B245" s="3">
        <v>42216</v>
      </c>
      <c r="C245" t="s">
        <v>8</v>
      </c>
      <c r="D245">
        <v>70</v>
      </c>
      <c r="E245">
        <v>12</v>
      </c>
      <c r="F245">
        <v>3</v>
      </c>
      <c r="G245">
        <v>63</v>
      </c>
      <c r="H245" t="s">
        <v>98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7" x14ac:dyDescent="0.3">
      <c r="B246" s="3">
        <v>42216</v>
      </c>
      <c r="C246" t="s">
        <v>8</v>
      </c>
      <c r="D246">
        <v>70</v>
      </c>
      <c r="E246">
        <v>12</v>
      </c>
      <c r="F246">
        <v>4</v>
      </c>
      <c r="G246">
        <v>117</v>
      </c>
      <c r="H246" t="s">
        <v>99</v>
      </c>
      <c r="I246">
        <v>3</v>
      </c>
      <c r="J246">
        <v>4</v>
      </c>
      <c r="K246">
        <v>0</v>
      </c>
      <c r="L246">
        <v>0</v>
      </c>
      <c r="M246">
        <v>0</v>
      </c>
      <c r="N246">
        <v>0</v>
      </c>
      <c r="O246">
        <v>0</v>
      </c>
      <c r="Q246" t="s">
        <v>186</v>
      </c>
    </row>
    <row r="247" spans="2:17" x14ac:dyDescent="0.3">
      <c r="B247" s="3">
        <v>42216</v>
      </c>
      <c r="C247" t="s">
        <v>8</v>
      </c>
      <c r="D247">
        <v>70</v>
      </c>
      <c r="E247">
        <v>12</v>
      </c>
      <c r="F247">
        <v>5</v>
      </c>
      <c r="G247">
        <v>91</v>
      </c>
      <c r="H247" t="s">
        <v>98</v>
      </c>
      <c r="I247">
        <v>3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2:17" x14ac:dyDescent="0.3">
      <c r="B248" s="3">
        <v>42216</v>
      </c>
      <c r="C248" t="s">
        <v>8</v>
      </c>
      <c r="D248">
        <v>70</v>
      </c>
      <c r="E248">
        <v>12</v>
      </c>
      <c r="F248">
        <v>6</v>
      </c>
      <c r="G248">
        <v>92</v>
      </c>
      <c r="H248" t="s">
        <v>95</v>
      </c>
      <c r="I248">
        <v>3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7" x14ac:dyDescent="0.3">
      <c r="B249" s="3"/>
    </row>
    <row r="250" spans="2:17" x14ac:dyDescent="0.3">
      <c r="B250" s="3" t="s">
        <v>108</v>
      </c>
      <c r="J250">
        <f t="shared" ref="J250:O250" si="44">SUM(J243:J248)</f>
        <v>17</v>
      </c>
      <c r="K250">
        <f t="shared" si="44"/>
        <v>0</v>
      </c>
      <c r="L250">
        <f t="shared" si="44"/>
        <v>0</v>
      </c>
      <c r="M250">
        <f t="shared" si="44"/>
        <v>0</v>
      </c>
      <c r="N250">
        <f t="shared" si="44"/>
        <v>1</v>
      </c>
      <c r="O250">
        <f t="shared" si="44"/>
        <v>3</v>
      </c>
    </row>
    <row r="251" spans="2:17" x14ac:dyDescent="0.3">
      <c r="B251" s="3" t="s">
        <v>107</v>
      </c>
      <c r="G251">
        <f>AVERAGE(G243:G248)</f>
        <v>97.5</v>
      </c>
      <c r="I251">
        <f t="shared" ref="I251:O251" si="45">AVERAGE(I243:I248)</f>
        <v>3.1666666666666665</v>
      </c>
      <c r="J251">
        <f t="shared" si="45"/>
        <v>2.8333333333333335</v>
      </c>
      <c r="K251">
        <f t="shared" si="45"/>
        <v>0</v>
      </c>
      <c r="L251">
        <f t="shared" si="45"/>
        <v>0</v>
      </c>
      <c r="M251">
        <f t="shared" si="45"/>
        <v>0</v>
      </c>
      <c r="N251">
        <f t="shared" si="45"/>
        <v>0.16666666666666666</v>
      </c>
      <c r="O251">
        <f t="shared" si="45"/>
        <v>0.5</v>
      </c>
    </row>
    <row r="252" spans="2:17" x14ac:dyDescent="0.3">
      <c r="B252" t="s">
        <v>121</v>
      </c>
      <c r="G252">
        <f>_xlfn.STDEV.S(G243:G248)</f>
        <v>23.045606956641432</v>
      </c>
      <c r="I252">
        <f t="shared" ref="I252:O252" si="46">_xlfn.STDEV.S(I243:I248)</f>
        <v>0.40824829046386357</v>
      </c>
      <c r="J252">
        <f t="shared" si="46"/>
        <v>2.9268868558020253</v>
      </c>
      <c r="K252">
        <f t="shared" si="46"/>
        <v>0</v>
      </c>
      <c r="L252">
        <f t="shared" si="46"/>
        <v>0</v>
      </c>
      <c r="M252">
        <f t="shared" si="46"/>
        <v>0</v>
      </c>
      <c r="N252">
        <f t="shared" si="46"/>
        <v>0.40824829046386302</v>
      </c>
      <c r="O252">
        <f t="shared" si="46"/>
        <v>1.2247448713915889</v>
      </c>
    </row>
    <row r="253" spans="2:17" x14ac:dyDescent="0.3">
      <c r="B253" s="3" t="s">
        <v>122</v>
      </c>
      <c r="G253">
        <f>(G252/SQRT(6))</f>
        <v>9.4083296427509744</v>
      </c>
      <c r="I253">
        <f>(I252/SQRT(6))</f>
        <v>0.16666666666666691</v>
      </c>
      <c r="J253">
        <f>(J252/SQRT(6))</f>
        <v>1.1948965552623281</v>
      </c>
      <c r="K253">
        <f t="shared" ref="K253:O253" si="47">(K252/SQRT(6))</f>
        <v>0</v>
      </c>
      <c r="L253">
        <f t="shared" si="47"/>
        <v>0</v>
      </c>
      <c r="M253">
        <f t="shared" si="47"/>
        <v>0</v>
      </c>
      <c r="N253">
        <f t="shared" si="47"/>
        <v>0.16666666666666669</v>
      </c>
      <c r="O253">
        <f t="shared" si="47"/>
        <v>0.5</v>
      </c>
    </row>
    <row r="255" spans="2:17" x14ac:dyDescent="0.3">
      <c r="B255" t="s">
        <v>34</v>
      </c>
      <c r="C255" t="s">
        <v>35</v>
      </c>
      <c r="D255" t="s">
        <v>55</v>
      </c>
      <c r="E255" t="s">
        <v>36</v>
      </c>
      <c r="F255" t="s">
        <v>37</v>
      </c>
      <c r="G255" t="s">
        <v>114</v>
      </c>
      <c r="H255" t="s">
        <v>39</v>
      </c>
      <c r="I255" t="s">
        <v>40</v>
      </c>
      <c r="J255" t="s">
        <v>41</v>
      </c>
      <c r="K255" t="s">
        <v>42</v>
      </c>
      <c r="L255" t="s">
        <v>43</v>
      </c>
      <c r="M255" t="s">
        <v>44</v>
      </c>
      <c r="N255" t="s">
        <v>45</v>
      </c>
      <c r="O255" t="s">
        <v>46</v>
      </c>
      <c r="Q255" t="s">
        <v>100</v>
      </c>
    </row>
    <row r="256" spans="2:17" x14ac:dyDescent="0.3">
      <c r="B256" s="3">
        <v>42216</v>
      </c>
      <c r="C256" t="s">
        <v>8</v>
      </c>
      <c r="D256">
        <v>71</v>
      </c>
      <c r="E256">
        <v>13</v>
      </c>
      <c r="F256">
        <v>1</v>
      </c>
      <c r="G256">
        <v>126</v>
      </c>
      <c r="H256" t="s">
        <v>99</v>
      </c>
      <c r="I256">
        <v>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Q256" t="s">
        <v>166</v>
      </c>
    </row>
    <row r="257" spans="2:17" x14ac:dyDescent="0.3">
      <c r="B257" s="3">
        <v>42216</v>
      </c>
      <c r="C257" t="s">
        <v>8</v>
      </c>
      <c r="D257">
        <v>71</v>
      </c>
      <c r="E257">
        <v>13</v>
      </c>
      <c r="F257">
        <v>2</v>
      </c>
      <c r="G257">
        <v>68</v>
      </c>
      <c r="H257" t="s">
        <v>95</v>
      </c>
      <c r="I257">
        <v>3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2:17" x14ac:dyDescent="0.3">
      <c r="B258" s="3">
        <v>42216</v>
      </c>
      <c r="C258" t="s">
        <v>8</v>
      </c>
      <c r="D258">
        <v>71</v>
      </c>
      <c r="E258">
        <v>13</v>
      </c>
      <c r="F258">
        <v>3</v>
      </c>
      <c r="G258">
        <v>134</v>
      </c>
      <c r="H258" t="s">
        <v>115</v>
      </c>
      <c r="I258">
        <v>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 t="s">
        <v>166</v>
      </c>
    </row>
    <row r="259" spans="2:17" x14ac:dyDescent="0.3">
      <c r="B259" s="3">
        <v>42216</v>
      </c>
      <c r="C259" t="s">
        <v>8</v>
      </c>
      <c r="D259">
        <v>71</v>
      </c>
      <c r="E259">
        <v>13</v>
      </c>
      <c r="F259">
        <v>4</v>
      </c>
      <c r="G259">
        <v>54</v>
      </c>
      <c r="H259" t="s">
        <v>96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2:17" x14ac:dyDescent="0.3">
      <c r="B260" s="3"/>
    </row>
    <row r="261" spans="2:17" x14ac:dyDescent="0.3">
      <c r="B261" s="3" t="s">
        <v>108</v>
      </c>
      <c r="J261">
        <f t="shared" ref="J261:O261" si="48">SUM(J256:J259)</f>
        <v>0</v>
      </c>
      <c r="K261">
        <f t="shared" si="48"/>
        <v>0</v>
      </c>
      <c r="L261">
        <f t="shared" si="48"/>
        <v>0</v>
      </c>
      <c r="M261">
        <f t="shared" si="48"/>
        <v>0</v>
      </c>
      <c r="N261">
        <f t="shared" si="48"/>
        <v>0</v>
      </c>
      <c r="O261">
        <f t="shared" si="48"/>
        <v>0</v>
      </c>
    </row>
    <row r="262" spans="2:17" x14ac:dyDescent="0.3">
      <c r="B262" s="3" t="s">
        <v>107</v>
      </c>
      <c r="G262">
        <f>AVERAGE(G256:G259)</f>
        <v>95.5</v>
      </c>
      <c r="I262">
        <f t="shared" ref="I262:O262" si="49">AVERAGE(I256:I259)</f>
        <v>3.25</v>
      </c>
      <c r="J262">
        <f t="shared" si="49"/>
        <v>0</v>
      </c>
      <c r="K262">
        <f t="shared" si="49"/>
        <v>0</v>
      </c>
      <c r="L262">
        <f t="shared" si="49"/>
        <v>0</v>
      </c>
      <c r="M262">
        <f t="shared" si="49"/>
        <v>0</v>
      </c>
      <c r="N262">
        <f t="shared" si="49"/>
        <v>0</v>
      </c>
      <c r="O262">
        <f t="shared" si="49"/>
        <v>0</v>
      </c>
    </row>
    <row r="263" spans="2:17" x14ac:dyDescent="0.3">
      <c r="B263" t="s">
        <v>121</v>
      </c>
      <c r="G263">
        <f>_xlfn.STDEV.S(G256:G259)</f>
        <v>40.3773864103824</v>
      </c>
      <c r="I263">
        <f t="shared" ref="I263:O263" si="50">_xlfn.STDEV.S(I256:I259)</f>
        <v>0.5</v>
      </c>
      <c r="J263">
        <f t="shared" si="50"/>
        <v>0</v>
      </c>
      <c r="K263">
        <f t="shared" si="50"/>
        <v>0</v>
      </c>
      <c r="L263">
        <f t="shared" si="50"/>
        <v>0</v>
      </c>
      <c r="M263">
        <f t="shared" si="50"/>
        <v>0</v>
      </c>
      <c r="N263">
        <f t="shared" si="50"/>
        <v>0</v>
      </c>
      <c r="O263">
        <f t="shared" si="50"/>
        <v>0</v>
      </c>
    </row>
    <row r="264" spans="2:17" x14ac:dyDescent="0.3">
      <c r="B264" s="3" t="s">
        <v>122</v>
      </c>
      <c r="G264">
        <f>(G263/SQRT(4))</f>
        <v>20.1886932051912</v>
      </c>
      <c r="I264">
        <f>(I263/SQRT(4))</f>
        <v>0.25</v>
      </c>
      <c r="J264">
        <f>(J263/SQRT(4))</f>
        <v>0</v>
      </c>
      <c r="K264">
        <f t="shared" ref="K264:O264" si="51">(K263/SQRT(4))</f>
        <v>0</v>
      </c>
      <c r="L264">
        <f t="shared" si="51"/>
        <v>0</v>
      </c>
      <c r="M264">
        <f t="shared" si="51"/>
        <v>0</v>
      </c>
      <c r="N264">
        <f t="shared" si="51"/>
        <v>0</v>
      </c>
      <c r="O264">
        <f t="shared" si="51"/>
        <v>0</v>
      </c>
    </row>
    <row r="266" spans="2:17" x14ac:dyDescent="0.3">
      <c r="B266" t="s">
        <v>34</v>
      </c>
      <c r="C266" t="s">
        <v>35</v>
      </c>
      <c r="D266" t="s">
        <v>55</v>
      </c>
      <c r="E266" t="s">
        <v>36</v>
      </c>
      <c r="F266" t="s">
        <v>37</v>
      </c>
      <c r="G266" t="s">
        <v>114</v>
      </c>
      <c r="H266" t="s">
        <v>39</v>
      </c>
      <c r="I266" t="s">
        <v>40</v>
      </c>
      <c r="J266" t="s">
        <v>41</v>
      </c>
      <c r="K266" t="s">
        <v>42</v>
      </c>
      <c r="L266" t="s">
        <v>43</v>
      </c>
      <c r="M266" t="s">
        <v>44</v>
      </c>
      <c r="N266" t="s">
        <v>45</v>
      </c>
      <c r="O266" t="s">
        <v>46</v>
      </c>
      <c r="Q266" t="s">
        <v>100</v>
      </c>
    </row>
    <row r="267" spans="2:17" x14ac:dyDescent="0.3">
      <c r="B267" s="3">
        <v>42216</v>
      </c>
      <c r="C267" t="s">
        <v>8</v>
      </c>
      <c r="D267">
        <v>72</v>
      </c>
      <c r="E267">
        <v>14</v>
      </c>
      <c r="F267">
        <v>1</v>
      </c>
      <c r="G267">
        <v>59</v>
      </c>
      <c r="H267" t="s">
        <v>95</v>
      </c>
      <c r="I267">
        <v>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Q267" t="s">
        <v>178</v>
      </c>
    </row>
    <row r="268" spans="2:17" x14ac:dyDescent="0.3">
      <c r="B268" s="3">
        <v>42216</v>
      </c>
      <c r="C268" t="s">
        <v>8</v>
      </c>
      <c r="D268">
        <v>72</v>
      </c>
      <c r="E268">
        <v>14</v>
      </c>
      <c r="F268">
        <v>2</v>
      </c>
      <c r="G268">
        <v>99</v>
      </c>
      <c r="H268" t="s">
        <v>95</v>
      </c>
      <c r="I268">
        <v>4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1</v>
      </c>
      <c r="Q268" t="s">
        <v>188</v>
      </c>
    </row>
    <row r="269" spans="2:17" x14ac:dyDescent="0.3">
      <c r="B269" s="3">
        <v>42216</v>
      </c>
      <c r="C269" t="s">
        <v>8</v>
      </c>
      <c r="D269">
        <v>72</v>
      </c>
      <c r="E269">
        <v>14</v>
      </c>
      <c r="F269">
        <v>3</v>
      </c>
      <c r="G269">
        <v>96</v>
      </c>
      <c r="H269" t="s">
        <v>96</v>
      </c>
      <c r="I269">
        <v>4</v>
      </c>
      <c r="J269">
        <v>3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2:17" x14ac:dyDescent="0.3">
      <c r="B270" s="3"/>
    </row>
    <row r="271" spans="2:17" x14ac:dyDescent="0.3">
      <c r="B271" s="3" t="s">
        <v>108</v>
      </c>
      <c r="J271">
        <f t="shared" ref="J271:O271" si="52">SUM(J267:J269)</f>
        <v>5</v>
      </c>
      <c r="K271">
        <f t="shared" si="52"/>
        <v>0</v>
      </c>
      <c r="L271">
        <f t="shared" si="52"/>
        <v>0</v>
      </c>
      <c r="M271">
        <f t="shared" si="52"/>
        <v>0</v>
      </c>
      <c r="N271">
        <f t="shared" si="52"/>
        <v>0</v>
      </c>
      <c r="O271">
        <f t="shared" si="52"/>
        <v>1</v>
      </c>
    </row>
    <row r="272" spans="2:17" x14ac:dyDescent="0.3">
      <c r="B272" s="3" t="s">
        <v>107</v>
      </c>
      <c r="G272">
        <f>AVERAGE(G267:G269)</f>
        <v>84.666666666666671</v>
      </c>
      <c r="I272">
        <f t="shared" ref="I272:O272" si="53">AVERAGE(I267:I269)</f>
        <v>3.6666666666666665</v>
      </c>
      <c r="J272">
        <f t="shared" si="53"/>
        <v>1.6666666666666667</v>
      </c>
      <c r="K272">
        <f t="shared" si="53"/>
        <v>0</v>
      </c>
      <c r="L272">
        <f t="shared" si="53"/>
        <v>0</v>
      </c>
      <c r="M272">
        <f t="shared" si="53"/>
        <v>0</v>
      </c>
      <c r="N272">
        <f t="shared" si="53"/>
        <v>0</v>
      </c>
      <c r="O272">
        <f t="shared" si="53"/>
        <v>0.33333333333333331</v>
      </c>
    </row>
    <row r="273" spans="2:17" x14ac:dyDescent="0.3">
      <c r="B273" t="s">
        <v>121</v>
      </c>
      <c r="G273">
        <f>_xlfn.STDEV.S(G267:G269)</f>
        <v>22.278539748675943</v>
      </c>
      <c r="I273">
        <f t="shared" ref="I273:O273" si="54">_xlfn.STDEV.S(I267:I269)</f>
        <v>0.57735026918962473</v>
      </c>
      <c r="J273">
        <f t="shared" si="54"/>
        <v>1.5275252316519465</v>
      </c>
      <c r="K273">
        <f t="shared" si="54"/>
        <v>0</v>
      </c>
      <c r="L273">
        <f t="shared" si="54"/>
        <v>0</v>
      </c>
      <c r="M273">
        <f t="shared" si="54"/>
        <v>0</v>
      </c>
      <c r="N273">
        <f t="shared" si="54"/>
        <v>0</v>
      </c>
      <c r="O273">
        <f t="shared" si="54"/>
        <v>0.57735026918962584</v>
      </c>
    </row>
    <row r="274" spans="2:17" x14ac:dyDescent="0.3">
      <c r="B274" s="3" t="s">
        <v>122</v>
      </c>
      <c r="G274">
        <f>(G273/SQRT(3))</f>
        <v>12.862520921049834</v>
      </c>
      <c r="I274">
        <f>(I273/SQRT(3))</f>
        <v>0.33333333333333276</v>
      </c>
      <c r="J274">
        <f>(J273/SQRT(3))</f>
        <v>0.88191710368819687</v>
      </c>
      <c r="K274">
        <f t="shared" ref="K274:O274" si="55">(K273/SQRT(3))</f>
        <v>0</v>
      </c>
      <c r="L274">
        <f t="shared" si="55"/>
        <v>0</v>
      </c>
      <c r="M274">
        <f t="shared" si="55"/>
        <v>0</v>
      </c>
      <c r="N274">
        <f t="shared" si="55"/>
        <v>0</v>
      </c>
      <c r="O274">
        <f t="shared" si="55"/>
        <v>0.33333333333333337</v>
      </c>
    </row>
    <row r="276" spans="2:17" x14ac:dyDescent="0.3">
      <c r="B276" t="s">
        <v>34</v>
      </c>
      <c r="C276" t="s">
        <v>35</v>
      </c>
      <c r="D276" t="s">
        <v>55</v>
      </c>
      <c r="E276" t="s">
        <v>36</v>
      </c>
      <c r="F276" t="s">
        <v>37</v>
      </c>
      <c r="G276" t="s">
        <v>114</v>
      </c>
      <c r="H276" t="s">
        <v>39</v>
      </c>
      <c r="I276" t="s">
        <v>40</v>
      </c>
      <c r="J276" t="s">
        <v>41</v>
      </c>
      <c r="K276" t="s">
        <v>42</v>
      </c>
      <c r="L276" t="s">
        <v>43</v>
      </c>
      <c r="M276" t="s">
        <v>44</v>
      </c>
      <c r="N276" t="s">
        <v>45</v>
      </c>
      <c r="O276" t="s">
        <v>46</v>
      </c>
      <c r="Q276" t="s">
        <v>100</v>
      </c>
    </row>
    <row r="277" spans="2:17" x14ac:dyDescent="0.3">
      <c r="B277" s="3">
        <v>42216</v>
      </c>
      <c r="C277" t="s">
        <v>8</v>
      </c>
      <c r="D277">
        <v>73</v>
      </c>
      <c r="E277">
        <v>15</v>
      </c>
      <c r="F277">
        <v>1</v>
      </c>
      <c r="G277">
        <v>106</v>
      </c>
      <c r="H277" t="s">
        <v>95</v>
      </c>
      <c r="I277">
        <v>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2:17" x14ac:dyDescent="0.3">
      <c r="B278" s="3">
        <v>42216</v>
      </c>
      <c r="C278" t="s">
        <v>8</v>
      </c>
      <c r="D278">
        <v>73</v>
      </c>
      <c r="E278">
        <v>15</v>
      </c>
      <c r="F278">
        <v>2</v>
      </c>
      <c r="G278">
        <v>115</v>
      </c>
      <c r="H278" t="s">
        <v>99</v>
      </c>
      <c r="I278">
        <v>3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Q278" t="s">
        <v>190</v>
      </c>
    </row>
    <row r="279" spans="2:17" x14ac:dyDescent="0.3">
      <c r="B279" s="3">
        <v>42216</v>
      </c>
      <c r="C279" t="s">
        <v>8</v>
      </c>
      <c r="D279">
        <v>73</v>
      </c>
      <c r="E279">
        <v>15</v>
      </c>
      <c r="F279">
        <v>3</v>
      </c>
      <c r="G279">
        <v>101</v>
      </c>
      <c r="H279" t="s">
        <v>99</v>
      </c>
      <c r="I279">
        <v>3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2:17" x14ac:dyDescent="0.3">
      <c r="B280" s="3">
        <v>42216</v>
      </c>
      <c r="C280" t="s">
        <v>8</v>
      </c>
      <c r="D280">
        <v>73</v>
      </c>
      <c r="E280">
        <v>15</v>
      </c>
      <c r="F280">
        <v>4</v>
      </c>
      <c r="G280">
        <v>110</v>
      </c>
      <c r="H280" t="s">
        <v>99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2:17" x14ac:dyDescent="0.3">
      <c r="B281" s="3">
        <v>42216</v>
      </c>
      <c r="C281" t="s">
        <v>8</v>
      </c>
      <c r="D281">
        <v>73</v>
      </c>
      <c r="E281">
        <v>15</v>
      </c>
      <c r="F281">
        <v>5</v>
      </c>
      <c r="G281">
        <v>135</v>
      </c>
      <c r="H281" t="s">
        <v>189</v>
      </c>
      <c r="I281">
        <v>3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</row>
    <row r="282" spans="2:17" x14ac:dyDescent="0.3">
      <c r="B282" s="3">
        <v>42216</v>
      </c>
      <c r="C282" t="s">
        <v>8</v>
      </c>
      <c r="D282">
        <v>73</v>
      </c>
      <c r="E282">
        <v>15</v>
      </c>
      <c r="F282">
        <v>6</v>
      </c>
      <c r="G282">
        <v>136</v>
      </c>
      <c r="H282" t="s">
        <v>189</v>
      </c>
      <c r="I282">
        <v>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2:17" x14ac:dyDescent="0.3">
      <c r="B283" s="3">
        <v>42216</v>
      </c>
      <c r="C283" t="s">
        <v>8</v>
      </c>
      <c r="D283">
        <v>73</v>
      </c>
      <c r="E283">
        <v>15</v>
      </c>
      <c r="F283">
        <v>7</v>
      </c>
      <c r="G283">
        <v>99</v>
      </c>
      <c r="H283" t="s">
        <v>95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2:17" x14ac:dyDescent="0.3">
      <c r="B284" s="3">
        <v>42216</v>
      </c>
      <c r="C284" t="s">
        <v>8</v>
      </c>
      <c r="D284">
        <v>73</v>
      </c>
      <c r="E284">
        <v>15</v>
      </c>
      <c r="F284">
        <v>8</v>
      </c>
      <c r="G284">
        <v>123</v>
      </c>
      <c r="H284" t="s">
        <v>189</v>
      </c>
      <c r="I284">
        <v>3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Q284" t="s">
        <v>191</v>
      </c>
    </row>
    <row r="285" spans="2:17" x14ac:dyDescent="0.3">
      <c r="B285" s="3">
        <v>42216</v>
      </c>
      <c r="C285" t="s">
        <v>8</v>
      </c>
      <c r="D285">
        <v>73</v>
      </c>
      <c r="E285">
        <v>15</v>
      </c>
      <c r="F285">
        <v>9</v>
      </c>
      <c r="G285">
        <v>48</v>
      </c>
      <c r="H285" t="s">
        <v>95</v>
      </c>
      <c r="I285">
        <v>4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2:17" x14ac:dyDescent="0.3">
      <c r="B286" s="3">
        <v>42216</v>
      </c>
      <c r="C286" t="s">
        <v>8</v>
      </c>
      <c r="D286">
        <v>73</v>
      </c>
      <c r="E286">
        <v>15</v>
      </c>
      <c r="F286">
        <v>10</v>
      </c>
      <c r="G286">
        <v>67</v>
      </c>
      <c r="H286" t="s">
        <v>95</v>
      </c>
      <c r="I286">
        <v>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2:17" x14ac:dyDescent="0.3">
      <c r="B287" s="3">
        <v>42216</v>
      </c>
      <c r="C287" t="s">
        <v>8</v>
      </c>
      <c r="D287">
        <v>73</v>
      </c>
      <c r="E287">
        <v>15</v>
      </c>
      <c r="F287">
        <v>11</v>
      </c>
      <c r="G287">
        <v>139</v>
      </c>
      <c r="H287" t="s">
        <v>95</v>
      </c>
      <c r="I287">
        <v>3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Q287" t="s">
        <v>191</v>
      </c>
    </row>
    <row r="288" spans="2:17" x14ac:dyDescent="0.3">
      <c r="B288" s="3">
        <v>42216</v>
      </c>
      <c r="C288" t="s">
        <v>8</v>
      </c>
      <c r="D288">
        <v>73</v>
      </c>
      <c r="E288">
        <v>15</v>
      </c>
      <c r="F288">
        <v>12</v>
      </c>
      <c r="G288">
        <v>138</v>
      </c>
      <c r="H288" t="s">
        <v>95</v>
      </c>
      <c r="I288">
        <v>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 t="s">
        <v>166</v>
      </c>
    </row>
    <row r="289" spans="2:15" x14ac:dyDescent="0.3">
      <c r="B289" s="3">
        <v>42216</v>
      </c>
      <c r="C289" t="s">
        <v>8</v>
      </c>
      <c r="D289">
        <v>73</v>
      </c>
      <c r="E289">
        <v>15</v>
      </c>
      <c r="F289">
        <v>13</v>
      </c>
      <c r="G289">
        <v>88</v>
      </c>
      <c r="H289" t="s">
        <v>95</v>
      </c>
      <c r="I289">
        <v>3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2:15" x14ac:dyDescent="0.3">
      <c r="B290" s="3">
        <v>42216</v>
      </c>
      <c r="C290" t="s">
        <v>8</v>
      </c>
      <c r="D290">
        <v>73</v>
      </c>
      <c r="E290">
        <v>15</v>
      </c>
      <c r="F290">
        <v>14</v>
      </c>
      <c r="G290">
        <v>95</v>
      </c>
      <c r="H290" t="s">
        <v>95</v>
      </c>
      <c r="I290">
        <v>3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2:15" x14ac:dyDescent="0.3">
      <c r="B291" s="3">
        <v>42216</v>
      </c>
      <c r="C291" t="s">
        <v>8</v>
      </c>
      <c r="D291">
        <v>73</v>
      </c>
      <c r="E291">
        <v>15</v>
      </c>
      <c r="F291">
        <v>15</v>
      </c>
      <c r="G291">
        <v>106</v>
      </c>
      <c r="H291" t="s">
        <v>95</v>
      </c>
      <c r="I29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5" x14ac:dyDescent="0.3">
      <c r="B292" s="3">
        <v>42216</v>
      </c>
      <c r="C292" t="s">
        <v>8</v>
      </c>
      <c r="D292">
        <v>73</v>
      </c>
      <c r="E292">
        <v>15</v>
      </c>
      <c r="F292">
        <v>16</v>
      </c>
      <c r="G292">
        <v>81</v>
      </c>
      <c r="H292" t="s">
        <v>95</v>
      </c>
      <c r="I292">
        <v>4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2:15" x14ac:dyDescent="0.3">
      <c r="B293" s="3">
        <v>42216</v>
      </c>
      <c r="C293" t="s">
        <v>8</v>
      </c>
      <c r="D293">
        <v>73</v>
      </c>
      <c r="E293">
        <v>15</v>
      </c>
      <c r="F293">
        <v>17</v>
      </c>
      <c r="G293">
        <v>64</v>
      </c>
      <c r="H293" t="s">
        <v>95</v>
      </c>
      <c r="I293">
        <v>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2:15" x14ac:dyDescent="0.3">
      <c r="B294" s="3">
        <v>42216</v>
      </c>
      <c r="C294" t="s">
        <v>8</v>
      </c>
      <c r="D294">
        <v>73</v>
      </c>
      <c r="E294">
        <v>15</v>
      </c>
      <c r="F294">
        <v>18</v>
      </c>
      <c r="G294">
        <v>98</v>
      </c>
      <c r="H294" s="11" t="s">
        <v>95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2:15" x14ac:dyDescent="0.3">
      <c r="B295" s="3">
        <v>42216</v>
      </c>
      <c r="C295" t="s">
        <v>8</v>
      </c>
      <c r="D295">
        <v>73</v>
      </c>
      <c r="E295">
        <v>15</v>
      </c>
      <c r="F295">
        <v>19</v>
      </c>
      <c r="G295">
        <v>88</v>
      </c>
      <c r="H295" t="s">
        <v>95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5" x14ac:dyDescent="0.3">
      <c r="B296" s="3">
        <v>42216</v>
      </c>
      <c r="C296" t="s">
        <v>8</v>
      </c>
      <c r="D296">
        <v>73</v>
      </c>
      <c r="E296">
        <v>15</v>
      </c>
      <c r="F296">
        <v>20</v>
      </c>
      <c r="G296">
        <v>87</v>
      </c>
      <c r="H296" t="s">
        <v>95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5" x14ac:dyDescent="0.3">
      <c r="B297" s="3"/>
    </row>
    <row r="298" spans="2:15" x14ac:dyDescent="0.3">
      <c r="B298" s="3" t="s">
        <v>108</v>
      </c>
      <c r="J298">
        <f t="shared" ref="J298:O298" si="56">SUM(J277:J296)</f>
        <v>4</v>
      </c>
      <c r="K298">
        <f t="shared" si="56"/>
        <v>3</v>
      </c>
      <c r="L298">
        <f t="shared" si="56"/>
        <v>0</v>
      </c>
      <c r="M298">
        <f t="shared" si="56"/>
        <v>0</v>
      </c>
      <c r="N298">
        <f t="shared" si="56"/>
        <v>0</v>
      </c>
      <c r="O298">
        <f t="shared" si="56"/>
        <v>0</v>
      </c>
    </row>
    <row r="299" spans="2:15" x14ac:dyDescent="0.3">
      <c r="B299" s="3" t="s">
        <v>107</v>
      </c>
      <c r="G299">
        <f>AVERAGE(G277:G296)</f>
        <v>101.2</v>
      </c>
      <c r="I299">
        <f>AVERAGE(I277:I296)</f>
        <v>3.15</v>
      </c>
      <c r="J299">
        <f>AVERAGE(J277:J296)</f>
        <v>0.2</v>
      </c>
      <c r="K299">
        <f t="shared" ref="K299:O299" si="57">AVERAGE(K277:K296)</f>
        <v>0.15</v>
      </c>
      <c r="L299">
        <f t="shared" si="57"/>
        <v>0</v>
      </c>
      <c r="M299">
        <f t="shared" si="57"/>
        <v>0</v>
      </c>
      <c r="N299">
        <f t="shared" si="57"/>
        <v>0</v>
      </c>
      <c r="O299">
        <f t="shared" si="57"/>
        <v>0</v>
      </c>
    </row>
    <row r="300" spans="2:15" x14ac:dyDescent="0.3">
      <c r="B300" t="s">
        <v>121</v>
      </c>
      <c r="G300">
        <f>_xlfn.STDEV.S(G277:G296)</f>
        <v>25.465353139634963</v>
      </c>
      <c r="I300">
        <f t="shared" ref="I300:O300" si="58">_xlfn.STDEV.S(I277:I296)</f>
        <v>0.3663475485325241</v>
      </c>
      <c r="J300">
        <f t="shared" si="58"/>
        <v>0.41039134083406165</v>
      </c>
      <c r="K300">
        <f t="shared" si="58"/>
        <v>0.36634754853252327</v>
      </c>
      <c r="L300">
        <f t="shared" si="58"/>
        <v>0</v>
      </c>
      <c r="M300">
        <f t="shared" si="58"/>
        <v>0</v>
      </c>
      <c r="N300">
        <f t="shared" si="58"/>
        <v>0</v>
      </c>
      <c r="O300">
        <f t="shared" si="58"/>
        <v>0</v>
      </c>
    </row>
    <row r="301" spans="2:15" x14ac:dyDescent="0.3">
      <c r="B301" s="3" t="s">
        <v>122</v>
      </c>
      <c r="G301">
        <f>(G300/SQRT(20))</f>
        <v>5.694226069126147</v>
      </c>
      <c r="I301">
        <f t="shared" ref="I301:O301" si="59">(I300/SQRT(20))</f>
        <v>8.1917802190912714E-2</v>
      </c>
      <c r="J301">
        <f t="shared" si="59"/>
        <v>9.1766293548224701E-2</v>
      </c>
      <c r="K301">
        <f t="shared" si="59"/>
        <v>8.1917802190912534E-2</v>
      </c>
      <c r="L301">
        <f t="shared" si="59"/>
        <v>0</v>
      </c>
      <c r="M301">
        <f t="shared" si="59"/>
        <v>0</v>
      </c>
      <c r="N301">
        <f t="shared" si="59"/>
        <v>0</v>
      </c>
      <c r="O301">
        <f t="shared" si="59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0"/>
  <sheetViews>
    <sheetView topLeftCell="A171" workbookViewId="0">
      <selection activeCell="J197" sqref="J197:O200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106</v>
      </c>
      <c r="D2" s="4">
        <v>42216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42216</v>
      </c>
      <c r="C7" t="s">
        <v>8</v>
      </c>
      <c r="D7">
        <v>54</v>
      </c>
      <c r="E7">
        <v>1</v>
      </c>
      <c r="F7">
        <v>1</v>
      </c>
      <c r="G7">
        <v>84</v>
      </c>
      <c r="H7" t="s">
        <v>95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Q7" t="s">
        <v>162</v>
      </c>
    </row>
    <row r="8" spans="2:17" x14ac:dyDescent="0.3">
      <c r="B8" s="3">
        <v>42216</v>
      </c>
      <c r="C8" t="s">
        <v>8</v>
      </c>
      <c r="D8">
        <v>54</v>
      </c>
      <c r="E8">
        <v>1</v>
      </c>
      <c r="F8">
        <v>2</v>
      </c>
      <c r="G8">
        <v>65</v>
      </c>
      <c r="H8" t="s">
        <v>95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">
        <v>163</v>
      </c>
    </row>
    <row r="9" spans="2:17" x14ac:dyDescent="0.3">
      <c r="B9" s="3">
        <v>42216</v>
      </c>
      <c r="C9" t="s">
        <v>8</v>
      </c>
      <c r="D9">
        <v>54</v>
      </c>
      <c r="E9">
        <v>1</v>
      </c>
      <c r="F9">
        <v>3</v>
      </c>
      <c r="G9">
        <v>67</v>
      </c>
      <c r="H9" t="s">
        <v>95</v>
      </c>
      <c r="I9">
        <v>3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42216</v>
      </c>
      <c r="C10" t="s">
        <v>8</v>
      </c>
      <c r="D10">
        <v>54</v>
      </c>
      <c r="E10">
        <v>1</v>
      </c>
      <c r="F10">
        <v>4</v>
      </c>
      <c r="G10">
        <v>119</v>
      </c>
      <c r="H10" t="s">
        <v>116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164</v>
      </c>
    </row>
    <row r="11" spans="2:17" x14ac:dyDescent="0.3">
      <c r="B11" s="3">
        <v>42216</v>
      </c>
      <c r="C11" t="s">
        <v>8</v>
      </c>
      <c r="D11">
        <v>54</v>
      </c>
      <c r="E11">
        <v>1</v>
      </c>
      <c r="F11">
        <v>5</v>
      </c>
      <c r="G11">
        <v>110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42216</v>
      </c>
      <c r="C12" t="s">
        <v>8</v>
      </c>
      <c r="D12">
        <v>54</v>
      </c>
      <c r="E12">
        <v>1</v>
      </c>
      <c r="F12">
        <v>6</v>
      </c>
      <c r="G12">
        <v>87</v>
      </c>
      <c r="H12" t="s">
        <v>95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42216</v>
      </c>
      <c r="C13" t="s">
        <v>8</v>
      </c>
      <c r="D13">
        <v>54</v>
      </c>
      <c r="E13">
        <v>1</v>
      </c>
      <c r="F13">
        <v>7</v>
      </c>
      <c r="G13">
        <v>79</v>
      </c>
      <c r="H13" t="s">
        <v>98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t="s">
        <v>127</v>
      </c>
    </row>
    <row r="14" spans="2:17" x14ac:dyDescent="0.3">
      <c r="B14" s="3">
        <v>42216</v>
      </c>
      <c r="C14" t="s">
        <v>8</v>
      </c>
      <c r="D14">
        <v>54</v>
      </c>
      <c r="E14">
        <v>1</v>
      </c>
      <c r="F14">
        <v>8</v>
      </c>
      <c r="G14">
        <v>66</v>
      </c>
      <c r="H14" t="s">
        <v>95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42216</v>
      </c>
      <c r="C15" t="s">
        <v>8</v>
      </c>
      <c r="D15">
        <v>54</v>
      </c>
      <c r="E15">
        <v>1</v>
      </c>
      <c r="F15">
        <v>9</v>
      </c>
      <c r="G15">
        <v>113</v>
      </c>
      <c r="H15" t="s">
        <v>96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42216</v>
      </c>
      <c r="C16" t="s">
        <v>8</v>
      </c>
      <c r="D16">
        <v>54</v>
      </c>
      <c r="E16">
        <v>1</v>
      </c>
      <c r="F16">
        <v>10</v>
      </c>
      <c r="G16">
        <v>90</v>
      </c>
      <c r="H16" t="s">
        <v>95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t="s">
        <v>165</v>
      </c>
    </row>
    <row r="17" spans="2:17" x14ac:dyDescent="0.3">
      <c r="B17" s="3">
        <v>42216</v>
      </c>
      <c r="C17" t="s">
        <v>8</v>
      </c>
      <c r="D17">
        <v>54</v>
      </c>
      <c r="E17">
        <v>1</v>
      </c>
      <c r="F17">
        <v>11</v>
      </c>
      <c r="G17">
        <v>93</v>
      </c>
      <c r="H17" t="s">
        <v>95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42216</v>
      </c>
      <c r="C18" t="s">
        <v>8</v>
      </c>
      <c r="D18">
        <v>54</v>
      </c>
      <c r="E18">
        <v>1</v>
      </c>
      <c r="F18">
        <v>12</v>
      </c>
      <c r="G18">
        <v>79</v>
      </c>
      <c r="H18" t="s">
        <v>95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42216</v>
      </c>
      <c r="C19" t="s">
        <v>8</v>
      </c>
      <c r="D19">
        <v>54</v>
      </c>
      <c r="E19">
        <v>1</v>
      </c>
      <c r="F19">
        <v>13</v>
      </c>
      <c r="G19">
        <v>92</v>
      </c>
      <c r="H19" t="s">
        <v>95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42216</v>
      </c>
      <c r="C20" t="s">
        <v>8</v>
      </c>
      <c r="D20">
        <v>54</v>
      </c>
      <c r="E20">
        <v>1</v>
      </c>
      <c r="F20">
        <v>14</v>
      </c>
      <c r="G20">
        <v>123</v>
      </c>
      <c r="H20" t="s">
        <v>95</v>
      </c>
      <c r="I20">
        <v>4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Q20" t="s">
        <v>166</v>
      </c>
    </row>
    <row r="21" spans="2:17" x14ac:dyDescent="0.3">
      <c r="B21" s="3">
        <v>42216</v>
      </c>
      <c r="C21" t="s">
        <v>8</v>
      </c>
      <c r="D21">
        <v>54</v>
      </c>
      <c r="E21">
        <v>1</v>
      </c>
      <c r="F21">
        <v>15</v>
      </c>
      <c r="G21">
        <v>78</v>
      </c>
      <c r="H21" t="s">
        <v>95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7" x14ac:dyDescent="0.3">
      <c r="B22" s="3">
        <v>42216</v>
      </c>
      <c r="C22" t="s">
        <v>8</v>
      </c>
      <c r="D22">
        <v>54</v>
      </c>
      <c r="E22">
        <v>1</v>
      </c>
      <c r="F22">
        <v>16</v>
      </c>
      <c r="G22">
        <v>105</v>
      </c>
      <c r="H22" t="s">
        <v>95</v>
      </c>
      <c r="I22">
        <v>4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42216</v>
      </c>
      <c r="C23" t="s">
        <v>8</v>
      </c>
      <c r="D23">
        <v>54</v>
      </c>
      <c r="E23">
        <v>1</v>
      </c>
      <c r="F23">
        <v>17</v>
      </c>
      <c r="G23">
        <v>69</v>
      </c>
      <c r="H23" t="s">
        <v>95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7" x14ac:dyDescent="0.3">
      <c r="B24" s="3">
        <v>42216</v>
      </c>
      <c r="C24" t="s">
        <v>8</v>
      </c>
      <c r="D24">
        <v>54</v>
      </c>
      <c r="E24">
        <v>1</v>
      </c>
      <c r="F24">
        <v>18</v>
      </c>
      <c r="G24">
        <v>75</v>
      </c>
      <c r="H24" s="11" t="s">
        <v>95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42216</v>
      </c>
      <c r="C25" t="s">
        <v>8</v>
      </c>
      <c r="D25">
        <v>54</v>
      </c>
      <c r="E25">
        <v>1</v>
      </c>
      <c r="F25">
        <v>19</v>
      </c>
      <c r="G25">
        <v>87</v>
      </c>
      <c r="H25" t="s">
        <v>95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42216</v>
      </c>
      <c r="C26" t="s">
        <v>8</v>
      </c>
      <c r="D26">
        <v>54</v>
      </c>
      <c r="E26">
        <v>1</v>
      </c>
      <c r="F26">
        <v>20</v>
      </c>
      <c r="G26">
        <v>106</v>
      </c>
      <c r="H26" t="s">
        <v>99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t="s">
        <v>166</v>
      </c>
    </row>
    <row r="27" spans="2:17" x14ac:dyDescent="0.3">
      <c r="B27" s="3">
        <v>42216</v>
      </c>
      <c r="C27" t="s">
        <v>8</v>
      </c>
      <c r="D27">
        <v>55</v>
      </c>
      <c r="E27">
        <v>2</v>
      </c>
      <c r="F27">
        <v>1</v>
      </c>
      <c r="G27">
        <v>104</v>
      </c>
      <c r="H27" t="s">
        <v>95</v>
      </c>
      <c r="I27">
        <v>4</v>
      </c>
      <c r="J27">
        <v>9</v>
      </c>
      <c r="K27">
        <v>1</v>
      </c>
      <c r="L27">
        <v>1</v>
      </c>
      <c r="M27">
        <v>0</v>
      </c>
      <c r="N27">
        <v>0</v>
      </c>
      <c r="O27">
        <v>0</v>
      </c>
      <c r="Q27" t="s">
        <v>167</v>
      </c>
    </row>
    <row r="28" spans="2:17" x14ac:dyDescent="0.3">
      <c r="B28" s="3">
        <v>42216</v>
      </c>
      <c r="C28" t="s">
        <v>8</v>
      </c>
      <c r="D28">
        <v>55</v>
      </c>
      <c r="E28">
        <v>2</v>
      </c>
      <c r="F28">
        <v>2</v>
      </c>
      <c r="G28">
        <v>72</v>
      </c>
      <c r="H28" t="s">
        <v>95</v>
      </c>
      <c r="I28">
        <v>4</v>
      </c>
      <c r="J28">
        <v>8</v>
      </c>
      <c r="K28">
        <v>0</v>
      </c>
      <c r="L28">
        <v>0</v>
      </c>
      <c r="M28">
        <v>0</v>
      </c>
      <c r="N28">
        <v>0</v>
      </c>
      <c r="O28">
        <v>0</v>
      </c>
      <c r="Q28" t="s">
        <v>152</v>
      </c>
    </row>
    <row r="29" spans="2:17" x14ac:dyDescent="0.3">
      <c r="B29" s="3">
        <v>42216</v>
      </c>
      <c r="C29" t="s">
        <v>8</v>
      </c>
      <c r="D29">
        <v>55</v>
      </c>
      <c r="E29">
        <v>2</v>
      </c>
      <c r="F29">
        <v>3</v>
      </c>
      <c r="G29">
        <v>65</v>
      </c>
      <c r="H29" t="s">
        <v>95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7" x14ac:dyDescent="0.3">
      <c r="B30" s="3">
        <v>42216</v>
      </c>
      <c r="C30" t="s">
        <v>8</v>
      </c>
      <c r="D30">
        <v>57</v>
      </c>
      <c r="E30">
        <v>3</v>
      </c>
      <c r="F30">
        <v>1</v>
      </c>
      <c r="G30">
        <v>59</v>
      </c>
      <c r="H30" t="s">
        <v>95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42216</v>
      </c>
      <c r="C31" t="s">
        <v>8</v>
      </c>
      <c r="D31">
        <v>57</v>
      </c>
      <c r="E31">
        <v>3</v>
      </c>
      <c r="F31">
        <v>2</v>
      </c>
      <c r="G31">
        <v>49</v>
      </c>
      <c r="H31" t="s">
        <v>95</v>
      </c>
      <c r="I31">
        <v>3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Q31" t="s">
        <v>169</v>
      </c>
    </row>
    <row r="32" spans="2:17" x14ac:dyDescent="0.3">
      <c r="B32" s="3">
        <v>42216</v>
      </c>
      <c r="C32" t="s">
        <v>8</v>
      </c>
      <c r="D32">
        <v>57</v>
      </c>
      <c r="E32">
        <v>3</v>
      </c>
      <c r="F32">
        <v>3</v>
      </c>
      <c r="G32">
        <v>66</v>
      </c>
      <c r="H32" t="s">
        <v>95</v>
      </c>
      <c r="I32">
        <v>3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42216</v>
      </c>
      <c r="C33" t="s">
        <v>8</v>
      </c>
      <c r="D33">
        <v>57</v>
      </c>
      <c r="E33">
        <v>3</v>
      </c>
      <c r="F33">
        <v>4</v>
      </c>
      <c r="G33">
        <v>86</v>
      </c>
      <c r="H33" t="s">
        <v>98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42216</v>
      </c>
      <c r="C34" t="s">
        <v>8</v>
      </c>
      <c r="D34">
        <v>57</v>
      </c>
      <c r="E34">
        <v>3</v>
      </c>
      <c r="F34">
        <v>5</v>
      </c>
      <c r="G34">
        <v>64</v>
      </c>
      <c r="H34" t="s">
        <v>95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 s="6" t="s">
        <v>170</v>
      </c>
    </row>
    <row r="35" spans="2:17" x14ac:dyDescent="0.3">
      <c r="B35" s="3">
        <v>42216</v>
      </c>
      <c r="C35" t="s">
        <v>8</v>
      </c>
      <c r="D35">
        <v>57</v>
      </c>
      <c r="E35">
        <v>3</v>
      </c>
      <c r="F35">
        <v>6</v>
      </c>
      <c r="G35">
        <v>114</v>
      </c>
      <c r="H35" t="s">
        <v>95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42216</v>
      </c>
      <c r="C36" t="s">
        <v>8</v>
      </c>
      <c r="D36">
        <v>57</v>
      </c>
      <c r="E36">
        <v>3</v>
      </c>
      <c r="F36">
        <v>7</v>
      </c>
      <c r="G36">
        <v>53</v>
      </c>
      <c r="H36" t="s">
        <v>95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42216</v>
      </c>
      <c r="C37" t="s">
        <v>8</v>
      </c>
      <c r="D37">
        <v>57</v>
      </c>
      <c r="E37">
        <v>3</v>
      </c>
      <c r="F37">
        <v>8</v>
      </c>
      <c r="G37">
        <v>59</v>
      </c>
      <c r="H37" t="s">
        <v>95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</row>
    <row r="38" spans="2:17" x14ac:dyDescent="0.3">
      <c r="B38" s="3">
        <v>42216</v>
      </c>
      <c r="C38" t="s">
        <v>8</v>
      </c>
      <c r="D38">
        <v>57</v>
      </c>
      <c r="E38">
        <v>3</v>
      </c>
      <c r="F38">
        <v>9</v>
      </c>
      <c r="G38">
        <v>87</v>
      </c>
      <c r="H38" t="s">
        <v>168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42216</v>
      </c>
      <c r="C39" t="s">
        <v>8</v>
      </c>
      <c r="D39">
        <v>57</v>
      </c>
      <c r="E39">
        <v>3</v>
      </c>
      <c r="F39">
        <v>10</v>
      </c>
      <c r="G39">
        <v>108</v>
      </c>
      <c r="H39" t="s">
        <v>95</v>
      </c>
      <c r="I39">
        <v>4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Q39" t="s">
        <v>171</v>
      </c>
    </row>
    <row r="40" spans="2:17" x14ac:dyDescent="0.3">
      <c r="B40" s="3">
        <v>42216</v>
      </c>
      <c r="C40" t="s">
        <v>8</v>
      </c>
      <c r="D40">
        <v>57</v>
      </c>
      <c r="E40">
        <v>3</v>
      </c>
      <c r="F40">
        <v>11</v>
      </c>
      <c r="G40">
        <v>63</v>
      </c>
      <c r="H40" t="s">
        <v>95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42216</v>
      </c>
      <c r="C41" t="s">
        <v>8</v>
      </c>
      <c r="D41">
        <v>57</v>
      </c>
      <c r="E41">
        <v>3</v>
      </c>
      <c r="F41">
        <v>12</v>
      </c>
      <c r="G41">
        <v>58</v>
      </c>
      <c r="H41" t="s">
        <v>95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42216</v>
      </c>
      <c r="C42" t="s">
        <v>8</v>
      </c>
      <c r="D42">
        <v>57</v>
      </c>
      <c r="E42">
        <v>3</v>
      </c>
      <c r="F42">
        <v>13</v>
      </c>
      <c r="G42">
        <v>51</v>
      </c>
      <c r="H42" t="s">
        <v>95</v>
      </c>
      <c r="I42">
        <v>3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42216</v>
      </c>
      <c r="C43" t="s">
        <v>8</v>
      </c>
      <c r="D43">
        <v>57</v>
      </c>
      <c r="E43">
        <v>3</v>
      </c>
      <c r="F43">
        <v>14</v>
      </c>
      <c r="G43">
        <v>67</v>
      </c>
      <c r="H43" t="s">
        <v>95</v>
      </c>
      <c r="I43">
        <v>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>
        <v>42216</v>
      </c>
      <c r="C44" t="s">
        <v>8</v>
      </c>
      <c r="D44">
        <v>57</v>
      </c>
      <c r="E44">
        <v>3</v>
      </c>
      <c r="F44">
        <v>15</v>
      </c>
      <c r="G44">
        <v>54</v>
      </c>
      <c r="H44" t="s">
        <v>99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>
        <v>42216</v>
      </c>
      <c r="C45" t="s">
        <v>8</v>
      </c>
      <c r="D45">
        <v>57</v>
      </c>
      <c r="E45">
        <v>3</v>
      </c>
      <c r="F45">
        <v>16</v>
      </c>
      <c r="G45">
        <v>43</v>
      </c>
      <c r="H45" t="s">
        <v>95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7" x14ac:dyDescent="0.3">
      <c r="B46" s="3">
        <v>42216</v>
      </c>
      <c r="C46" t="s">
        <v>8</v>
      </c>
      <c r="D46">
        <v>57</v>
      </c>
      <c r="E46">
        <v>3</v>
      </c>
      <c r="F46">
        <v>17</v>
      </c>
      <c r="G46">
        <v>104</v>
      </c>
      <c r="H46" t="s">
        <v>95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172</v>
      </c>
    </row>
    <row r="47" spans="2:17" x14ac:dyDescent="0.3">
      <c r="B47" s="3">
        <v>42216</v>
      </c>
      <c r="C47" t="s">
        <v>8</v>
      </c>
      <c r="D47">
        <v>57</v>
      </c>
      <c r="E47">
        <v>3</v>
      </c>
      <c r="F47">
        <v>18</v>
      </c>
      <c r="G47">
        <v>66</v>
      </c>
      <c r="H47" s="11" t="s">
        <v>95</v>
      </c>
      <c r="I47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42216</v>
      </c>
      <c r="C48" t="s">
        <v>8</v>
      </c>
      <c r="D48">
        <v>57</v>
      </c>
      <c r="E48">
        <v>3</v>
      </c>
      <c r="F48">
        <v>19</v>
      </c>
      <c r="G48">
        <v>60</v>
      </c>
      <c r="H48" t="s">
        <v>95</v>
      </c>
      <c r="I48">
        <v>4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42216</v>
      </c>
      <c r="C49" t="s">
        <v>8</v>
      </c>
      <c r="D49">
        <v>57</v>
      </c>
      <c r="E49">
        <v>3</v>
      </c>
      <c r="F49">
        <v>20</v>
      </c>
      <c r="G49">
        <v>51</v>
      </c>
      <c r="H49" t="s">
        <v>95</v>
      </c>
      <c r="I49">
        <v>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42216</v>
      </c>
      <c r="C50" t="s">
        <v>8</v>
      </c>
      <c r="D50">
        <v>59</v>
      </c>
      <c r="E50">
        <v>4</v>
      </c>
      <c r="F50">
        <v>1</v>
      </c>
      <c r="G50">
        <v>133</v>
      </c>
      <c r="H50" t="s">
        <v>96</v>
      </c>
      <c r="I50">
        <v>3</v>
      </c>
      <c r="J50">
        <v>4</v>
      </c>
      <c r="K50">
        <v>2</v>
      </c>
      <c r="L50">
        <v>1</v>
      </c>
      <c r="M50">
        <v>0</v>
      </c>
      <c r="N50">
        <v>0</v>
      </c>
      <c r="O50">
        <v>0</v>
      </c>
      <c r="Q50" t="s">
        <v>173</v>
      </c>
    </row>
    <row r="51" spans="2:17" x14ac:dyDescent="0.3">
      <c r="B51" s="3">
        <v>42216</v>
      </c>
      <c r="C51" t="s">
        <v>8</v>
      </c>
      <c r="D51">
        <v>59</v>
      </c>
      <c r="E51">
        <v>4</v>
      </c>
      <c r="F51">
        <v>2</v>
      </c>
      <c r="G51">
        <v>67</v>
      </c>
      <c r="H51" t="s">
        <v>98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t="s">
        <v>174</v>
      </c>
    </row>
    <row r="52" spans="2:17" x14ac:dyDescent="0.3">
      <c r="B52" s="3">
        <v>42216</v>
      </c>
      <c r="C52" t="s">
        <v>8</v>
      </c>
      <c r="D52">
        <v>59</v>
      </c>
      <c r="E52">
        <v>4</v>
      </c>
      <c r="F52">
        <v>3</v>
      </c>
      <c r="G52">
        <v>56</v>
      </c>
      <c r="H52" t="s">
        <v>95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42216</v>
      </c>
      <c r="C53" t="s">
        <v>8</v>
      </c>
      <c r="D53">
        <v>60</v>
      </c>
      <c r="E53">
        <v>5</v>
      </c>
      <c r="F53">
        <v>1</v>
      </c>
      <c r="G53">
        <v>155</v>
      </c>
      <c r="H53" t="s">
        <v>99</v>
      </c>
      <c r="I53">
        <v>4</v>
      </c>
      <c r="J53">
        <v>6</v>
      </c>
      <c r="K53">
        <v>0</v>
      </c>
      <c r="L53">
        <v>0</v>
      </c>
      <c r="M53">
        <v>0</v>
      </c>
      <c r="N53">
        <v>0</v>
      </c>
      <c r="O53">
        <v>1</v>
      </c>
      <c r="Q53" t="s">
        <v>175</v>
      </c>
    </row>
    <row r="54" spans="2:17" x14ac:dyDescent="0.3">
      <c r="B54" s="3">
        <v>42216</v>
      </c>
      <c r="C54" t="s">
        <v>8</v>
      </c>
      <c r="D54">
        <v>60</v>
      </c>
      <c r="E54">
        <v>5</v>
      </c>
      <c r="F54">
        <v>2</v>
      </c>
      <c r="G54">
        <v>76</v>
      </c>
      <c r="H54" t="s">
        <v>95</v>
      </c>
      <c r="I54">
        <v>3</v>
      </c>
      <c r="J54">
        <v>4</v>
      </c>
      <c r="K54">
        <v>0</v>
      </c>
      <c r="L54">
        <v>0</v>
      </c>
      <c r="M54">
        <v>0</v>
      </c>
      <c r="N54">
        <v>0</v>
      </c>
      <c r="O54">
        <v>0</v>
      </c>
      <c r="Q54" t="s">
        <v>175</v>
      </c>
    </row>
    <row r="55" spans="2:17" x14ac:dyDescent="0.3">
      <c r="B55" s="3">
        <v>42216</v>
      </c>
      <c r="C55" t="s">
        <v>8</v>
      </c>
      <c r="D55">
        <v>61</v>
      </c>
      <c r="E55">
        <v>6</v>
      </c>
      <c r="F55">
        <v>1</v>
      </c>
      <c r="G55">
        <v>124</v>
      </c>
      <c r="H55" t="s">
        <v>99</v>
      </c>
      <c r="I55">
        <v>4</v>
      </c>
      <c r="J55">
        <v>1</v>
      </c>
      <c r="K55">
        <v>0</v>
      </c>
      <c r="L55">
        <v>0</v>
      </c>
      <c r="M55">
        <v>2</v>
      </c>
      <c r="N55">
        <v>0</v>
      </c>
      <c r="O55">
        <v>0</v>
      </c>
      <c r="Q55" t="s">
        <v>176</v>
      </c>
    </row>
    <row r="56" spans="2:17" x14ac:dyDescent="0.3">
      <c r="B56" s="3">
        <v>42216</v>
      </c>
      <c r="C56" t="s">
        <v>8</v>
      </c>
      <c r="D56">
        <v>61</v>
      </c>
      <c r="E56">
        <v>6</v>
      </c>
      <c r="F56">
        <v>2</v>
      </c>
      <c r="G56">
        <v>89</v>
      </c>
      <c r="H56" t="s">
        <v>95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7" x14ac:dyDescent="0.3">
      <c r="B57" s="3">
        <v>42216</v>
      </c>
      <c r="C57" t="s">
        <v>8</v>
      </c>
      <c r="D57">
        <v>61</v>
      </c>
      <c r="E57">
        <v>6</v>
      </c>
      <c r="F57">
        <v>3</v>
      </c>
      <c r="G57">
        <v>65</v>
      </c>
      <c r="H57" t="s">
        <v>95</v>
      </c>
      <c r="I57">
        <v>4</v>
      </c>
      <c r="J57">
        <v>4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42216</v>
      </c>
      <c r="C58" t="s">
        <v>8</v>
      </c>
      <c r="D58">
        <v>61</v>
      </c>
      <c r="E58">
        <v>6</v>
      </c>
      <c r="F58">
        <v>4</v>
      </c>
      <c r="G58">
        <v>57</v>
      </c>
      <c r="H58" t="s">
        <v>95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Q58" t="s">
        <v>177</v>
      </c>
    </row>
    <row r="59" spans="2:17" x14ac:dyDescent="0.3">
      <c r="B59" s="3">
        <v>42216</v>
      </c>
      <c r="C59" t="s">
        <v>8</v>
      </c>
      <c r="D59">
        <v>61</v>
      </c>
      <c r="E59">
        <v>6</v>
      </c>
      <c r="F59">
        <v>5</v>
      </c>
      <c r="G59">
        <v>120</v>
      </c>
      <c r="H59" t="s">
        <v>95</v>
      </c>
      <c r="I59">
        <v>4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42216</v>
      </c>
      <c r="C60" t="s">
        <v>8</v>
      </c>
      <c r="D60">
        <v>61</v>
      </c>
      <c r="E60">
        <v>6</v>
      </c>
      <c r="F60">
        <v>6</v>
      </c>
      <c r="G60">
        <v>85</v>
      </c>
      <c r="H60" t="s">
        <v>95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t="s">
        <v>178</v>
      </c>
    </row>
    <row r="61" spans="2:17" x14ac:dyDescent="0.3">
      <c r="B61" s="3">
        <v>42216</v>
      </c>
      <c r="C61" t="s">
        <v>8</v>
      </c>
      <c r="D61">
        <v>61</v>
      </c>
      <c r="E61">
        <v>6</v>
      </c>
      <c r="F61">
        <v>7</v>
      </c>
      <c r="G61">
        <v>96</v>
      </c>
      <c r="H61" t="s">
        <v>95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42216</v>
      </c>
      <c r="C62" t="s">
        <v>8</v>
      </c>
      <c r="D62">
        <v>61</v>
      </c>
      <c r="E62">
        <v>6</v>
      </c>
      <c r="F62">
        <v>8</v>
      </c>
      <c r="G62">
        <v>119</v>
      </c>
      <c r="H62" t="s">
        <v>95</v>
      </c>
      <c r="I62">
        <v>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 t="s">
        <v>179</v>
      </c>
    </row>
    <row r="63" spans="2:17" x14ac:dyDescent="0.3">
      <c r="B63" s="3">
        <v>42216</v>
      </c>
      <c r="C63" t="s">
        <v>8</v>
      </c>
      <c r="D63">
        <v>61</v>
      </c>
      <c r="E63">
        <v>6</v>
      </c>
      <c r="F63">
        <v>9</v>
      </c>
      <c r="G63">
        <v>133</v>
      </c>
      <c r="H63" t="s">
        <v>115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42216</v>
      </c>
      <c r="C64" t="s">
        <v>8</v>
      </c>
      <c r="D64">
        <v>61</v>
      </c>
      <c r="E64">
        <v>6</v>
      </c>
      <c r="F64">
        <v>10</v>
      </c>
      <c r="G64">
        <v>92</v>
      </c>
      <c r="H64" t="s">
        <v>115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42216</v>
      </c>
      <c r="C65" t="s">
        <v>8</v>
      </c>
      <c r="D65">
        <v>61</v>
      </c>
      <c r="E65">
        <v>6</v>
      </c>
      <c r="F65">
        <v>11</v>
      </c>
      <c r="G65">
        <v>86</v>
      </c>
      <c r="H65" t="s">
        <v>95</v>
      </c>
      <c r="I65">
        <v>4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42216</v>
      </c>
      <c r="C66" t="s">
        <v>8</v>
      </c>
      <c r="D66">
        <v>61</v>
      </c>
      <c r="E66">
        <v>6</v>
      </c>
      <c r="F66">
        <v>12</v>
      </c>
      <c r="G66">
        <v>114</v>
      </c>
      <c r="H66" t="s">
        <v>97</v>
      </c>
      <c r="I66">
        <v>4</v>
      </c>
      <c r="J66">
        <v>2</v>
      </c>
      <c r="K66">
        <v>1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42216</v>
      </c>
      <c r="C67" t="s">
        <v>8</v>
      </c>
      <c r="D67">
        <v>61</v>
      </c>
      <c r="E67">
        <v>6</v>
      </c>
      <c r="F67">
        <v>13</v>
      </c>
      <c r="G67">
        <v>69</v>
      </c>
      <c r="H67" t="s">
        <v>95</v>
      </c>
      <c r="I67">
        <v>4</v>
      </c>
      <c r="J67">
        <v>4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42216</v>
      </c>
      <c r="C68" t="s">
        <v>8</v>
      </c>
      <c r="D68">
        <v>61</v>
      </c>
      <c r="E68">
        <v>6</v>
      </c>
      <c r="F68">
        <v>14</v>
      </c>
      <c r="G68">
        <v>92</v>
      </c>
      <c r="H68" t="s">
        <v>95</v>
      </c>
      <c r="I68">
        <v>4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Q68" t="s">
        <v>179</v>
      </c>
    </row>
    <row r="69" spans="2:17" x14ac:dyDescent="0.3">
      <c r="B69" s="3">
        <v>42216</v>
      </c>
      <c r="C69" t="s">
        <v>8</v>
      </c>
      <c r="D69">
        <v>61</v>
      </c>
      <c r="E69">
        <v>6</v>
      </c>
      <c r="F69">
        <v>15</v>
      </c>
      <c r="G69">
        <v>48</v>
      </c>
      <c r="H69" t="s">
        <v>95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42216</v>
      </c>
      <c r="C70" t="s">
        <v>8</v>
      </c>
      <c r="D70">
        <v>61</v>
      </c>
      <c r="E70">
        <v>6</v>
      </c>
      <c r="F70">
        <v>16</v>
      </c>
      <c r="G70">
        <v>64</v>
      </c>
      <c r="H70" t="s">
        <v>95</v>
      </c>
      <c r="I70">
        <v>4</v>
      </c>
      <c r="J70">
        <v>3</v>
      </c>
      <c r="K70">
        <v>2</v>
      </c>
      <c r="L70">
        <v>0</v>
      </c>
      <c r="M70">
        <v>0</v>
      </c>
      <c r="N70">
        <v>0</v>
      </c>
      <c r="O70">
        <v>0</v>
      </c>
    </row>
    <row r="71" spans="2:17" x14ac:dyDescent="0.3">
      <c r="B71" s="3">
        <v>42216</v>
      </c>
      <c r="C71" t="s">
        <v>8</v>
      </c>
      <c r="D71">
        <v>61</v>
      </c>
      <c r="E71">
        <v>6</v>
      </c>
      <c r="F71">
        <v>17</v>
      </c>
      <c r="G71">
        <v>119</v>
      </c>
      <c r="H71" t="s">
        <v>97</v>
      </c>
      <c r="I71">
        <v>4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7" x14ac:dyDescent="0.3">
      <c r="B72" s="3">
        <v>42216</v>
      </c>
      <c r="C72" t="s">
        <v>8</v>
      </c>
      <c r="D72">
        <v>61</v>
      </c>
      <c r="E72">
        <v>6</v>
      </c>
      <c r="F72">
        <v>18</v>
      </c>
      <c r="G72">
        <v>76</v>
      </c>
      <c r="H72" s="11" t="s">
        <v>95</v>
      </c>
      <c r="I72">
        <v>4</v>
      </c>
      <c r="J72">
        <v>3</v>
      </c>
      <c r="K72">
        <v>0</v>
      </c>
      <c r="L72">
        <v>0</v>
      </c>
      <c r="M72">
        <v>0</v>
      </c>
      <c r="N72">
        <v>0</v>
      </c>
      <c r="O72">
        <v>0</v>
      </c>
      <c r="Q72" t="s">
        <v>178</v>
      </c>
    </row>
    <row r="73" spans="2:17" x14ac:dyDescent="0.3">
      <c r="B73" s="3">
        <v>42216</v>
      </c>
      <c r="C73" t="s">
        <v>8</v>
      </c>
      <c r="D73">
        <v>61</v>
      </c>
      <c r="E73">
        <v>6</v>
      </c>
      <c r="F73">
        <v>19</v>
      </c>
      <c r="G73">
        <v>81</v>
      </c>
      <c r="H73" t="s">
        <v>95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 t="s">
        <v>180</v>
      </c>
    </row>
    <row r="74" spans="2:17" x14ac:dyDescent="0.3">
      <c r="B74" s="3">
        <v>42216</v>
      </c>
      <c r="C74" t="s">
        <v>8</v>
      </c>
      <c r="D74">
        <v>61</v>
      </c>
      <c r="E74">
        <v>6</v>
      </c>
      <c r="F74">
        <v>20</v>
      </c>
      <c r="G74">
        <v>62</v>
      </c>
      <c r="H74" t="s">
        <v>95</v>
      </c>
      <c r="I74">
        <v>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42216</v>
      </c>
      <c r="C75" t="s">
        <v>8</v>
      </c>
      <c r="D75">
        <v>65</v>
      </c>
      <c r="E75">
        <v>7</v>
      </c>
      <c r="F75">
        <v>1</v>
      </c>
      <c r="G75">
        <v>82</v>
      </c>
      <c r="H75" t="s">
        <v>95</v>
      </c>
      <c r="I75">
        <v>4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42216</v>
      </c>
      <c r="C76" t="s">
        <v>8</v>
      </c>
      <c r="D76">
        <v>65</v>
      </c>
      <c r="E76">
        <v>7</v>
      </c>
      <c r="F76">
        <v>2</v>
      </c>
      <c r="G76">
        <v>94</v>
      </c>
      <c r="H76" t="s">
        <v>97</v>
      </c>
      <c r="I76">
        <v>3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42216</v>
      </c>
      <c r="C77" t="s">
        <v>8</v>
      </c>
      <c r="D77">
        <v>65</v>
      </c>
      <c r="E77">
        <v>7</v>
      </c>
      <c r="F77">
        <v>3</v>
      </c>
      <c r="G77">
        <v>87</v>
      </c>
      <c r="H77" t="s">
        <v>95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42216</v>
      </c>
      <c r="C78" t="s">
        <v>8</v>
      </c>
      <c r="D78">
        <v>65</v>
      </c>
      <c r="E78">
        <v>7</v>
      </c>
      <c r="F78">
        <v>4</v>
      </c>
      <c r="G78">
        <v>107</v>
      </c>
      <c r="H78" t="s">
        <v>95</v>
      </c>
      <c r="I78">
        <v>4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7" x14ac:dyDescent="0.3">
      <c r="B79" s="3">
        <v>42216</v>
      </c>
      <c r="C79" t="s">
        <v>8</v>
      </c>
      <c r="D79">
        <v>65</v>
      </c>
      <c r="E79">
        <v>7</v>
      </c>
      <c r="F79">
        <v>5</v>
      </c>
      <c r="G79">
        <v>93</v>
      </c>
      <c r="H79" t="s">
        <v>95</v>
      </c>
      <c r="I79">
        <v>3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Q79" t="s">
        <v>181</v>
      </c>
    </row>
    <row r="80" spans="2:17" x14ac:dyDescent="0.3">
      <c r="B80" s="3">
        <v>42216</v>
      </c>
      <c r="C80" t="s">
        <v>8</v>
      </c>
      <c r="D80">
        <v>65</v>
      </c>
      <c r="E80">
        <v>7</v>
      </c>
      <c r="F80">
        <v>6</v>
      </c>
      <c r="G80">
        <v>122</v>
      </c>
      <c r="H80" t="s">
        <v>99</v>
      </c>
      <c r="I80">
        <v>3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7" x14ac:dyDescent="0.3">
      <c r="B81" s="3">
        <v>42216</v>
      </c>
      <c r="C81" t="s">
        <v>8</v>
      </c>
      <c r="D81">
        <v>65</v>
      </c>
      <c r="E81">
        <v>7</v>
      </c>
      <c r="F81">
        <v>7</v>
      </c>
      <c r="G81">
        <v>109</v>
      </c>
      <c r="H81" t="s">
        <v>99</v>
      </c>
      <c r="I81">
        <v>3</v>
      </c>
      <c r="J81">
        <v>3</v>
      </c>
      <c r="K81">
        <v>0</v>
      </c>
      <c r="L81">
        <v>1</v>
      </c>
      <c r="M81">
        <v>0</v>
      </c>
      <c r="N81">
        <v>0</v>
      </c>
      <c r="O81">
        <v>0</v>
      </c>
    </row>
    <row r="82" spans="2:17" x14ac:dyDescent="0.3">
      <c r="B82" s="3">
        <v>42216</v>
      </c>
      <c r="C82" t="s">
        <v>8</v>
      </c>
      <c r="D82">
        <v>65</v>
      </c>
      <c r="E82">
        <v>7</v>
      </c>
      <c r="F82">
        <v>8</v>
      </c>
      <c r="G82">
        <v>115</v>
      </c>
      <c r="H82" t="s">
        <v>95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7" x14ac:dyDescent="0.3">
      <c r="B83" s="3">
        <v>42216</v>
      </c>
      <c r="C83" t="s">
        <v>8</v>
      </c>
      <c r="D83">
        <v>65</v>
      </c>
      <c r="E83">
        <v>7</v>
      </c>
      <c r="F83">
        <v>9</v>
      </c>
      <c r="G83">
        <v>129</v>
      </c>
      <c r="H83" t="s">
        <v>99</v>
      </c>
      <c r="I83">
        <v>4</v>
      </c>
      <c r="J83">
        <v>3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7" x14ac:dyDescent="0.3">
      <c r="B84" s="3">
        <v>42216</v>
      </c>
      <c r="C84" t="s">
        <v>8</v>
      </c>
      <c r="D84">
        <v>65</v>
      </c>
      <c r="E84">
        <v>7</v>
      </c>
      <c r="F84">
        <v>10</v>
      </c>
      <c r="G84">
        <v>96</v>
      </c>
      <c r="H84" t="s">
        <v>95</v>
      </c>
      <c r="I84">
        <v>3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7" x14ac:dyDescent="0.3">
      <c r="B85" s="3">
        <v>42216</v>
      </c>
      <c r="C85" t="s">
        <v>8</v>
      </c>
      <c r="D85">
        <v>65</v>
      </c>
      <c r="E85">
        <v>7</v>
      </c>
      <c r="F85">
        <v>11</v>
      </c>
      <c r="G85">
        <v>112</v>
      </c>
      <c r="H85" t="s">
        <v>99</v>
      </c>
      <c r="I85">
        <v>3</v>
      </c>
      <c r="J85">
        <v>3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7" x14ac:dyDescent="0.3">
      <c r="B86" s="3">
        <v>42216</v>
      </c>
      <c r="C86" t="s">
        <v>8</v>
      </c>
      <c r="D86">
        <v>65</v>
      </c>
      <c r="E86">
        <v>7</v>
      </c>
      <c r="F86">
        <v>12</v>
      </c>
      <c r="G86">
        <v>79</v>
      </c>
      <c r="H86" t="s">
        <v>95</v>
      </c>
      <c r="I86">
        <v>3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Q86" t="s">
        <v>181</v>
      </c>
    </row>
    <row r="87" spans="2:17" x14ac:dyDescent="0.3">
      <c r="B87" s="3">
        <v>42216</v>
      </c>
      <c r="C87" t="s">
        <v>8</v>
      </c>
      <c r="D87">
        <v>65</v>
      </c>
      <c r="E87">
        <v>7</v>
      </c>
      <c r="F87">
        <v>13</v>
      </c>
      <c r="G87">
        <v>107</v>
      </c>
      <c r="H87" t="s">
        <v>95</v>
      </c>
      <c r="I87">
        <v>3</v>
      </c>
      <c r="J87">
        <v>2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7" x14ac:dyDescent="0.3">
      <c r="B88" s="3">
        <v>42216</v>
      </c>
      <c r="C88" t="s">
        <v>8</v>
      </c>
      <c r="D88">
        <v>65</v>
      </c>
      <c r="E88">
        <v>7</v>
      </c>
      <c r="F88">
        <v>14</v>
      </c>
      <c r="G88">
        <v>109</v>
      </c>
      <c r="H88" t="s">
        <v>99</v>
      </c>
      <c r="I88">
        <v>3</v>
      </c>
      <c r="J88">
        <v>3</v>
      </c>
      <c r="K88">
        <v>1</v>
      </c>
      <c r="L88">
        <v>0</v>
      </c>
      <c r="M88">
        <v>1</v>
      </c>
      <c r="N88">
        <v>0</v>
      </c>
      <c r="O88">
        <v>1</v>
      </c>
    </row>
    <row r="89" spans="2:17" x14ac:dyDescent="0.3">
      <c r="B89" s="3">
        <v>42216</v>
      </c>
      <c r="C89" t="s">
        <v>8</v>
      </c>
      <c r="D89">
        <v>65</v>
      </c>
      <c r="E89">
        <v>7</v>
      </c>
      <c r="F89">
        <v>15</v>
      </c>
      <c r="G89">
        <v>114</v>
      </c>
      <c r="H89" t="s">
        <v>98</v>
      </c>
      <c r="I89">
        <v>3</v>
      </c>
      <c r="J89">
        <v>3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42216</v>
      </c>
      <c r="C90" t="s">
        <v>8</v>
      </c>
      <c r="D90">
        <v>65</v>
      </c>
      <c r="E90">
        <v>7</v>
      </c>
      <c r="F90">
        <v>16</v>
      </c>
      <c r="G90">
        <v>67</v>
      </c>
      <c r="H90" t="s">
        <v>95</v>
      </c>
      <c r="I90">
        <v>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42216</v>
      </c>
      <c r="C91" t="s">
        <v>8</v>
      </c>
      <c r="D91">
        <v>65</v>
      </c>
      <c r="E91">
        <v>7</v>
      </c>
      <c r="F91">
        <v>17</v>
      </c>
      <c r="G91">
        <v>80</v>
      </c>
      <c r="H91" t="s">
        <v>95</v>
      </c>
      <c r="I91">
        <v>4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42216</v>
      </c>
      <c r="C92" t="s">
        <v>8</v>
      </c>
      <c r="D92">
        <v>65</v>
      </c>
      <c r="E92">
        <v>7</v>
      </c>
      <c r="F92">
        <v>18</v>
      </c>
      <c r="G92">
        <v>66</v>
      </c>
      <c r="H92" s="11" t="s">
        <v>95</v>
      </c>
      <c r="I92">
        <v>4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</row>
    <row r="93" spans="2:17" x14ac:dyDescent="0.3">
      <c r="B93" s="3">
        <v>42216</v>
      </c>
      <c r="C93" t="s">
        <v>8</v>
      </c>
      <c r="D93">
        <v>65</v>
      </c>
      <c r="E93">
        <v>7</v>
      </c>
      <c r="F93">
        <v>19</v>
      </c>
      <c r="G93">
        <v>88</v>
      </c>
      <c r="H93" t="s">
        <v>95</v>
      </c>
      <c r="I93">
        <v>4</v>
      </c>
      <c r="J93">
        <v>3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42216</v>
      </c>
      <c r="C94" t="s">
        <v>8</v>
      </c>
      <c r="D94">
        <v>65</v>
      </c>
      <c r="E94">
        <v>7</v>
      </c>
      <c r="F94">
        <v>20</v>
      </c>
      <c r="G94">
        <v>108</v>
      </c>
      <c r="H94" t="s">
        <v>95</v>
      </c>
      <c r="I94">
        <v>3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Q94" t="s">
        <v>127</v>
      </c>
    </row>
    <row r="95" spans="2:17" x14ac:dyDescent="0.3">
      <c r="B95" s="3">
        <v>42216</v>
      </c>
      <c r="C95" t="s">
        <v>8</v>
      </c>
      <c r="D95">
        <v>66</v>
      </c>
      <c r="E95">
        <v>8</v>
      </c>
      <c r="F95">
        <v>1</v>
      </c>
      <c r="G95">
        <v>60</v>
      </c>
      <c r="H95" t="s">
        <v>95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42216</v>
      </c>
      <c r="C96" t="s">
        <v>8</v>
      </c>
      <c r="D96">
        <v>66</v>
      </c>
      <c r="E96">
        <v>8</v>
      </c>
      <c r="F96">
        <v>2</v>
      </c>
      <c r="G96">
        <v>55</v>
      </c>
      <c r="H96" t="s">
        <v>95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42216</v>
      </c>
      <c r="C97" t="s">
        <v>8</v>
      </c>
      <c r="D97">
        <v>66</v>
      </c>
      <c r="E97">
        <v>8</v>
      </c>
      <c r="F97">
        <v>3</v>
      </c>
      <c r="G97">
        <v>62</v>
      </c>
      <c r="H97" t="s">
        <v>98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42216</v>
      </c>
      <c r="C98" t="s">
        <v>8</v>
      </c>
      <c r="D98">
        <v>66</v>
      </c>
      <c r="E98">
        <v>8</v>
      </c>
      <c r="F98">
        <v>4</v>
      </c>
      <c r="G98">
        <v>94</v>
      </c>
      <c r="H98" t="s">
        <v>95</v>
      </c>
      <c r="I98">
        <v>3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Q98" t="s">
        <v>182</v>
      </c>
    </row>
    <row r="99" spans="2:17" x14ac:dyDescent="0.3">
      <c r="B99" s="3">
        <v>42216</v>
      </c>
      <c r="C99" t="s">
        <v>8</v>
      </c>
      <c r="D99">
        <v>66</v>
      </c>
      <c r="E99">
        <v>8</v>
      </c>
      <c r="F99">
        <v>5</v>
      </c>
      <c r="G99">
        <v>50</v>
      </c>
      <c r="H99" t="s">
        <v>95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42216</v>
      </c>
      <c r="C100" t="s">
        <v>8</v>
      </c>
      <c r="D100">
        <v>66</v>
      </c>
      <c r="E100">
        <v>8</v>
      </c>
      <c r="F100">
        <v>6</v>
      </c>
      <c r="G100">
        <v>90</v>
      </c>
      <c r="H100" t="s">
        <v>95</v>
      </c>
      <c r="I100">
        <v>3</v>
      </c>
      <c r="J100">
        <v>3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42216</v>
      </c>
      <c r="C101" t="s">
        <v>8</v>
      </c>
      <c r="D101">
        <v>66</v>
      </c>
      <c r="E101">
        <v>8</v>
      </c>
      <c r="F101">
        <v>7</v>
      </c>
      <c r="G101">
        <v>49</v>
      </c>
      <c r="H101" t="s">
        <v>95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7" x14ac:dyDescent="0.3">
      <c r="B102" s="3">
        <v>42216</v>
      </c>
      <c r="C102" t="s">
        <v>8</v>
      </c>
      <c r="D102">
        <v>66</v>
      </c>
      <c r="E102">
        <v>8</v>
      </c>
      <c r="F102">
        <v>8</v>
      </c>
      <c r="G102">
        <v>64</v>
      </c>
      <c r="H102" t="s">
        <v>95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7" x14ac:dyDescent="0.3">
      <c r="B103" s="3">
        <v>42216</v>
      </c>
      <c r="C103" t="s">
        <v>8</v>
      </c>
      <c r="D103">
        <v>66</v>
      </c>
      <c r="E103">
        <v>8</v>
      </c>
      <c r="F103">
        <v>9</v>
      </c>
      <c r="G103">
        <v>54</v>
      </c>
      <c r="H103" t="s">
        <v>98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7" x14ac:dyDescent="0.3">
      <c r="B104" s="3">
        <v>42216</v>
      </c>
      <c r="C104" t="s">
        <v>8</v>
      </c>
      <c r="D104">
        <v>67</v>
      </c>
      <c r="E104">
        <v>9</v>
      </c>
      <c r="F104">
        <v>1</v>
      </c>
      <c r="G104">
        <v>118</v>
      </c>
      <c r="H104" t="s">
        <v>95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 t="s">
        <v>178</v>
      </c>
    </row>
    <row r="105" spans="2:17" x14ac:dyDescent="0.3">
      <c r="B105" s="3">
        <v>42216</v>
      </c>
      <c r="C105" t="s">
        <v>8</v>
      </c>
      <c r="D105">
        <v>67</v>
      </c>
      <c r="E105">
        <v>9</v>
      </c>
      <c r="F105">
        <v>2</v>
      </c>
      <c r="G105">
        <v>79</v>
      </c>
      <c r="H105" t="s">
        <v>98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42216</v>
      </c>
      <c r="C106" t="s">
        <v>8</v>
      </c>
      <c r="D106">
        <v>67</v>
      </c>
      <c r="E106">
        <v>9</v>
      </c>
      <c r="F106">
        <v>3</v>
      </c>
      <c r="G106">
        <v>82</v>
      </c>
      <c r="H106" t="s">
        <v>95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>
        <v>42216</v>
      </c>
      <c r="C107" t="s">
        <v>8</v>
      </c>
      <c r="D107">
        <v>67</v>
      </c>
      <c r="E107">
        <v>9</v>
      </c>
      <c r="F107">
        <v>4</v>
      </c>
      <c r="G107">
        <v>56</v>
      </c>
      <c r="H107" t="s">
        <v>95</v>
      </c>
      <c r="I107">
        <v>3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42216</v>
      </c>
      <c r="C108" t="s">
        <v>8</v>
      </c>
      <c r="D108">
        <v>67</v>
      </c>
      <c r="E108">
        <v>9</v>
      </c>
      <c r="F108">
        <v>5</v>
      </c>
      <c r="G108">
        <v>83</v>
      </c>
      <c r="H108" t="s">
        <v>95</v>
      </c>
      <c r="I108">
        <v>3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7" x14ac:dyDescent="0.3">
      <c r="B109" s="3">
        <v>42216</v>
      </c>
      <c r="C109" t="s">
        <v>8</v>
      </c>
      <c r="D109">
        <v>67</v>
      </c>
      <c r="E109">
        <v>9</v>
      </c>
      <c r="F109">
        <v>6</v>
      </c>
      <c r="G109">
        <v>106</v>
      </c>
      <c r="H109" t="s">
        <v>95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 t="s">
        <v>181</v>
      </c>
    </row>
    <row r="110" spans="2:17" x14ac:dyDescent="0.3">
      <c r="B110" s="3">
        <v>42216</v>
      </c>
      <c r="C110" t="s">
        <v>8</v>
      </c>
      <c r="D110">
        <v>67</v>
      </c>
      <c r="E110">
        <v>9</v>
      </c>
      <c r="F110">
        <v>7</v>
      </c>
      <c r="G110">
        <v>48</v>
      </c>
      <c r="H110" t="s">
        <v>95</v>
      </c>
      <c r="I110">
        <v>3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7" x14ac:dyDescent="0.3">
      <c r="B111" s="3">
        <v>42216</v>
      </c>
      <c r="C111" t="s">
        <v>8</v>
      </c>
      <c r="D111">
        <v>67</v>
      </c>
      <c r="E111">
        <v>9</v>
      </c>
      <c r="F111">
        <v>8</v>
      </c>
      <c r="G111">
        <v>118</v>
      </c>
      <c r="H111" t="s">
        <v>99</v>
      </c>
      <c r="I111">
        <v>3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7" x14ac:dyDescent="0.3">
      <c r="B112" s="3">
        <v>42216</v>
      </c>
      <c r="C112" t="s">
        <v>8</v>
      </c>
      <c r="D112">
        <v>67</v>
      </c>
      <c r="E112">
        <v>9</v>
      </c>
      <c r="F112">
        <v>9</v>
      </c>
      <c r="G112">
        <v>114</v>
      </c>
      <c r="H112" t="s">
        <v>99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5" x14ac:dyDescent="0.3">
      <c r="B113" s="3">
        <v>42216</v>
      </c>
      <c r="C113" t="s">
        <v>8</v>
      </c>
      <c r="D113">
        <v>67</v>
      </c>
      <c r="E113">
        <v>9</v>
      </c>
      <c r="F113">
        <v>10</v>
      </c>
      <c r="G113">
        <v>103</v>
      </c>
      <c r="H113" t="s">
        <v>95</v>
      </c>
      <c r="I113">
        <v>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5" x14ac:dyDescent="0.3">
      <c r="B114" s="3">
        <v>42216</v>
      </c>
      <c r="C114" t="s">
        <v>8</v>
      </c>
      <c r="D114">
        <v>67</v>
      </c>
      <c r="E114">
        <v>9</v>
      </c>
      <c r="F114">
        <v>11</v>
      </c>
      <c r="G114">
        <v>53</v>
      </c>
      <c r="H114" t="s">
        <v>95</v>
      </c>
      <c r="I114">
        <v>3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5" x14ac:dyDescent="0.3">
      <c r="B115" s="3">
        <v>42216</v>
      </c>
      <c r="C115" t="s">
        <v>8</v>
      </c>
      <c r="D115">
        <v>67</v>
      </c>
      <c r="E115">
        <v>9</v>
      </c>
      <c r="F115">
        <v>12</v>
      </c>
      <c r="G115">
        <v>79</v>
      </c>
      <c r="H115" t="s">
        <v>95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5" x14ac:dyDescent="0.3">
      <c r="B116" s="3">
        <v>42216</v>
      </c>
      <c r="C116" t="s">
        <v>8</v>
      </c>
      <c r="D116">
        <v>67</v>
      </c>
      <c r="E116">
        <v>9</v>
      </c>
      <c r="F116">
        <v>13</v>
      </c>
      <c r="G116">
        <v>91</v>
      </c>
      <c r="H116" t="s">
        <v>98</v>
      </c>
      <c r="I116">
        <v>3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5" x14ac:dyDescent="0.3">
      <c r="B117" s="3">
        <v>42216</v>
      </c>
      <c r="C117" t="s">
        <v>8</v>
      </c>
      <c r="D117">
        <v>67</v>
      </c>
      <c r="E117">
        <v>9</v>
      </c>
      <c r="F117">
        <v>14</v>
      </c>
      <c r="G117">
        <v>80</v>
      </c>
      <c r="H117" t="s">
        <v>98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5" x14ac:dyDescent="0.3">
      <c r="B118" s="3">
        <v>42216</v>
      </c>
      <c r="C118" t="s">
        <v>8</v>
      </c>
      <c r="D118">
        <v>67</v>
      </c>
      <c r="E118">
        <v>9</v>
      </c>
      <c r="F118">
        <v>15</v>
      </c>
      <c r="G118">
        <v>67</v>
      </c>
      <c r="H118" t="s">
        <v>95</v>
      </c>
      <c r="I118">
        <v>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5" x14ac:dyDescent="0.3">
      <c r="B119" s="3">
        <v>42216</v>
      </c>
      <c r="C119" t="s">
        <v>8</v>
      </c>
      <c r="D119">
        <v>67</v>
      </c>
      <c r="E119">
        <v>9</v>
      </c>
      <c r="F119">
        <v>16</v>
      </c>
      <c r="G119">
        <v>84</v>
      </c>
      <c r="H119" t="s">
        <v>98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5" x14ac:dyDescent="0.3">
      <c r="B120" s="3">
        <v>42216</v>
      </c>
      <c r="C120" t="s">
        <v>8</v>
      </c>
      <c r="D120">
        <v>67</v>
      </c>
      <c r="E120">
        <v>9</v>
      </c>
      <c r="F120">
        <v>17</v>
      </c>
      <c r="G120">
        <v>62</v>
      </c>
      <c r="H120" t="s">
        <v>95</v>
      </c>
      <c r="I120">
        <v>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5" x14ac:dyDescent="0.3">
      <c r="B121" s="3">
        <v>42216</v>
      </c>
      <c r="C121" t="s">
        <v>8</v>
      </c>
      <c r="D121">
        <v>67</v>
      </c>
      <c r="E121">
        <v>9</v>
      </c>
      <c r="F121">
        <v>18</v>
      </c>
      <c r="G121">
        <v>77</v>
      </c>
      <c r="H121" s="11" t="s">
        <v>97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5" x14ac:dyDescent="0.3">
      <c r="B122" s="3">
        <v>42216</v>
      </c>
      <c r="C122" t="s">
        <v>8</v>
      </c>
      <c r="D122">
        <v>67</v>
      </c>
      <c r="E122">
        <v>9</v>
      </c>
      <c r="F122">
        <v>19</v>
      </c>
      <c r="G122">
        <v>81</v>
      </c>
      <c r="H122" t="s">
        <v>95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5" x14ac:dyDescent="0.3">
      <c r="B123" s="3">
        <v>42216</v>
      </c>
      <c r="C123" t="s">
        <v>8</v>
      </c>
      <c r="D123">
        <v>67</v>
      </c>
      <c r="E123">
        <v>9</v>
      </c>
      <c r="F123">
        <v>20</v>
      </c>
      <c r="G123">
        <v>78</v>
      </c>
      <c r="H123" t="s">
        <v>95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5" x14ac:dyDescent="0.3">
      <c r="B124" s="3">
        <v>42216</v>
      </c>
      <c r="C124" t="s">
        <v>8</v>
      </c>
      <c r="D124">
        <v>68</v>
      </c>
      <c r="E124">
        <v>10</v>
      </c>
      <c r="F124">
        <v>1</v>
      </c>
      <c r="G124">
        <v>89</v>
      </c>
      <c r="H124" t="s">
        <v>99</v>
      </c>
      <c r="I124">
        <v>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5" x14ac:dyDescent="0.3">
      <c r="B125" s="3">
        <v>42216</v>
      </c>
      <c r="C125" t="s">
        <v>8</v>
      </c>
      <c r="D125">
        <v>68</v>
      </c>
      <c r="E125">
        <v>10</v>
      </c>
      <c r="F125">
        <v>2</v>
      </c>
      <c r="G125">
        <v>110</v>
      </c>
      <c r="H125" t="s">
        <v>99</v>
      </c>
      <c r="I125">
        <v>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5" x14ac:dyDescent="0.3">
      <c r="B126" s="3">
        <v>42216</v>
      </c>
      <c r="C126" t="s">
        <v>8</v>
      </c>
      <c r="D126">
        <v>68</v>
      </c>
      <c r="E126">
        <v>10</v>
      </c>
      <c r="F126">
        <v>3</v>
      </c>
      <c r="G126">
        <v>77</v>
      </c>
      <c r="H126" t="s">
        <v>98</v>
      </c>
      <c r="I126">
        <v>3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5" x14ac:dyDescent="0.3">
      <c r="B127" s="3">
        <v>42216</v>
      </c>
      <c r="C127" t="s">
        <v>8</v>
      </c>
      <c r="D127">
        <v>68</v>
      </c>
      <c r="E127">
        <v>10</v>
      </c>
      <c r="F127">
        <v>4</v>
      </c>
      <c r="G127">
        <v>100</v>
      </c>
      <c r="H127" t="s">
        <v>99</v>
      </c>
      <c r="I127">
        <v>3</v>
      </c>
      <c r="J127">
        <v>2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5" x14ac:dyDescent="0.3">
      <c r="B128" s="3">
        <v>42216</v>
      </c>
      <c r="C128" t="s">
        <v>8</v>
      </c>
      <c r="D128">
        <v>68</v>
      </c>
      <c r="E128">
        <v>10</v>
      </c>
      <c r="F128">
        <v>5</v>
      </c>
      <c r="G128">
        <v>60</v>
      </c>
      <c r="H128" t="s">
        <v>98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42216</v>
      </c>
      <c r="C129" t="s">
        <v>8</v>
      </c>
      <c r="D129">
        <v>68</v>
      </c>
      <c r="E129">
        <v>10</v>
      </c>
      <c r="F129">
        <v>6</v>
      </c>
      <c r="G129">
        <v>81</v>
      </c>
      <c r="H129" t="s">
        <v>99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42216</v>
      </c>
      <c r="C130" t="s">
        <v>8</v>
      </c>
      <c r="D130">
        <v>68</v>
      </c>
      <c r="E130">
        <v>10</v>
      </c>
      <c r="F130">
        <v>7</v>
      </c>
      <c r="G130">
        <v>56</v>
      </c>
      <c r="H130" t="s">
        <v>98</v>
      </c>
      <c r="I130">
        <v>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42216</v>
      </c>
      <c r="C131" t="s">
        <v>8</v>
      </c>
      <c r="D131">
        <v>68</v>
      </c>
      <c r="E131">
        <v>10</v>
      </c>
      <c r="F131">
        <v>8</v>
      </c>
      <c r="G131">
        <v>93</v>
      </c>
      <c r="H131" t="s">
        <v>99</v>
      </c>
      <c r="I131">
        <v>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42216</v>
      </c>
      <c r="C132" t="s">
        <v>8</v>
      </c>
      <c r="D132">
        <v>68</v>
      </c>
      <c r="E132">
        <v>10</v>
      </c>
      <c r="F132">
        <v>9</v>
      </c>
      <c r="G132">
        <v>107</v>
      </c>
      <c r="H132" t="s">
        <v>95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42216</v>
      </c>
      <c r="C133" t="s">
        <v>8</v>
      </c>
      <c r="D133">
        <v>68</v>
      </c>
      <c r="E133">
        <v>10</v>
      </c>
      <c r="F133">
        <v>10</v>
      </c>
      <c r="G133">
        <v>99</v>
      </c>
      <c r="H133" t="s">
        <v>99</v>
      </c>
      <c r="I133">
        <v>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42216</v>
      </c>
      <c r="C134" t="s">
        <v>8</v>
      </c>
      <c r="D134">
        <v>68</v>
      </c>
      <c r="E134">
        <v>10</v>
      </c>
      <c r="F134">
        <v>11</v>
      </c>
      <c r="G134">
        <v>119</v>
      </c>
      <c r="H134" t="s">
        <v>99</v>
      </c>
      <c r="I134">
        <v>4</v>
      </c>
      <c r="J134">
        <v>2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42216</v>
      </c>
      <c r="C135" t="s">
        <v>8</v>
      </c>
      <c r="D135">
        <v>68</v>
      </c>
      <c r="E135">
        <v>10</v>
      </c>
      <c r="F135">
        <v>12</v>
      </c>
      <c r="G135">
        <v>90</v>
      </c>
      <c r="H135" t="s">
        <v>98</v>
      </c>
      <c r="I135">
        <v>4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42216</v>
      </c>
      <c r="C136" t="s">
        <v>8</v>
      </c>
      <c r="D136">
        <v>68</v>
      </c>
      <c r="E136">
        <v>10</v>
      </c>
      <c r="F136">
        <v>13</v>
      </c>
      <c r="G136">
        <v>54</v>
      </c>
      <c r="H136" t="s">
        <v>95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42216</v>
      </c>
      <c r="C137" t="s">
        <v>8</v>
      </c>
      <c r="D137">
        <v>68</v>
      </c>
      <c r="E137">
        <v>10</v>
      </c>
      <c r="F137">
        <v>14</v>
      </c>
      <c r="G137">
        <v>107</v>
      </c>
      <c r="H137" t="s">
        <v>97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42216</v>
      </c>
      <c r="C138" t="s">
        <v>8</v>
      </c>
      <c r="D138">
        <v>68</v>
      </c>
      <c r="E138">
        <v>10</v>
      </c>
      <c r="F138">
        <v>15</v>
      </c>
      <c r="G138">
        <v>121</v>
      </c>
      <c r="H138" t="s">
        <v>99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42216</v>
      </c>
      <c r="C139" t="s">
        <v>8</v>
      </c>
      <c r="D139">
        <v>68</v>
      </c>
      <c r="E139">
        <v>10</v>
      </c>
      <c r="F139">
        <v>16</v>
      </c>
      <c r="G139">
        <v>102</v>
      </c>
      <c r="H139" t="s">
        <v>98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42216</v>
      </c>
      <c r="C140" t="s">
        <v>8</v>
      </c>
      <c r="D140">
        <v>68</v>
      </c>
      <c r="E140">
        <v>10</v>
      </c>
      <c r="F140">
        <v>17</v>
      </c>
      <c r="G140">
        <v>100</v>
      </c>
      <c r="H140" t="s">
        <v>99</v>
      </c>
      <c r="I140">
        <v>4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42216</v>
      </c>
      <c r="C141" t="s">
        <v>8</v>
      </c>
      <c r="D141">
        <v>68</v>
      </c>
      <c r="E141">
        <v>10</v>
      </c>
      <c r="F141">
        <v>18</v>
      </c>
      <c r="G141">
        <v>84</v>
      </c>
      <c r="H141" s="11" t="s">
        <v>99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7" x14ac:dyDescent="0.3">
      <c r="B142" s="3">
        <v>42216</v>
      </c>
      <c r="C142" t="s">
        <v>8</v>
      </c>
      <c r="D142">
        <v>68</v>
      </c>
      <c r="E142">
        <v>10</v>
      </c>
      <c r="F142">
        <v>19</v>
      </c>
      <c r="G142">
        <v>76</v>
      </c>
      <c r="H142" t="s">
        <v>116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7" x14ac:dyDescent="0.3">
      <c r="B143" s="3">
        <v>42216</v>
      </c>
      <c r="C143" t="s">
        <v>8</v>
      </c>
      <c r="D143">
        <v>68</v>
      </c>
      <c r="E143">
        <v>10</v>
      </c>
      <c r="F143">
        <v>20</v>
      </c>
      <c r="G143">
        <v>77</v>
      </c>
      <c r="H143" t="s">
        <v>116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 t="s">
        <v>183</v>
      </c>
    </row>
    <row r="144" spans="2:17" x14ac:dyDescent="0.3">
      <c r="B144" s="3">
        <v>42216</v>
      </c>
      <c r="C144" t="s">
        <v>8</v>
      </c>
      <c r="D144">
        <v>69</v>
      </c>
      <c r="E144">
        <v>11</v>
      </c>
      <c r="F144">
        <v>1</v>
      </c>
      <c r="G144">
        <v>136</v>
      </c>
      <c r="H144" t="s">
        <v>95</v>
      </c>
      <c r="I144">
        <v>3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Q144" t="s">
        <v>166</v>
      </c>
    </row>
    <row r="145" spans="2:17" x14ac:dyDescent="0.3">
      <c r="B145" s="3">
        <v>42216</v>
      </c>
      <c r="C145" t="s">
        <v>8</v>
      </c>
      <c r="D145">
        <v>69</v>
      </c>
      <c r="E145">
        <v>11</v>
      </c>
      <c r="F145">
        <v>2</v>
      </c>
      <c r="G145">
        <v>128</v>
      </c>
      <c r="H145" t="s">
        <v>95</v>
      </c>
      <c r="I145">
        <v>3</v>
      </c>
      <c r="J145">
        <v>3</v>
      </c>
      <c r="K145">
        <v>0</v>
      </c>
      <c r="L145">
        <v>0</v>
      </c>
      <c r="M145">
        <v>0</v>
      </c>
      <c r="N145">
        <v>0</v>
      </c>
      <c r="O145">
        <v>0</v>
      </c>
      <c r="Q145" t="s">
        <v>166</v>
      </c>
    </row>
    <row r="146" spans="2:17" x14ac:dyDescent="0.3">
      <c r="B146" s="3">
        <v>42216</v>
      </c>
      <c r="C146" t="s">
        <v>8</v>
      </c>
      <c r="D146">
        <v>69</v>
      </c>
      <c r="E146">
        <v>11</v>
      </c>
      <c r="F146">
        <v>3</v>
      </c>
      <c r="G146">
        <v>77</v>
      </c>
      <c r="H146" t="s">
        <v>95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2:17" x14ac:dyDescent="0.3">
      <c r="B147" s="3">
        <v>42216</v>
      </c>
      <c r="C147" t="s">
        <v>8</v>
      </c>
      <c r="D147">
        <v>69</v>
      </c>
      <c r="E147">
        <v>11</v>
      </c>
      <c r="F147">
        <v>4</v>
      </c>
      <c r="G147">
        <v>85</v>
      </c>
      <c r="H147" t="s">
        <v>95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42216</v>
      </c>
      <c r="C148" t="s">
        <v>8</v>
      </c>
      <c r="D148">
        <v>69</v>
      </c>
      <c r="E148">
        <v>11</v>
      </c>
      <c r="F148">
        <v>5</v>
      </c>
      <c r="G148">
        <v>42</v>
      </c>
      <c r="H148" t="s">
        <v>98</v>
      </c>
      <c r="I148">
        <v>2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42216</v>
      </c>
      <c r="C149" t="s">
        <v>8</v>
      </c>
      <c r="D149">
        <v>69</v>
      </c>
      <c r="E149">
        <v>11</v>
      </c>
      <c r="F149">
        <v>6</v>
      </c>
      <c r="G149">
        <v>96</v>
      </c>
      <c r="H149" t="s">
        <v>98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</row>
    <row r="150" spans="2:17" x14ac:dyDescent="0.3">
      <c r="B150" s="3">
        <v>42216</v>
      </c>
      <c r="C150" t="s">
        <v>8</v>
      </c>
      <c r="D150">
        <v>69</v>
      </c>
      <c r="E150">
        <v>11</v>
      </c>
      <c r="F150">
        <v>7</v>
      </c>
      <c r="G150">
        <v>92</v>
      </c>
      <c r="H150" t="s">
        <v>98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Q150" t="s">
        <v>184</v>
      </c>
    </row>
    <row r="151" spans="2:17" x14ac:dyDescent="0.3">
      <c r="B151" s="3">
        <v>42216</v>
      </c>
      <c r="C151" t="s">
        <v>8</v>
      </c>
      <c r="D151">
        <v>69</v>
      </c>
      <c r="E151">
        <v>11</v>
      </c>
      <c r="F151">
        <v>8</v>
      </c>
      <c r="G151">
        <v>108</v>
      </c>
      <c r="H151" t="s">
        <v>95</v>
      </c>
      <c r="I151">
        <v>3</v>
      </c>
      <c r="J151">
        <v>3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42216</v>
      </c>
      <c r="C152" t="s">
        <v>8</v>
      </c>
      <c r="D152">
        <v>69</v>
      </c>
      <c r="E152">
        <v>11</v>
      </c>
      <c r="F152">
        <v>9</v>
      </c>
      <c r="G152">
        <v>92</v>
      </c>
      <c r="H152" t="s">
        <v>98</v>
      </c>
      <c r="I152">
        <v>4</v>
      </c>
      <c r="J152">
        <v>2</v>
      </c>
      <c r="K152">
        <v>0</v>
      </c>
      <c r="L152">
        <v>0</v>
      </c>
      <c r="M152">
        <v>0</v>
      </c>
      <c r="N152">
        <v>1</v>
      </c>
      <c r="O152">
        <v>0</v>
      </c>
      <c r="Q152" t="s">
        <v>179</v>
      </c>
    </row>
    <row r="153" spans="2:17" x14ac:dyDescent="0.3">
      <c r="B153" s="3">
        <v>42216</v>
      </c>
      <c r="C153" t="s">
        <v>8</v>
      </c>
      <c r="D153">
        <v>69</v>
      </c>
      <c r="E153">
        <v>11</v>
      </c>
      <c r="F153">
        <v>10</v>
      </c>
      <c r="G153">
        <v>134</v>
      </c>
      <c r="H153" t="s">
        <v>95</v>
      </c>
      <c r="I153">
        <v>4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Q153" t="s">
        <v>166</v>
      </c>
    </row>
    <row r="154" spans="2:17" x14ac:dyDescent="0.3">
      <c r="B154" s="3">
        <v>42216</v>
      </c>
      <c r="C154" t="s">
        <v>8</v>
      </c>
      <c r="D154">
        <v>69</v>
      </c>
      <c r="E154">
        <v>11</v>
      </c>
      <c r="F154">
        <v>11</v>
      </c>
      <c r="G154">
        <v>52</v>
      </c>
      <c r="H154" t="s">
        <v>95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 t="s">
        <v>185</v>
      </c>
    </row>
    <row r="155" spans="2:17" x14ac:dyDescent="0.3">
      <c r="B155" s="3">
        <v>42216</v>
      </c>
      <c r="C155" t="s">
        <v>8</v>
      </c>
      <c r="D155">
        <v>69</v>
      </c>
      <c r="E155">
        <v>11</v>
      </c>
      <c r="F155">
        <v>12</v>
      </c>
      <c r="G155">
        <v>134</v>
      </c>
      <c r="H155" t="s">
        <v>96</v>
      </c>
      <c r="I155">
        <v>4</v>
      </c>
      <c r="J155">
        <v>2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>
        <v>42216</v>
      </c>
      <c r="C156" t="s">
        <v>8</v>
      </c>
      <c r="D156">
        <v>69</v>
      </c>
      <c r="E156">
        <v>11</v>
      </c>
      <c r="F156">
        <v>13</v>
      </c>
      <c r="G156">
        <v>131</v>
      </c>
      <c r="H156" t="s">
        <v>95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7" x14ac:dyDescent="0.3">
      <c r="B157" s="3">
        <v>42216</v>
      </c>
      <c r="C157" t="s">
        <v>8</v>
      </c>
      <c r="D157">
        <v>69</v>
      </c>
      <c r="E157">
        <v>11</v>
      </c>
      <c r="F157">
        <v>14</v>
      </c>
      <c r="G157">
        <v>100</v>
      </c>
      <c r="H157" t="s">
        <v>95</v>
      </c>
      <c r="I157">
        <v>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7" x14ac:dyDescent="0.3">
      <c r="B158" s="3">
        <v>42216</v>
      </c>
      <c r="C158" t="s">
        <v>8</v>
      </c>
      <c r="D158">
        <v>69</v>
      </c>
      <c r="E158">
        <v>11</v>
      </c>
      <c r="F158">
        <v>15</v>
      </c>
      <c r="G158">
        <v>125</v>
      </c>
      <c r="H158" t="s">
        <v>95</v>
      </c>
      <c r="I158">
        <v>3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42216</v>
      </c>
      <c r="C159" t="s">
        <v>8</v>
      </c>
      <c r="D159">
        <v>69</v>
      </c>
      <c r="E159">
        <v>11</v>
      </c>
      <c r="F159">
        <v>16</v>
      </c>
      <c r="G159">
        <v>134</v>
      </c>
      <c r="H159" t="s">
        <v>95</v>
      </c>
      <c r="I159">
        <v>3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7" x14ac:dyDescent="0.3">
      <c r="B160" s="3">
        <v>42216</v>
      </c>
      <c r="C160" t="s">
        <v>8</v>
      </c>
      <c r="D160">
        <v>69</v>
      </c>
      <c r="E160">
        <v>11</v>
      </c>
      <c r="F160">
        <v>17</v>
      </c>
      <c r="G160">
        <v>138</v>
      </c>
      <c r="H160" t="s">
        <v>99</v>
      </c>
      <c r="I160">
        <v>3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</row>
    <row r="161" spans="2:17" x14ac:dyDescent="0.3">
      <c r="B161" s="3">
        <v>42216</v>
      </c>
      <c r="C161" t="s">
        <v>8</v>
      </c>
      <c r="D161">
        <v>69</v>
      </c>
      <c r="E161">
        <v>11</v>
      </c>
      <c r="F161">
        <v>18</v>
      </c>
      <c r="G161">
        <v>136</v>
      </c>
      <c r="H161" s="11" t="s">
        <v>99</v>
      </c>
      <c r="I161">
        <v>4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0</v>
      </c>
    </row>
    <row r="162" spans="2:17" x14ac:dyDescent="0.3">
      <c r="B162" s="3">
        <v>42216</v>
      </c>
      <c r="C162" t="s">
        <v>8</v>
      </c>
      <c r="D162">
        <v>69</v>
      </c>
      <c r="E162">
        <v>11</v>
      </c>
      <c r="F162">
        <v>19</v>
      </c>
      <c r="G162">
        <v>140</v>
      </c>
      <c r="H162" t="s">
        <v>95</v>
      </c>
      <c r="I162">
        <v>4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</row>
    <row r="163" spans="2:17" x14ac:dyDescent="0.3">
      <c r="B163" s="3">
        <v>42216</v>
      </c>
      <c r="C163" t="s">
        <v>8</v>
      </c>
      <c r="D163">
        <v>70</v>
      </c>
      <c r="E163">
        <v>12</v>
      </c>
      <c r="F163">
        <v>1</v>
      </c>
      <c r="G163">
        <v>129</v>
      </c>
      <c r="H163" t="s">
        <v>99</v>
      </c>
      <c r="I163">
        <v>3</v>
      </c>
      <c r="J163">
        <v>8</v>
      </c>
      <c r="K163">
        <v>0</v>
      </c>
      <c r="L163">
        <v>0</v>
      </c>
      <c r="M163">
        <v>0</v>
      </c>
      <c r="N163">
        <v>1</v>
      </c>
      <c r="O163">
        <v>3</v>
      </c>
      <c r="Q163" s="6" t="s">
        <v>187</v>
      </c>
    </row>
    <row r="164" spans="2:17" x14ac:dyDescent="0.3">
      <c r="B164" s="3">
        <v>42216</v>
      </c>
      <c r="C164" t="s">
        <v>8</v>
      </c>
      <c r="D164">
        <v>70</v>
      </c>
      <c r="E164">
        <v>12</v>
      </c>
      <c r="F164">
        <v>2</v>
      </c>
      <c r="G164">
        <v>93</v>
      </c>
      <c r="H164" t="s">
        <v>98</v>
      </c>
      <c r="I164">
        <v>4</v>
      </c>
      <c r="J164">
        <v>3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42216</v>
      </c>
      <c r="C165" t="s">
        <v>8</v>
      </c>
      <c r="D165">
        <v>70</v>
      </c>
      <c r="E165">
        <v>12</v>
      </c>
      <c r="F165">
        <v>3</v>
      </c>
      <c r="G165">
        <v>63</v>
      </c>
      <c r="H165" t="s">
        <v>98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42216</v>
      </c>
      <c r="C166" t="s">
        <v>8</v>
      </c>
      <c r="D166">
        <v>70</v>
      </c>
      <c r="E166">
        <v>12</v>
      </c>
      <c r="F166">
        <v>4</v>
      </c>
      <c r="G166">
        <v>117</v>
      </c>
      <c r="H166" t="s">
        <v>99</v>
      </c>
      <c r="I166">
        <v>3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Q166" t="s">
        <v>186</v>
      </c>
    </row>
    <row r="167" spans="2:17" x14ac:dyDescent="0.3">
      <c r="B167" s="3">
        <v>42216</v>
      </c>
      <c r="C167" t="s">
        <v>8</v>
      </c>
      <c r="D167">
        <v>70</v>
      </c>
      <c r="E167">
        <v>12</v>
      </c>
      <c r="F167">
        <v>5</v>
      </c>
      <c r="G167">
        <v>91</v>
      </c>
      <c r="H167" t="s">
        <v>98</v>
      </c>
      <c r="I167">
        <v>3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42216</v>
      </c>
      <c r="C168" t="s">
        <v>8</v>
      </c>
      <c r="D168">
        <v>70</v>
      </c>
      <c r="E168">
        <v>12</v>
      </c>
      <c r="F168">
        <v>6</v>
      </c>
      <c r="G168">
        <v>92</v>
      </c>
      <c r="H168" t="s">
        <v>95</v>
      </c>
      <c r="I168">
        <v>3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42216</v>
      </c>
      <c r="C169" t="s">
        <v>8</v>
      </c>
      <c r="D169">
        <v>71</v>
      </c>
      <c r="E169">
        <v>13</v>
      </c>
      <c r="F169">
        <v>1</v>
      </c>
      <c r="G169">
        <v>126</v>
      </c>
      <c r="H169" t="s">
        <v>99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Q169" t="s">
        <v>166</v>
      </c>
    </row>
    <row r="170" spans="2:17" x14ac:dyDescent="0.3">
      <c r="B170" s="3">
        <v>42216</v>
      </c>
      <c r="C170" t="s">
        <v>8</v>
      </c>
      <c r="D170">
        <v>71</v>
      </c>
      <c r="E170">
        <v>13</v>
      </c>
      <c r="F170">
        <v>2</v>
      </c>
      <c r="G170">
        <v>68</v>
      </c>
      <c r="H170" t="s">
        <v>95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42216</v>
      </c>
      <c r="C171" t="s">
        <v>8</v>
      </c>
      <c r="D171">
        <v>71</v>
      </c>
      <c r="E171">
        <v>13</v>
      </c>
      <c r="F171">
        <v>3</v>
      </c>
      <c r="G171">
        <v>134</v>
      </c>
      <c r="H171" t="s">
        <v>115</v>
      </c>
      <c r="I171">
        <v>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Q171" t="s">
        <v>166</v>
      </c>
    </row>
    <row r="172" spans="2:17" x14ac:dyDescent="0.3">
      <c r="B172" s="3">
        <v>42216</v>
      </c>
      <c r="C172" t="s">
        <v>8</v>
      </c>
      <c r="D172">
        <v>71</v>
      </c>
      <c r="E172">
        <v>13</v>
      </c>
      <c r="F172">
        <v>4</v>
      </c>
      <c r="G172">
        <v>54</v>
      </c>
      <c r="H172" t="s">
        <v>96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42216</v>
      </c>
      <c r="C173" t="s">
        <v>8</v>
      </c>
      <c r="D173">
        <v>72</v>
      </c>
      <c r="E173">
        <v>14</v>
      </c>
      <c r="F173">
        <v>1</v>
      </c>
      <c r="G173">
        <v>59</v>
      </c>
      <c r="H173" t="s">
        <v>95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 t="s">
        <v>178</v>
      </c>
    </row>
    <row r="174" spans="2:17" x14ac:dyDescent="0.3">
      <c r="B174" s="3">
        <v>42216</v>
      </c>
      <c r="C174" t="s">
        <v>8</v>
      </c>
      <c r="D174">
        <v>72</v>
      </c>
      <c r="E174">
        <v>14</v>
      </c>
      <c r="F174">
        <v>2</v>
      </c>
      <c r="G174">
        <v>99</v>
      </c>
      <c r="H174" t="s">
        <v>95</v>
      </c>
      <c r="I174">
        <v>4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1</v>
      </c>
      <c r="Q174" t="s">
        <v>188</v>
      </c>
    </row>
    <row r="175" spans="2:17" x14ac:dyDescent="0.3">
      <c r="B175" s="3">
        <v>42216</v>
      </c>
      <c r="C175" t="s">
        <v>8</v>
      </c>
      <c r="D175">
        <v>72</v>
      </c>
      <c r="E175">
        <v>14</v>
      </c>
      <c r="F175">
        <v>3</v>
      </c>
      <c r="G175">
        <v>96</v>
      </c>
      <c r="H175" t="s">
        <v>96</v>
      </c>
      <c r="I175">
        <v>4</v>
      </c>
      <c r="J175">
        <v>3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42216</v>
      </c>
      <c r="C176" t="s">
        <v>8</v>
      </c>
      <c r="D176">
        <v>73</v>
      </c>
      <c r="E176">
        <v>15</v>
      </c>
      <c r="F176">
        <v>1</v>
      </c>
      <c r="G176">
        <v>106</v>
      </c>
      <c r="H176" t="s">
        <v>95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42216</v>
      </c>
      <c r="C177" t="s">
        <v>8</v>
      </c>
      <c r="D177">
        <v>73</v>
      </c>
      <c r="E177">
        <v>15</v>
      </c>
      <c r="F177">
        <v>2</v>
      </c>
      <c r="G177">
        <v>115</v>
      </c>
      <c r="H177" t="s">
        <v>99</v>
      </c>
      <c r="I177">
        <v>3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Q177" t="s">
        <v>190</v>
      </c>
    </row>
    <row r="178" spans="2:17" x14ac:dyDescent="0.3">
      <c r="B178" s="3">
        <v>42216</v>
      </c>
      <c r="C178" t="s">
        <v>8</v>
      </c>
      <c r="D178">
        <v>73</v>
      </c>
      <c r="E178">
        <v>15</v>
      </c>
      <c r="F178">
        <v>3</v>
      </c>
      <c r="G178">
        <v>101</v>
      </c>
      <c r="H178" t="s">
        <v>99</v>
      </c>
      <c r="I178">
        <v>3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42216</v>
      </c>
      <c r="C179" t="s">
        <v>8</v>
      </c>
      <c r="D179">
        <v>73</v>
      </c>
      <c r="E179">
        <v>15</v>
      </c>
      <c r="F179">
        <v>4</v>
      </c>
      <c r="G179">
        <v>110</v>
      </c>
      <c r="H179" t="s">
        <v>99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42216</v>
      </c>
      <c r="C180" t="s">
        <v>8</v>
      </c>
      <c r="D180">
        <v>73</v>
      </c>
      <c r="E180">
        <v>15</v>
      </c>
      <c r="F180">
        <v>5</v>
      </c>
      <c r="G180">
        <v>135</v>
      </c>
      <c r="H180" t="s">
        <v>189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42216</v>
      </c>
      <c r="C181" t="s">
        <v>8</v>
      </c>
      <c r="D181">
        <v>73</v>
      </c>
      <c r="E181">
        <v>15</v>
      </c>
      <c r="F181">
        <v>6</v>
      </c>
      <c r="G181">
        <v>136</v>
      </c>
      <c r="H181" t="s">
        <v>189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42216</v>
      </c>
      <c r="C182" t="s">
        <v>8</v>
      </c>
      <c r="D182">
        <v>73</v>
      </c>
      <c r="E182">
        <v>15</v>
      </c>
      <c r="F182">
        <v>7</v>
      </c>
      <c r="G182">
        <v>99</v>
      </c>
      <c r="H182" t="s">
        <v>95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>
        <v>42216</v>
      </c>
      <c r="C183" t="s">
        <v>8</v>
      </c>
      <c r="D183">
        <v>73</v>
      </c>
      <c r="E183">
        <v>15</v>
      </c>
      <c r="F183">
        <v>8</v>
      </c>
      <c r="G183">
        <v>123</v>
      </c>
      <c r="H183" t="s">
        <v>189</v>
      </c>
      <c r="I183">
        <v>3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Q183" t="s">
        <v>191</v>
      </c>
    </row>
    <row r="184" spans="2:17" x14ac:dyDescent="0.3">
      <c r="B184" s="3">
        <v>42216</v>
      </c>
      <c r="C184" t="s">
        <v>8</v>
      </c>
      <c r="D184">
        <v>73</v>
      </c>
      <c r="E184">
        <v>15</v>
      </c>
      <c r="F184">
        <v>9</v>
      </c>
      <c r="G184">
        <v>48</v>
      </c>
      <c r="H184" t="s">
        <v>95</v>
      </c>
      <c r="I184">
        <v>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>
        <v>42216</v>
      </c>
      <c r="C185" t="s">
        <v>8</v>
      </c>
      <c r="D185">
        <v>73</v>
      </c>
      <c r="E185">
        <v>15</v>
      </c>
      <c r="F185">
        <v>10</v>
      </c>
      <c r="G185">
        <v>67</v>
      </c>
      <c r="H185" t="s">
        <v>95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7" x14ac:dyDescent="0.3">
      <c r="B186" s="3">
        <v>42216</v>
      </c>
      <c r="C186" t="s">
        <v>8</v>
      </c>
      <c r="D186">
        <v>73</v>
      </c>
      <c r="E186">
        <v>15</v>
      </c>
      <c r="F186">
        <v>11</v>
      </c>
      <c r="G186">
        <v>139</v>
      </c>
      <c r="H186" t="s">
        <v>95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 t="s">
        <v>191</v>
      </c>
    </row>
    <row r="187" spans="2:17" x14ac:dyDescent="0.3">
      <c r="B187" s="3">
        <v>42216</v>
      </c>
      <c r="C187" t="s">
        <v>8</v>
      </c>
      <c r="D187">
        <v>73</v>
      </c>
      <c r="E187">
        <v>15</v>
      </c>
      <c r="F187">
        <v>12</v>
      </c>
      <c r="G187">
        <v>138</v>
      </c>
      <c r="H187" t="s">
        <v>95</v>
      </c>
      <c r="I187">
        <v>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 t="s">
        <v>166</v>
      </c>
    </row>
    <row r="188" spans="2:17" x14ac:dyDescent="0.3">
      <c r="B188" s="3">
        <v>42216</v>
      </c>
      <c r="C188" t="s">
        <v>8</v>
      </c>
      <c r="D188">
        <v>73</v>
      </c>
      <c r="E188">
        <v>15</v>
      </c>
      <c r="F188">
        <v>13</v>
      </c>
      <c r="G188">
        <v>88</v>
      </c>
      <c r="H188" t="s">
        <v>95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42216</v>
      </c>
      <c r="C189" t="s">
        <v>8</v>
      </c>
      <c r="D189">
        <v>73</v>
      </c>
      <c r="E189">
        <v>15</v>
      </c>
      <c r="F189">
        <v>14</v>
      </c>
      <c r="G189">
        <v>95</v>
      </c>
      <c r="H189" t="s">
        <v>95</v>
      </c>
      <c r="I189">
        <v>3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42216</v>
      </c>
      <c r="C190" t="s">
        <v>8</v>
      </c>
      <c r="D190">
        <v>73</v>
      </c>
      <c r="E190">
        <v>15</v>
      </c>
      <c r="F190">
        <v>15</v>
      </c>
      <c r="G190">
        <v>106</v>
      </c>
      <c r="H190" t="s">
        <v>95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42216</v>
      </c>
      <c r="C191" t="s">
        <v>8</v>
      </c>
      <c r="D191">
        <v>73</v>
      </c>
      <c r="E191">
        <v>15</v>
      </c>
      <c r="F191">
        <v>16</v>
      </c>
      <c r="G191">
        <v>81</v>
      </c>
      <c r="H191" t="s">
        <v>95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42216</v>
      </c>
      <c r="C192" t="s">
        <v>8</v>
      </c>
      <c r="D192">
        <v>73</v>
      </c>
      <c r="E192">
        <v>15</v>
      </c>
      <c r="F192">
        <v>17</v>
      </c>
      <c r="G192">
        <v>64</v>
      </c>
      <c r="H192" t="s">
        <v>95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5" x14ac:dyDescent="0.3">
      <c r="B193" s="3">
        <v>42216</v>
      </c>
      <c r="C193" t="s">
        <v>8</v>
      </c>
      <c r="D193">
        <v>73</v>
      </c>
      <c r="E193">
        <v>15</v>
      </c>
      <c r="F193">
        <v>18</v>
      </c>
      <c r="G193">
        <v>98</v>
      </c>
      <c r="H193" s="11" t="s">
        <v>95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5" x14ac:dyDescent="0.3">
      <c r="B194" s="3">
        <v>42216</v>
      </c>
      <c r="C194" t="s">
        <v>8</v>
      </c>
      <c r="D194">
        <v>73</v>
      </c>
      <c r="E194">
        <v>15</v>
      </c>
      <c r="F194">
        <v>19</v>
      </c>
      <c r="G194">
        <v>88</v>
      </c>
      <c r="H194" t="s">
        <v>95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5" x14ac:dyDescent="0.3">
      <c r="B195" s="3">
        <v>42216</v>
      </c>
      <c r="C195" t="s">
        <v>8</v>
      </c>
      <c r="D195">
        <v>73</v>
      </c>
      <c r="E195">
        <v>15</v>
      </c>
      <c r="F195">
        <v>20</v>
      </c>
      <c r="G195">
        <v>87</v>
      </c>
      <c r="H195" t="s">
        <v>95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 x14ac:dyDescent="0.3">
      <c r="B196" s="3"/>
    </row>
    <row r="197" spans="2:15" x14ac:dyDescent="0.3">
      <c r="B197" s="3" t="s">
        <v>108</v>
      </c>
      <c r="J197">
        <f t="shared" ref="J197:O197" si="0">SUM(J7:J195)</f>
        <v>151</v>
      </c>
      <c r="K197">
        <f t="shared" si="0"/>
        <v>19</v>
      </c>
      <c r="L197">
        <f t="shared" si="0"/>
        <v>6</v>
      </c>
      <c r="M197">
        <f t="shared" si="0"/>
        <v>5</v>
      </c>
      <c r="N197">
        <f t="shared" si="0"/>
        <v>3</v>
      </c>
      <c r="O197">
        <f t="shared" si="0"/>
        <v>7</v>
      </c>
    </row>
    <row r="198" spans="2:15" x14ac:dyDescent="0.3">
      <c r="B198" s="3" t="s">
        <v>107</v>
      </c>
      <c r="G198">
        <f>AVERAGE(G7:G195)</f>
        <v>89.925925925925924</v>
      </c>
      <c r="I198">
        <f t="shared" ref="I198:O198" si="1">AVERAGE(I7:I195)</f>
        <v>3.4126984126984126</v>
      </c>
      <c r="J198">
        <f t="shared" si="1"/>
        <v>0.79894179894179895</v>
      </c>
      <c r="K198">
        <f t="shared" si="1"/>
        <v>0.10052910052910052</v>
      </c>
      <c r="L198">
        <f t="shared" si="1"/>
        <v>3.1746031746031744E-2</v>
      </c>
      <c r="M198">
        <f t="shared" si="1"/>
        <v>2.6455026455026454E-2</v>
      </c>
      <c r="N198">
        <f t="shared" si="1"/>
        <v>1.5873015873015872E-2</v>
      </c>
      <c r="O198">
        <f t="shared" si="1"/>
        <v>3.7037037037037035E-2</v>
      </c>
    </row>
    <row r="199" spans="2:15" x14ac:dyDescent="0.3">
      <c r="B199" t="s">
        <v>121</v>
      </c>
      <c r="G199">
        <f>_xlfn.STDEV.S(G7:G195)</f>
        <v>25.695740495074826</v>
      </c>
      <c r="I199">
        <f t="shared" ref="I199:O199" si="2">_xlfn.STDEV.S(I7:I195)</f>
        <v>0.534996141413426</v>
      </c>
      <c r="J199">
        <f t="shared" si="2"/>
        <v>1.4810142232852939</v>
      </c>
      <c r="K199">
        <f t="shared" si="2"/>
        <v>0.33493367944621233</v>
      </c>
      <c r="L199">
        <f t="shared" si="2"/>
        <v>0.17578885741446781</v>
      </c>
      <c r="M199">
        <f t="shared" si="2"/>
        <v>0.19112941014942847</v>
      </c>
      <c r="N199">
        <f t="shared" si="2"/>
        <v>0.12531621603777518</v>
      </c>
      <c r="O199">
        <f t="shared" si="2"/>
        <v>0.26032652104065696</v>
      </c>
    </row>
    <row r="200" spans="2:15" x14ac:dyDescent="0.3">
      <c r="B200" s="3" t="s">
        <v>122</v>
      </c>
      <c r="G200">
        <f>(G199/SQRT(189))</f>
        <v>1.8690900929622609</v>
      </c>
      <c r="I200">
        <f t="shared" ref="I200:O200" si="3">(I199/SQRT(189))</f>
        <v>3.8915243087878151E-2</v>
      </c>
      <c r="J200">
        <f t="shared" si="3"/>
        <v>0.10772793307160458</v>
      </c>
      <c r="K200">
        <f t="shared" si="3"/>
        <v>2.436284029924354E-2</v>
      </c>
      <c r="L200">
        <f t="shared" si="3"/>
        <v>1.2786757863993617E-2</v>
      </c>
      <c r="M200">
        <f t="shared" si="3"/>
        <v>1.3902618881619316E-2</v>
      </c>
      <c r="N200">
        <f t="shared" si="3"/>
        <v>9.1154134253737112E-3</v>
      </c>
      <c r="O200">
        <f t="shared" si="3"/>
        <v>1.8935968064655945E-2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6"/>
  <sheetViews>
    <sheetView topLeftCell="A302" workbookViewId="0">
      <selection activeCell="J226" sqref="J226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103</v>
      </c>
      <c r="D2" s="4">
        <v>42219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42219</v>
      </c>
      <c r="C7" t="s">
        <v>17</v>
      </c>
      <c r="D7">
        <v>51</v>
      </c>
      <c r="E7">
        <v>1</v>
      </c>
      <c r="F7">
        <v>1</v>
      </c>
      <c r="G7">
        <v>136</v>
      </c>
      <c r="H7" t="s">
        <v>99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42219</v>
      </c>
      <c r="C8" t="s">
        <v>17</v>
      </c>
      <c r="D8">
        <v>51</v>
      </c>
      <c r="E8">
        <v>1</v>
      </c>
      <c r="F8">
        <v>2</v>
      </c>
      <c r="G8">
        <v>96</v>
      </c>
      <c r="H8" t="s">
        <v>95</v>
      </c>
      <c r="I8">
        <v>4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Q8" t="s">
        <v>127</v>
      </c>
    </row>
    <row r="9" spans="2:17" x14ac:dyDescent="0.3">
      <c r="B9" s="3">
        <v>42219</v>
      </c>
      <c r="C9" t="s">
        <v>17</v>
      </c>
      <c r="D9">
        <v>51</v>
      </c>
      <c r="E9">
        <v>1</v>
      </c>
      <c r="F9">
        <v>3</v>
      </c>
      <c r="G9">
        <v>136</v>
      </c>
      <c r="H9" t="s">
        <v>98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t="s">
        <v>193</v>
      </c>
    </row>
    <row r="10" spans="2:17" x14ac:dyDescent="0.3">
      <c r="B10" s="3">
        <v>42219</v>
      </c>
      <c r="C10" t="s">
        <v>17</v>
      </c>
      <c r="D10">
        <v>51</v>
      </c>
      <c r="E10">
        <v>1</v>
      </c>
      <c r="F10">
        <v>4</v>
      </c>
      <c r="G10">
        <v>90</v>
      </c>
      <c r="H10" t="s">
        <v>133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42219</v>
      </c>
      <c r="C11" t="s">
        <v>17</v>
      </c>
      <c r="D11">
        <v>51</v>
      </c>
      <c r="E11">
        <v>1</v>
      </c>
      <c r="F11">
        <v>5</v>
      </c>
      <c r="G11">
        <v>84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t="s">
        <v>193</v>
      </c>
    </row>
    <row r="12" spans="2:17" x14ac:dyDescent="0.3">
      <c r="B12" s="3">
        <v>42219</v>
      </c>
      <c r="C12" t="s">
        <v>17</v>
      </c>
      <c r="D12">
        <v>51</v>
      </c>
      <c r="E12">
        <v>1</v>
      </c>
      <c r="F12">
        <v>6</v>
      </c>
      <c r="G12">
        <v>156</v>
      </c>
      <c r="H12" t="s">
        <v>192</v>
      </c>
      <c r="I12">
        <v>4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</row>
    <row r="13" spans="2:17" x14ac:dyDescent="0.3">
      <c r="B13" s="3">
        <v>42219</v>
      </c>
      <c r="C13" t="s">
        <v>17</v>
      </c>
      <c r="D13">
        <v>51</v>
      </c>
      <c r="E13">
        <v>1</v>
      </c>
      <c r="F13">
        <v>7</v>
      </c>
      <c r="G13">
        <v>145</v>
      </c>
      <c r="H13" t="s">
        <v>97</v>
      </c>
      <c r="I13">
        <v>4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42219</v>
      </c>
      <c r="C14" t="s">
        <v>17</v>
      </c>
      <c r="D14">
        <v>51</v>
      </c>
      <c r="E14">
        <v>1</v>
      </c>
      <c r="F14">
        <v>8</v>
      </c>
      <c r="G14">
        <v>112</v>
      </c>
      <c r="H14" t="s">
        <v>96</v>
      </c>
      <c r="I14">
        <v>4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42219</v>
      </c>
      <c r="C15" t="s">
        <v>17</v>
      </c>
      <c r="D15">
        <v>51</v>
      </c>
      <c r="E15">
        <v>1</v>
      </c>
      <c r="F15">
        <v>9</v>
      </c>
      <c r="G15">
        <v>35</v>
      </c>
      <c r="H15" t="s">
        <v>95</v>
      </c>
      <c r="I15">
        <v>4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Q15" t="s">
        <v>194</v>
      </c>
    </row>
    <row r="17" spans="2:17" x14ac:dyDescent="0.3">
      <c r="B17" t="s">
        <v>108</v>
      </c>
      <c r="J17">
        <f>SUM(J7:J15)</f>
        <v>7</v>
      </c>
      <c r="K17">
        <f t="shared" ref="K17:O17" si="0">SUM(K7:K15)</f>
        <v>1</v>
      </c>
      <c r="L17">
        <f t="shared" si="0"/>
        <v>1</v>
      </c>
      <c r="M17">
        <f t="shared" si="0"/>
        <v>1</v>
      </c>
      <c r="N17">
        <f t="shared" si="0"/>
        <v>0</v>
      </c>
      <c r="O17">
        <f t="shared" si="0"/>
        <v>0</v>
      </c>
    </row>
    <row r="18" spans="2:17" x14ac:dyDescent="0.3">
      <c r="B18" t="s">
        <v>107</v>
      </c>
      <c r="G18">
        <f>AVERAGE(G7:G15)</f>
        <v>110</v>
      </c>
      <c r="I18">
        <f>AVERAGE(I7:I15)</f>
        <v>3.7777777777777777</v>
      </c>
      <c r="J18">
        <f>AVERAGE(J7:J15)</f>
        <v>0.77777777777777779</v>
      </c>
      <c r="K18">
        <f>AVERAGE(K7:K15)</f>
        <v>0.1111111111111111</v>
      </c>
      <c r="L18">
        <f t="shared" ref="L18:O18" si="1">AVERAGE(L7:L15)</f>
        <v>0.1111111111111111</v>
      </c>
      <c r="M18">
        <f t="shared" si="1"/>
        <v>0.1111111111111111</v>
      </c>
      <c r="N18">
        <f t="shared" si="1"/>
        <v>0</v>
      </c>
      <c r="O18">
        <f t="shared" si="1"/>
        <v>0</v>
      </c>
    </row>
    <row r="19" spans="2:17" x14ac:dyDescent="0.3">
      <c r="B19" t="s">
        <v>121</v>
      </c>
      <c r="G19">
        <f>_xlfn.STDEV.S(G7:G15)</f>
        <v>38.069016273079605</v>
      </c>
      <c r="I19">
        <f>_xlfn.STDEV.S(I7:I15)</f>
        <v>0.44095855184409666</v>
      </c>
      <c r="J19">
        <f>_xlfn.STDEV.S(J7:J15)</f>
        <v>1.0929064207170001</v>
      </c>
      <c r="K19">
        <f>_xlfn.STDEV.S(K7:K15)</f>
        <v>0.33333333333333331</v>
      </c>
      <c r="L19">
        <f>_xlfn.STDEV.S(L7:L15)</f>
        <v>0.33333333333333331</v>
      </c>
      <c r="M19">
        <f t="shared" ref="M19:N19" si="2">_xlfn.STDEV.S(M7:M15)</f>
        <v>0.33333333333333331</v>
      </c>
      <c r="N19">
        <f t="shared" si="2"/>
        <v>0</v>
      </c>
      <c r="O19">
        <f>_xlfn.STDEV.S(O7:O15)</f>
        <v>0</v>
      </c>
    </row>
    <row r="20" spans="2:17" x14ac:dyDescent="0.3">
      <c r="B20" s="3" t="s">
        <v>122</v>
      </c>
      <c r="G20">
        <f>(G19/SQRT(9))</f>
        <v>12.689672091026535</v>
      </c>
      <c r="I20">
        <f>(I19/SQRT(9))</f>
        <v>0.14698618394803223</v>
      </c>
      <c r="J20">
        <f>(J19/SQRT(9))</f>
        <v>0.36430214023900004</v>
      </c>
      <c r="K20">
        <f>(K19/SQRT(9))</f>
        <v>0.1111111111111111</v>
      </c>
      <c r="L20">
        <f>(L19/SQRT(9))</f>
        <v>0.1111111111111111</v>
      </c>
      <c r="M20">
        <f t="shared" ref="M20:N20" si="3">(M19/SQRT(9))</f>
        <v>0.1111111111111111</v>
      </c>
      <c r="N20">
        <f t="shared" si="3"/>
        <v>0</v>
      </c>
      <c r="O20">
        <f>(O19/SQRT(9))</f>
        <v>0</v>
      </c>
    </row>
    <row r="24" spans="2:17" x14ac:dyDescent="0.3">
      <c r="B24" t="s">
        <v>34</v>
      </c>
      <c r="C24" t="s">
        <v>35</v>
      </c>
      <c r="D24" t="s">
        <v>55</v>
      </c>
      <c r="E24" t="s">
        <v>36</v>
      </c>
      <c r="F24" t="s">
        <v>37</v>
      </c>
      <c r="G24" t="s">
        <v>114</v>
      </c>
      <c r="H24" t="s">
        <v>39</v>
      </c>
      <c r="I24" t="s">
        <v>40</v>
      </c>
      <c r="J24" t="s">
        <v>41</v>
      </c>
      <c r="K24" t="s">
        <v>42</v>
      </c>
      <c r="L24" t="s">
        <v>43</v>
      </c>
      <c r="M24" t="s">
        <v>44</v>
      </c>
      <c r="N24" t="s">
        <v>45</v>
      </c>
      <c r="O24" t="s">
        <v>46</v>
      </c>
      <c r="Q24" t="s">
        <v>100</v>
      </c>
    </row>
    <row r="25" spans="2:17" x14ac:dyDescent="0.3">
      <c r="B25" s="3">
        <v>42219</v>
      </c>
      <c r="C25" t="s">
        <v>17</v>
      </c>
      <c r="D25">
        <v>52</v>
      </c>
      <c r="E25">
        <v>2</v>
      </c>
      <c r="F25">
        <v>1</v>
      </c>
      <c r="G25">
        <v>137</v>
      </c>
      <c r="H25" t="s">
        <v>98</v>
      </c>
      <c r="I25">
        <v>3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Q25" t="s">
        <v>193</v>
      </c>
    </row>
    <row r="26" spans="2:17" x14ac:dyDescent="0.3">
      <c r="B26" s="3">
        <v>42219</v>
      </c>
      <c r="C26" t="s">
        <v>17</v>
      </c>
      <c r="D26">
        <v>52</v>
      </c>
      <c r="E26">
        <v>2</v>
      </c>
      <c r="F26">
        <v>2</v>
      </c>
      <c r="G26">
        <v>134</v>
      </c>
      <c r="H26" t="s">
        <v>157</v>
      </c>
      <c r="I26">
        <v>3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42219</v>
      </c>
      <c r="C27" t="s">
        <v>17</v>
      </c>
      <c r="D27">
        <v>52</v>
      </c>
      <c r="E27">
        <v>2</v>
      </c>
      <c r="F27">
        <v>3</v>
      </c>
      <c r="G27">
        <v>106</v>
      </c>
      <c r="H27" t="s">
        <v>95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 t="s">
        <v>196</v>
      </c>
    </row>
    <row r="28" spans="2:17" x14ac:dyDescent="0.3">
      <c r="B28" s="3">
        <v>42219</v>
      </c>
      <c r="C28" t="s">
        <v>17</v>
      </c>
      <c r="D28">
        <v>52</v>
      </c>
      <c r="E28">
        <v>2</v>
      </c>
      <c r="F28">
        <v>4</v>
      </c>
      <c r="G28">
        <v>165</v>
      </c>
      <c r="H28" t="s">
        <v>195</v>
      </c>
      <c r="I28">
        <v>3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2:17" x14ac:dyDescent="0.3">
      <c r="B29" s="3">
        <v>42219</v>
      </c>
      <c r="C29" t="s">
        <v>17</v>
      </c>
      <c r="D29">
        <v>52</v>
      </c>
      <c r="E29">
        <v>2</v>
      </c>
      <c r="F29">
        <v>5</v>
      </c>
      <c r="G29">
        <v>128</v>
      </c>
      <c r="H29" t="s">
        <v>98</v>
      </c>
      <c r="I29">
        <v>4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197</v>
      </c>
    </row>
    <row r="30" spans="2:17" x14ac:dyDescent="0.3">
      <c r="B30" s="3">
        <v>42219</v>
      </c>
      <c r="C30" t="s">
        <v>17</v>
      </c>
      <c r="D30">
        <v>52</v>
      </c>
      <c r="E30">
        <v>2</v>
      </c>
      <c r="F30">
        <v>6</v>
      </c>
      <c r="G30">
        <v>135</v>
      </c>
      <c r="H30" t="s">
        <v>168</v>
      </c>
      <c r="I30">
        <v>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42219</v>
      </c>
      <c r="C31" t="s">
        <v>17</v>
      </c>
      <c r="D31">
        <v>52</v>
      </c>
      <c r="E31">
        <v>2</v>
      </c>
      <c r="F31">
        <v>7</v>
      </c>
      <c r="G31">
        <v>100</v>
      </c>
      <c r="H31" t="s">
        <v>95</v>
      </c>
      <c r="I31">
        <v>3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42219</v>
      </c>
      <c r="C32" t="s">
        <v>17</v>
      </c>
      <c r="D32">
        <v>52</v>
      </c>
      <c r="E32">
        <v>2</v>
      </c>
      <c r="F32">
        <v>8</v>
      </c>
      <c r="G32">
        <v>73</v>
      </c>
      <c r="H32" t="s">
        <v>95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42219</v>
      </c>
      <c r="C33" t="s">
        <v>17</v>
      </c>
      <c r="D33">
        <v>52</v>
      </c>
      <c r="E33">
        <v>2</v>
      </c>
      <c r="F33">
        <v>9</v>
      </c>
      <c r="G33">
        <v>78</v>
      </c>
      <c r="H33" t="s">
        <v>95</v>
      </c>
      <c r="I33">
        <v>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196</v>
      </c>
    </row>
    <row r="34" spans="2:17" x14ac:dyDescent="0.3">
      <c r="B34" s="3">
        <v>42219</v>
      </c>
      <c r="C34" t="s">
        <v>17</v>
      </c>
      <c r="D34">
        <v>52</v>
      </c>
      <c r="E34">
        <v>2</v>
      </c>
      <c r="F34">
        <v>10</v>
      </c>
      <c r="G34">
        <v>114</v>
      </c>
      <c r="H34" t="s">
        <v>98</v>
      </c>
      <c r="I34">
        <v>3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Q34" t="s">
        <v>198</v>
      </c>
    </row>
    <row r="35" spans="2:17" x14ac:dyDescent="0.3">
      <c r="B35" s="3">
        <v>42219</v>
      </c>
      <c r="C35" t="s">
        <v>17</v>
      </c>
      <c r="D35">
        <v>52</v>
      </c>
      <c r="E35">
        <v>2</v>
      </c>
      <c r="F35">
        <v>11</v>
      </c>
      <c r="G35">
        <v>61</v>
      </c>
      <c r="H35" t="s">
        <v>95</v>
      </c>
      <c r="I35">
        <v>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42219</v>
      </c>
      <c r="C36" t="s">
        <v>17</v>
      </c>
      <c r="D36">
        <v>52</v>
      </c>
      <c r="E36">
        <v>2</v>
      </c>
      <c r="F36">
        <v>12</v>
      </c>
      <c r="G36">
        <v>81</v>
      </c>
      <c r="H36" t="s">
        <v>96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42219</v>
      </c>
      <c r="C37" t="s">
        <v>17</v>
      </c>
      <c r="D37">
        <v>52</v>
      </c>
      <c r="E37">
        <v>2</v>
      </c>
      <c r="F37">
        <v>13</v>
      </c>
      <c r="G37">
        <v>60</v>
      </c>
      <c r="H37" t="s">
        <v>95</v>
      </c>
      <c r="I37">
        <v>3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42219</v>
      </c>
      <c r="C38" t="s">
        <v>17</v>
      </c>
      <c r="D38">
        <v>52</v>
      </c>
      <c r="E38">
        <v>2</v>
      </c>
      <c r="F38">
        <v>14</v>
      </c>
      <c r="G38">
        <v>78</v>
      </c>
      <c r="H38" t="s">
        <v>95</v>
      </c>
      <c r="I38">
        <v>3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Q38" t="s">
        <v>193</v>
      </c>
    </row>
    <row r="39" spans="2:17" x14ac:dyDescent="0.3">
      <c r="B39" s="3">
        <v>42219</v>
      </c>
      <c r="C39" t="s">
        <v>17</v>
      </c>
      <c r="D39">
        <v>52</v>
      </c>
      <c r="E39">
        <v>2</v>
      </c>
      <c r="F39">
        <v>15</v>
      </c>
      <c r="G39">
        <v>52</v>
      </c>
      <c r="H39" t="s">
        <v>95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42219</v>
      </c>
      <c r="C40" t="s">
        <v>17</v>
      </c>
      <c r="D40">
        <v>52</v>
      </c>
      <c r="E40">
        <v>2</v>
      </c>
      <c r="F40">
        <v>16</v>
      </c>
      <c r="G40">
        <v>83</v>
      </c>
      <c r="H40" t="s">
        <v>95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42219</v>
      </c>
      <c r="C41" t="s">
        <v>17</v>
      </c>
      <c r="D41">
        <v>52</v>
      </c>
      <c r="E41">
        <v>2</v>
      </c>
      <c r="F41">
        <v>17</v>
      </c>
      <c r="G41">
        <v>73</v>
      </c>
      <c r="H41" t="s">
        <v>95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42219</v>
      </c>
      <c r="C42" t="s">
        <v>17</v>
      </c>
      <c r="D42">
        <v>52</v>
      </c>
      <c r="E42">
        <v>2</v>
      </c>
      <c r="F42">
        <v>18</v>
      </c>
      <c r="G42">
        <v>100</v>
      </c>
      <c r="H42" s="11" t="s">
        <v>99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42219</v>
      </c>
      <c r="C43" t="s">
        <v>17</v>
      </c>
      <c r="D43">
        <v>52</v>
      </c>
      <c r="E43">
        <v>2</v>
      </c>
      <c r="F43">
        <v>19</v>
      </c>
      <c r="G43">
        <v>74</v>
      </c>
      <c r="H43" t="s">
        <v>95</v>
      </c>
      <c r="I43">
        <v>3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>
        <v>42219</v>
      </c>
      <c r="C44" t="s">
        <v>17</v>
      </c>
      <c r="D44">
        <v>52</v>
      </c>
      <c r="E44">
        <v>2</v>
      </c>
      <c r="F44">
        <v>20</v>
      </c>
      <c r="G44">
        <v>76</v>
      </c>
      <c r="H44" t="s">
        <v>98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/>
    </row>
    <row r="46" spans="2:17" x14ac:dyDescent="0.3">
      <c r="B46" s="3" t="s">
        <v>108</v>
      </c>
      <c r="J46">
        <f t="shared" ref="J46:O46" si="4">SUM(J25:J44)</f>
        <v>14</v>
      </c>
      <c r="K46">
        <f t="shared" si="4"/>
        <v>1</v>
      </c>
      <c r="L46">
        <f t="shared" si="4"/>
        <v>0</v>
      </c>
      <c r="M46">
        <f t="shared" si="4"/>
        <v>1</v>
      </c>
      <c r="N46">
        <f t="shared" si="4"/>
        <v>0</v>
      </c>
      <c r="O46">
        <f t="shared" si="4"/>
        <v>1</v>
      </c>
    </row>
    <row r="47" spans="2:17" x14ac:dyDescent="0.3">
      <c r="B47" s="3" t="s">
        <v>107</v>
      </c>
      <c r="G47">
        <f>AVERAGE(G25:G44)</f>
        <v>95.4</v>
      </c>
      <c r="I47">
        <f>AVERAGE(I25:I44)</f>
        <v>3.3</v>
      </c>
      <c r="J47">
        <f>AVERAGE(J25:J44)</f>
        <v>0.7</v>
      </c>
      <c r="K47">
        <f t="shared" ref="K47:O47" si="5">AVERAGE(K25:K44)</f>
        <v>0.05</v>
      </c>
      <c r="L47">
        <f t="shared" si="5"/>
        <v>0</v>
      </c>
      <c r="M47">
        <f t="shared" si="5"/>
        <v>0.05</v>
      </c>
      <c r="N47">
        <f t="shared" si="5"/>
        <v>0</v>
      </c>
      <c r="O47">
        <f t="shared" si="5"/>
        <v>0.05</v>
      </c>
    </row>
    <row r="48" spans="2:17" x14ac:dyDescent="0.3">
      <c r="B48" t="s">
        <v>121</v>
      </c>
      <c r="G48">
        <f>_xlfn.STDEV.S(G25:G44)</f>
        <v>31.052417483650878</v>
      </c>
      <c r="I48">
        <f>_xlfn.STDEV.S(I25:I44)</f>
        <v>0.47016234598162665</v>
      </c>
      <c r="J48">
        <f t="shared" ref="J48:O48" si="6">_xlfn.STDEV.S(J25:J44)</f>
        <v>0.86450472587061755</v>
      </c>
      <c r="K48">
        <f t="shared" si="6"/>
        <v>0.22360679774997896</v>
      </c>
      <c r="L48">
        <f t="shared" si="6"/>
        <v>0</v>
      </c>
      <c r="M48">
        <f t="shared" si="6"/>
        <v>0.22360679774997896</v>
      </c>
      <c r="N48">
        <f t="shared" si="6"/>
        <v>0</v>
      </c>
      <c r="O48">
        <f t="shared" si="6"/>
        <v>0.22360679774997896</v>
      </c>
    </row>
    <row r="49" spans="2:17" x14ac:dyDescent="0.3">
      <c r="B49" s="3" t="s">
        <v>122</v>
      </c>
      <c r="G49">
        <f>(G48/SQRT(20))</f>
        <v>6.9435316359146322</v>
      </c>
      <c r="I49">
        <f>(I48/SQRT(20))</f>
        <v>0.10513149660756922</v>
      </c>
      <c r="J49">
        <f t="shared" ref="J49:O49" si="7">(J48/SQRT(20))</f>
        <v>0.19330913339165218</v>
      </c>
      <c r="K49">
        <f t="shared" si="7"/>
        <v>4.9999999999999996E-2</v>
      </c>
      <c r="L49">
        <f t="shared" si="7"/>
        <v>0</v>
      </c>
      <c r="M49">
        <f t="shared" si="7"/>
        <v>4.9999999999999996E-2</v>
      </c>
      <c r="N49">
        <f t="shared" si="7"/>
        <v>0</v>
      </c>
      <c r="O49">
        <f t="shared" si="7"/>
        <v>4.9999999999999996E-2</v>
      </c>
    </row>
    <row r="50" spans="2:17" x14ac:dyDescent="0.3">
      <c r="B50" s="3"/>
    </row>
    <row r="51" spans="2:17" x14ac:dyDescent="0.3">
      <c r="B51" t="s">
        <v>34</v>
      </c>
      <c r="C51" t="s">
        <v>35</v>
      </c>
      <c r="D51" t="s">
        <v>55</v>
      </c>
      <c r="E51" t="s">
        <v>36</v>
      </c>
      <c r="F51" t="s">
        <v>37</v>
      </c>
      <c r="G51" t="s">
        <v>114</v>
      </c>
      <c r="H51" t="s">
        <v>39</v>
      </c>
      <c r="I51" t="s">
        <v>40</v>
      </c>
      <c r="J51" t="s">
        <v>41</v>
      </c>
      <c r="K51" t="s">
        <v>42</v>
      </c>
      <c r="L51" t="s">
        <v>43</v>
      </c>
      <c r="M51" t="s">
        <v>44</v>
      </c>
      <c r="N51" t="s">
        <v>45</v>
      </c>
      <c r="O51" t="s">
        <v>46</v>
      </c>
      <c r="Q51" t="s">
        <v>100</v>
      </c>
    </row>
    <row r="52" spans="2:17" x14ac:dyDescent="0.3">
      <c r="B52" s="3">
        <v>42219</v>
      </c>
      <c r="C52" t="s">
        <v>17</v>
      </c>
      <c r="D52">
        <v>53</v>
      </c>
      <c r="E52">
        <v>3</v>
      </c>
      <c r="F52">
        <v>1</v>
      </c>
      <c r="G52">
        <v>101</v>
      </c>
      <c r="H52" t="s">
        <v>116</v>
      </c>
      <c r="I52">
        <v>3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</row>
    <row r="53" spans="2:17" x14ac:dyDescent="0.3">
      <c r="B53" s="3">
        <v>42219</v>
      </c>
      <c r="C53" t="s">
        <v>17</v>
      </c>
      <c r="D53">
        <v>53</v>
      </c>
      <c r="E53">
        <v>3</v>
      </c>
      <c r="F53">
        <v>2</v>
      </c>
      <c r="G53">
        <v>75</v>
      </c>
      <c r="H53" t="s">
        <v>98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5" spans="2:17" x14ac:dyDescent="0.3">
      <c r="B55" t="s">
        <v>108</v>
      </c>
      <c r="J55">
        <f t="shared" ref="J55:O55" si="8">SUM(J52:J54)</f>
        <v>0</v>
      </c>
      <c r="K55">
        <f t="shared" si="8"/>
        <v>0</v>
      </c>
      <c r="L55">
        <f t="shared" si="8"/>
        <v>1</v>
      </c>
      <c r="M55">
        <f t="shared" si="8"/>
        <v>0</v>
      </c>
      <c r="N55">
        <f t="shared" si="8"/>
        <v>0</v>
      </c>
      <c r="O55">
        <f t="shared" si="8"/>
        <v>0</v>
      </c>
    </row>
    <row r="56" spans="2:17" x14ac:dyDescent="0.3">
      <c r="B56" t="s">
        <v>107</v>
      </c>
      <c r="G56">
        <f>AVERAGE(G52:G53)</f>
        <v>88</v>
      </c>
      <c r="I56">
        <f t="shared" ref="I56:O56" si="9">AVERAGE(I52:I53)</f>
        <v>3</v>
      </c>
      <c r="J56">
        <f t="shared" si="9"/>
        <v>0</v>
      </c>
      <c r="K56">
        <f t="shared" si="9"/>
        <v>0</v>
      </c>
      <c r="L56">
        <f t="shared" si="9"/>
        <v>0.5</v>
      </c>
      <c r="M56">
        <f t="shared" si="9"/>
        <v>0</v>
      </c>
      <c r="N56">
        <f t="shared" si="9"/>
        <v>0</v>
      </c>
      <c r="O56">
        <f t="shared" si="9"/>
        <v>0</v>
      </c>
    </row>
    <row r="57" spans="2:17" x14ac:dyDescent="0.3">
      <c r="B57" t="s">
        <v>121</v>
      </c>
      <c r="G57">
        <f>_xlfn.STDEV.S(G52:G53)</f>
        <v>18.384776310850235</v>
      </c>
      <c r="I57">
        <f>_xlfn.STDEV.S(I52:I53)</f>
        <v>0</v>
      </c>
      <c r="J57">
        <f>_xlfn.STDEV.S(J52:J53)</f>
        <v>0</v>
      </c>
      <c r="K57">
        <f>_xlfn.STDEV.S(K52:K53)</f>
        <v>0</v>
      </c>
      <c r="L57">
        <f t="shared" ref="L57:O57" si="10">_xlfn.STDEV.S(L52:L53)</f>
        <v>0.70710678118654757</v>
      </c>
      <c r="M57">
        <f t="shared" si="10"/>
        <v>0</v>
      </c>
      <c r="N57">
        <f t="shared" si="10"/>
        <v>0</v>
      </c>
      <c r="O57">
        <f t="shared" si="10"/>
        <v>0</v>
      </c>
    </row>
    <row r="58" spans="2:17" x14ac:dyDescent="0.3">
      <c r="B58" s="3" t="s">
        <v>122</v>
      </c>
      <c r="G58">
        <f>(G57/SQRT(2))</f>
        <v>12.999999999999998</v>
      </c>
      <c r="I58">
        <f>(I57/SQRT(2))</f>
        <v>0</v>
      </c>
      <c r="J58">
        <f>(J57/SQRT(2))</f>
        <v>0</v>
      </c>
      <c r="K58">
        <f>(K57/SQRT(2))</f>
        <v>0</v>
      </c>
      <c r="L58">
        <f t="shared" ref="L58:O58" si="11">(L57/SQRT(2))</f>
        <v>0.5</v>
      </c>
      <c r="M58">
        <f t="shared" si="11"/>
        <v>0</v>
      </c>
      <c r="N58">
        <f t="shared" si="11"/>
        <v>0</v>
      </c>
      <c r="O58">
        <f t="shared" si="11"/>
        <v>0</v>
      </c>
    </row>
    <row r="60" spans="2:17" x14ac:dyDescent="0.3">
      <c r="B60" t="s">
        <v>34</v>
      </c>
      <c r="C60" t="s">
        <v>35</v>
      </c>
      <c r="D60" t="s">
        <v>55</v>
      </c>
      <c r="E60" t="s">
        <v>36</v>
      </c>
      <c r="F60" t="s">
        <v>37</v>
      </c>
      <c r="G60" t="s">
        <v>114</v>
      </c>
      <c r="H60" t="s">
        <v>39</v>
      </c>
      <c r="I60" t="s">
        <v>40</v>
      </c>
      <c r="J60" t="s">
        <v>41</v>
      </c>
      <c r="K60" t="s">
        <v>42</v>
      </c>
      <c r="L60" t="s">
        <v>43</v>
      </c>
      <c r="M60" t="s">
        <v>44</v>
      </c>
      <c r="N60" t="s">
        <v>45</v>
      </c>
      <c r="O60" t="s">
        <v>46</v>
      </c>
      <c r="Q60" t="s">
        <v>100</v>
      </c>
    </row>
    <row r="61" spans="2:17" x14ac:dyDescent="0.3">
      <c r="B61" s="3">
        <v>42219</v>
      </c>
      <c r="C61" t="s">
        <v>17</v>
      </c>
      <c r="D61">
        <v>75</v>
      </c>
      <c r="E61">
        <v>4</v>
      </c>
      <c r="F61">
        <v>1</v>
      </c>
      <c r="G61">
        <v>90</v>
      </c>
      <c r="H61" t="s">
        <v>168</v>
      </c>
      <c r="I61" s="1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42219</v>
      </c>
      <c r="C62" t="s">
        <v>17</v>
      </c>
      <c r="D62">
        <v>75</v>
      </c>
      <c r="E62">
        <v>4</v>
      </c>
      <c r="F62">
        <v>2</v>
      </c>
      <c r="G62">
        <v>96</v>
      </c>
      <c r="H62" t="s">
        <v>98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42219</v>
      </c>
      <c r="C63" t="s">
        <v>17</v>
      </c>
      <c r="D63">
        <v>75</v>
      </c>
      <c r="E63">
        <v>4</v>
      </c>
      <c r="F63">
        <v>3</v>
      </c>
      <c r="G63">
        <v>100</v>
      </c>
      <c r="H63" t="s">
        <v>98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s="6" t="s">
        <v>199</v>
      </c>
    </row>
    <row r="64" spans="2:17" x14ac:dyDescent="0.3">
      <c r="B64" s="3">
        <v>42219</v>
      </c>
      <c r="C64" t="s">
        <v>17</v>
      </c>
      <c r="D64">
        <v>75</v>
      </c>
      <c r="E64">
        <v>4</v>
      </c>
      <c r="F64">
        <v>4</v>
      </c>
      <c r="G64">
        <v>55</v>
      </c>
      <c r="H64" t="s">
        <v>98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42219</v>
      </c>
      <c r="C65" t="s">
        <v>17</v>
      </c>
      <c r="D65">
        <v>75</v>
      </c>
      <c r="E65">
        <v>4</v>
      </c>
      <c r="F65">
        <v>5</v>
      </c>
      <c r="G65">
        <v>67</v>
      </c>
      <c r="H65" t="s">
        <v>95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42219</v>
      </c>
      <c r="C66" t="s">
        <v>17</v>
      </c>
      <c r="D66">
        <v>75</v>
      </c>
      <c r="E66">
        <v>4</v>
      </c>
      <c r="F66">
        <v>6</v>
      </c>
      <c r="G66">
        <v>92</v>
      </c>
      <c r="H66" t="s">
        <v>98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42219</v>
      </c>
      <c r="C67" t="s">
        <v>17</v>
      </c>
      <c r="D67">
        <v>75</v>
      </c>
      <c r="E67">
        <v>4</v>
      </c>
      <c r="F67">
        <v>7</v>
      </c>
      <c r="G67">
        <v>97</v>
      </c>
      <c r="H67" t="s">
        <v>97</v>
      </c>
      <c r="I67">
        <v>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42219</v>
      </c>
      <c r="C68" t="s">
        <v>17</v>
      </c>
      <c r="D68">
        <v>75</v>
      </c>
      <c r="E68">
        <v>4</v>
      </c>
      <c r="F68">
        <v>8</v>
      </c>
      <c r="G68">
        <v>86</v>
      </c>
      <c r="H68" t="s">
        <v>96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 t="s">
        <v>177</v>
      </c>
    </row>
    <row r="69" spans="2:17" x14ac:dyDescent="0.3">
      <c r="B69" s="3">
        <v>42219</v>
      </c>
      <c r="C69" t="s">
        <v>17</v>
      </c>
      <c r="D69">
        <v>75</v>
      </c>
      <c r="E69">
        <v>4</v>
      </c>
      <c r="F69">
        <v>9</v>
      </c>
      <c r="G69">
        <v>113</v>
      </c>
      <c r="H69" t="s">
        <v>96</v>
      </c>
      <c r="I69">
        <v>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42219</v>
      </c>
      <c r="C70" t="s">
        <v>17</v>
      </c>
      <c r="D70">
        <v>75</v>
      </c>
      <c r="E70">
        <v>4</v>
      </c>
      <c r="F70">
        <v>10</v>
      </c>
      <c r="G70">
        <v>99</v>
      </c>
      <c r="H70" t="s">
        <v>95</v>
      </c>
      <c r="I70">
        <v>4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Q70" t="s">
        <v>166</v>
      </c>
    </row>
    <row r="71" spans="2:17" x14ac:dyDescent="0.3">
      <c r="B71" s="3">
        <v>42219</v>
      </c>
      <c r="C71" t="s">
        <v>17</v>
      </c>
      <c r="D71">
        <v>75</v>
      </c>
      <c r="E71">
        <v>4</v>
      </c>
      <c r="F71">
        <v>11</v>
      </c>
      <c r="G71">
        <v>100</v>
      </c>
      <c r="H71" t="s">
        <v>99</v>
      </c>
      <c r="I71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Q71" t="s">
        <v>198</v>
      </c>
    </row>
    <row r="72" spans="2:17" x14ac:dyDescent="0.3">
      <c r="B72" s="3">
        <v>42219</v>
      </c>
      <c r="C72" t="s">
        <v>17</v>
      </c>
      <c r="D72">
        <v>75</v>
      </c>
      <c r="E72">
        <v>4</v>
      </c>
      <c r="F72">
        <v>12</v>
      </c>
      <c r="G72">
        <v>96</v>
      </c>
      <c r="H72" t="s">
        <v>98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7" x14ac:dyDescent="0.3">
      <c r="B73" s="3">
        <v>42219</v>
      </c>
      <c r="C73" t="s">
        <v>17</v>
      </c>
      <c r="D73">
        <v>75</v>
      </c>
      <c r="E73">
        <v>4</v>
      </c>
      <c r="F73">
        <v>13</v>
      </c>
      <c r="G73">
        <v>71</v>
      </c>
      <c r="H73" t="s">
        <v>98</v>
      </c>
      <c r="I73">
        <v>3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Q73" t="s">
        <v>166</v>
      </c>
    </row>
    <row r="74" spans="2:17" x14ac:dyDescent="0.3">
      <c r="B74" s="3">
        <v>42219</v>
      </c>
      <c r="C74" t="s">
        <v>17</v>
      </c>
      <c r="D74">
        <v>75</v>
      </c>
      <c r="E74">
        <v>4</v>
      </c>
      <c r="F74">
        <v>14</v>
      </c>
      <c r="G74">
        <v>110</v>
      </c>
      <c r="H74" t="s">
        <v>116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 t="s">
        <v>166</v>
      </c>
    </row>
    <row r="75" spans="2:17" x14ac:dyDescent="0.3">
      <c r="B75" s="3">
        <v>42219</v>
      </c>
      <c r="C75" t="s">
        <v>17</v>
      </c>
      <c r="D75">
        <v>75</v>
      </c>
      <c r="E75">
        <v>4</v>
      </c>
      <c r="F75">
        <v>15</v>
      </c>
      <c r="G75">
        <v>108</v>
      </c>
      <c r="H75" t="s">
        <v>97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42219</v>
      </c>
      <c r="C76" t="s">
        <v>17</v>
      </c>
      <c r="D76">
        <v>75</v>
      </c>
      <c r="E76">
        <v>4</v>
      </c>
      <c r="F76">
        <v>16</v>
      </c>
      <c r="G76">
        <v>56</v>
      </c>
      <c r="H76" t="s">
        <v>95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 t="s">
        <v>177</v>
      </c>
    </row>
    <row r="77" spans="2:17" x14ac:dyDescent="0.3">
      <c r="B77" s="3">
        <v>42219</v>
      </c>
      <c r="C77" t="s">
        <v>17</v>
      </c>
      <c r="D77">
        <v>75</v>
      </c>
      <c r="E77">
        <v>4</v>
      </c>
      <c r="F77">
        <v>17</v>
      </c>
      <c r="G77">
        <v>65</v>
      </c>
      <c r="H77" t="s">
        <v>95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42219</v>
      </c>
      <c r="C78" t="s">
        <v>17</v>
      </c>
      <c r="D78">
        <v>75</v>
      </c>
      <c r="E78">
        <v>4</v>
      </c>
      <c r="F78">
        <v>18</v>
      </c>
      <c r="G78">
        <v>93</v>
      </c>
      <c r="H78" s="11" t="s">
        <v>97</v>
      </c>
      <c r="I78">
        <v>4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7" x14ac:dyDescent="0.3">
      <c r="B79" s="3">
        <v>42219</v>
      </c>
      <c r="C79" t="s">
        <v>17</v>
      </c>
      <c r="D79">
        <v>75</v>
      </c>
      <c r="E79">
        <v>4</v>
      </c>
      <c r="F79">
        <v>19</v>
      </c>
      <c r="G79">
        <v>59</v>
      </c>
      <c r="H79" t="s">
        <v>95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 t="s">
        <v>177</v>
      </c>
    </row>
    <row r="80" spans="2:17" x14ac:dyDescent="0.3">
      <c r="B80" s="3">
        <v>42219</v>
      </c>
      <c r="C80" t="s">
        <v>17</v>
      </c>
      <c r="D80">
        <v>75</v>
      </c>
      <c r="E80">
        <v>4</v>
      </c>
      <c r="F80">
        <v>20</v>
      </c>
      <c r="G80">
        <v>86</v>
      </c>
      <c r="H80" t="s">
        <v>95</v>
      </c>
      <c r="I80">
        <v>3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7" x14ac:dyDescent="0.3">
      <c r="B81" s="3"/>
    </row>
    <row r="82" spans="2:17" x14ac:dyDescent="0.3">
      <c r="B82" s="3" t="s">
        <v>108</v>
      </c>
      <c r="J82">
        <f t="shared" ref="J82:O82" si="12">SUM(J61:J80)</f>
        <v>5</v>
      </c>
      <c r="K82">
        <f t="shared" si="12"/>
        <v>1</v>
      </c>
      <c r="L82">
        <f t="shared" si="12"/>
        <v>0</v>
      </c>
      <c r="M82">
        <f t="shared" si="12"/>
        <v>0</v>
      </c>
      <c r="N82">
        <f t="shared" si="12"/>
        <v>0</v>
      </c>
      <c r="O82">
        <f t="shared" si="12"/>
        <v>0</v>
      </c>
    </row>
    <row r="83" spans="2:17" x14ac:dyDescent="0.3">
      <c r="B83" s="3" t="s">
        <v>107</v>
      </c>
      <c r="G83">
        <f>AVERAGE(G61:G80)</f>
        <v>86.95</v>
      </c>
      <c r="I83">
        <f>AVERAGE(I61:I80)</f>
        <v>3.3</v>
      </c>
      <c r="J83">
        <f>AVERAGE(J61:J80)</f>
        <v>0.25</v>
      </c>
      <c r="K83">
        <f t="shared" ref="K83:O83" si="13">AVERAGE(K61:K80)</f>
        <v>0.05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</row>
    <row r="84" spans="2:17" x14ac:dyDescent="0.3">
      <c r="B84" t="s">
        <v>121</v>
      </c>
      <c r="G84">
        <f>_xlfn.STDEV.S(G61:G80)</f>
        <v>18.311558041159071</v>
      </c>
      <c r="I84">
        <f>_xlfn.STDEV.S(I61:I80)</f>
        <v>0.5712405705774789</v>
      </c>
      <c r="J84">
        <f t="shared" ref="J84:O84" si="14">_xlfn.STDEV.S(J61:J80)</f>
        <v>0.4442616583193193</v>
      </c>
      <c r="K84">
        <f t="shared" si="14"/>
        <v>0.22360679774997896</v>
      </c>
      <c r="L84">
        <f t="shared" si="14"/>
        <v>0</v>
      </c>
      <c r="M84">
        <f t="shared" si="14"/>
        <v>0</v>
      </c>
      <c r="N84">
        <f t="shared" si="14"/>
        <v>0</v>
      </c>
      <c r="O84">
        <f t="shared" si="14"/>
        <v>0</v>
      </c>
    </row>
    <row r="85" spans="2:17" x14ac:dyDescent="0.3">
      <c r="B85" s="3" t="s">
        <v>122</v>
      </c>
      <c r="G85">
        <f>(G84/SQRT(20))</f>
        <v>4.0945888553964576</v>
      </c>
      <c r="I85">
        <f>(I84/SQRT(20))</f>
        <v>0.1277332747317009</v>
      </c>
      <c r="J85">
        <f t="shared" ref="J85:O85" si="15">(J84/SQRT(20))</f>
        <v>9.9339926779878282E-2</v>
      </c>
      <c r="K85">
        <f t="shared" si="15"/>
        <v>4.9999999999999996E-2</v>
      </c>
      <c r="L85">
        <f t="shared" si="15"/>
        <v>0</v>
      </c>
      <c r="M85">
        <f t="shared" si="15"/>
        <v>0</v>
      </c>
      <c r="N85">
        <f t="shared" si="15"/>
        <v>0</v>
      </c>
      <c r="O85">
        <f t="shared" si="15"/>
        <v>0</v>
      </c>
    </row>
    <row r="87" spans="2:17" x14ac:dyDescent="0.3">
      <c r="B87" t="s">
        <v>34</v>
      </c>
      <c r="C87" t="s">
        <v>35</v>
      </c>
      <c r="D87" t="s">
        <v>55</v>
      </c>
      <c r="E87" t="s">
        <v>36</v>
      </c>
      <c r="F87" t="s">
        <v>37</v>
      </c>
      <c r="G87" t="s">
        <v>114</v>
      </c>
      <c r="H87" t="s">
        <v>39</v>
      </c>
      <c r="I87" t="s">
        <v>40</v>
      </c>
      <c r="J87" t="s">
        <v>41</v>
      </c>
      <c r="K87" t="s">
        <v>42</v>
      </c>
      <c r="L87" t="s">
        <v>43</v>
      </c>
      <c r="M87" t="s">
        <v>44</v>
      </c>
      <c r="N87" t="s">
        <v>45</v>
      </c>
      <c r="O87" t="s">
        <v>46</v>
      </c>
      <c r="Q87" t="s">
        <v>100</v>
      </c>
    </row>
    <row r="88" spans="2:17" x14ac:dyDescent="0.3">
      <c r="B88" s="3">
        <v>42219</v>
      </c>
      <c r="C88" t="s">
        <v>17</v>
      </c>
      <c r="D88">
        <v>76</v>
      </c>
      <c r="E88">
        <v>5</v>
      </c>
      <c r="F88">
        <v>1</v>
      </c>
      <c r="G88">
        <v>148</v>
      </c>
      <c r="H88" t="s">
        <v>99</v>
      </c>
      <c r="I88" s="11">
        <v>4</v>
      </c>
      <c r="J88">
        <v>2</v>
      </c>
      <c r="K88">
        <v>0</v>
      </c>
      <c r="L88">
        <v>0</v>
      </c>
      <c r="M88">
        <v>0</v>
      </c>
      <c r="N88">
        <v>0</v>
      </c>
      <c r="O88">
        <v>0</v>
      </c>
      <c r="Q88" s="6" t="s">
        <v>201</v>
      </c>
    </row>
    <row r="89" spans="2:17" x14ac:dyDescent="0.3">
      <c r="B89" s="3">
        <v>42219</v>
      </c>
      <c r="C89" t="s">
        <v>17</v>
      </c>
      <c r="D89">
        <v>76</v>
      </c>
      <c r="E89">
        <v>5</v>
      </c>
      <c r="F89">
        <v>2</v>
      </c>
      <c r="G89">
        <v>90</v>
      </c>
      <c r="H89" t="s">
        <v>95</v>
      </c>
      <c r="I89">
        <v>3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42219</v>
      </c>
      <c r="C90" t="s">
        <v>17</v>
      </c>
      <c r="D90">
        <v>76</v>
      </c>
      <c r="E90">
        <v>5</v>
      </c>
      <c r="F90">
        <v>3</v>
      </c>
      <c r="G90">
        <v>108</v>
      </c>
      <c r="H90" t="s">
        <v>97</v>
      </c>
      <c r="I90">
        <v>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42219</v>
      </c>
      <c r="C91" t="s">
        <v>17</v>
      </c>
      <c r="D91">
        <v>76</v>
      </c>
      <c r="E91">
        <v>5</v>
      </c>
      <c r="F91">
        <v>4</v>
      </c>
      <c r="G91">
        <v>108</v>
      </c>
      <c r="H91" t="s">
        <v>96</v>
      </c>
      <c r="I91">
        <v>4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42219</v>
      </c>
      <c r="C92" t="s">
        <v>17</v>
      </c>
      <c r="D92">
        <v>76</v>
      </c>
      <c r="E92">
        <v>5</v>
      </c>
      <c r="F92">
        <v>5</v>
      </c>
      <c r="G92">
        <v>144</v>
      </c>
      <c r="H92" t="s">
        <v>97</v>
      </c>
      <c r="I92">
        <v>4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Q92" t="s">
        <v>202</v>
      </c>
    </row>
    <row r="93" spans="2:17" x14ac:dyDescent="0.3">
      <c r="B93" s="3">
        <v>42219</v>
      </c>
      <c r="C93" t="s">
        <v>17</v>
      </c>
      <c r="D93">
        <v>76</v>
      </c>
      <c r="E93">
        <v>5</v>
      </c>
      <c r="F93">
        <v>6</v>
      </c>
      <c r="G93">
        <v>121</v>
      </c>
      <c r="H93" t="s">
        <v>97</v>
      </c>
      <c r="I93">
        <v>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 t="s">
        <v>203</v>
      </c>
    </row>
    <row r="94" spans="2:17" x14ac:dyDescent="0.3">
      <c r="B94" s="3">
        <v>42219</v>
      </c>
      <c r="C94" t="s">
        <v>17</v>
      </c>
      <c r="D94">
        <v>76</v>
      </c>
      <c r="E94">
        <v>5</v>
      </c>
      <c r="F94">
        <v>7</v>
      </c>
      <c r="G94">
        <v>88</v>
      </c>
      <c r="H94" t="s">
        <v>95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42219</v>
      </c>
      <c r="C95" t="s">
        <v>17</v>
      </c>
      <c r="D95">
        <v>76</v>
      </c>
      <c r="E95">
        <v>5</v>
      </c>
      <c r="F95">
        <v>8</v>
      </c>
      <c r="G95">
        <v>89</v>
      </c>
      <c r="H95" t="s">
        <v>97</v>
      </c>
      <c r="I95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42219</v>
      </c>
      <c r="C96" t="s">
        <v>17</v>
      </c>
      <c r="D96">
        <v>76</v>
      </c>
      <c r="E96">
        <v>5</v>
      </c>
      <c r="F96">
        <v>9</v>
      </c>
      <c r="G96">
        <v>135</v>
      </c>
      <c r="H96" t="s">
        <v>99</v>
      </c>
      <c r="I96">
        <v>4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5" x14ac:dyDescent="0.3">
      <c r="B97" s="3">
        <v>42219</v>
      </c>
      <c r="C97" t="s">
        <v>17</v>
      </c>
      <c r="D97">
        <v>76</v>
      </c>
      <c r="E97">
        <v>5</v>
      </c>
      <c r="F97">
        <v>10</v>
      </c>
      <c r="G97">
        <v>126</v>
      </c>
      <c r="H97" t="s">
        <v>115</v>
      </c>
      <c r="I97">
        <v>4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5" x14ac:dyDescent="0.3">
      <c r="B98" s="3">
        <v>42219</v>
      </c>
      <c r="C98" t="s">
        <v>17</v>
      </c>
      <c r="D98">
        <v>76</v>
      </c>
      <c r="E98">
        <v>5</v>
      </c>
      <c r="F98">
        <v>11</v>
      </c>
      <c r="G98">
        <v>132</v>
      </c>
      <c r="H98" t="s">
        <v>116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5" x14ac:dyDescent="0.3">
      <c r="B99" s="3">
        <v>42219</v>
      </c>
      <c r="C99" t="s">
        <v>17</v>
      </c>
      <c r="D99">
        <v>76</v>
      </c>
      <c r="E99">
        <v>5</v>
      </c>
      <c r="F99">
        <v>12</v>
      </c>
      <c r="G99">
        <v>77</v>
      </c>
      <c r="H99" t="s">
        <v>95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5" x14ac:dyDescent="0.3">
      <c r="B100" s="3">
        <v>42219</v>
      </c>
      <c r="C100" t="s">
        <v>17</v>
      </c>
      <c r="D100">
        <v>76</v>
      </c>
      <c r="E100">
        <v>5</v>
      </c>
      <c r="F100">
        <v>13</v>
      </c>
      <c r="G100">
        <v>152</v>
      </c>
      <c r="H100" t="s">
        <v>200</v>
      </c>
      <c r="I100">
        <v>4</v>
      </c>
      <c r="J100">
        <v>2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5" x14ac:dyDescent="0.3">
      <c r="B101" s="3">
        <v>42219</v>
      </c>
      <c r="C101" t="s">
        <v>17</v>
      </c>
      <c r="D101">
        <v>76</v>
      </c>
      <c r="E101">
        <v>5</v>
      </c>
      <c r="F101">
        <v>14</v>
      </c>
      <c r="G101">
        <v>145</v>
      </c>
      <c r="H101" t="s">
        <v>200</v>
      </c>
      <c r="I101">
        <v>4</v>
      </c>
      <c r="J101">
        <v>3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5" x14ac:dyDescent="0.3">
      <c r="B102" s="3">
        <v>42219</v>
      </c>
      <c r="C102" t="s">
        <v>17</v>
      </c>
      <c r="D102">
        <v>76</v>
      </c>
      <c r="E102">
        <v>5</v>
      </c>
      <c r="F102">
        <v>15</v>
      </c>
      <c r="G102">
        <v>155</v>
      </c>
      <c r="H102" t="s">
        <v>99</v>
      </c>
      <c r="I102">
        <v>4</v>
      </c>
      <c r="J102">
        <v>2</v>
      </c>
      <c r="K102">
        <v>0</v>
      </c>
      <c r="L102">
        <v>1</v>
      </c>
      <c r="M102">
        <v>0</v>
      </c>
      <c r="N102">
        <v>0</v>
      </c>
      <c r="O102">
        <v>0</v>
      </c>
    </row>
    <row r="103" spans="2:15" x14ac:dyDescent="0.3">
      <c r="B103" s="3">
        <v>42219</v>
      </c>
      <c r="C103" t="s">
        <v>17</v>
      </c>
      <c r="D103">
        <v>76</v>
      </c>
      <c r="E103">
        <v>5</v>
      </c>
      <c r="F103">
        <v>16</v>
      </c>
      <c r="G103">
        <v>138</v>
      </c>
      <c r="H103" t="s">
        <v>99</v>
      </c>
      <c r="I103">
        <v>4</v>
      </c>
      <c r="J103">
        <v>2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5" x14ac:dyDescent="0.3">
      <c r="B104" s="3">
        <v>42219</v>
      </c>
      <c r="C104" t="s">
        <v>17</v>
      </c>
      <c r="D104">
        <v>76</v>
      </c>
      <c r="E104">
        <v>5</v>
      </c>
      <c r="F104">
        <v>17</v>
      </c>
      <c r="G104">
        <v>123</v>
      </c>
      <c r="H104" t="s">
        <v>99</v>
      </c>
      <c r="I104">
        <v>3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5" x14ac:dyDescent="0.3">
      <c r="B105" s="3">
        <v>42219</v>
      </c>
      <c r="C105" t="s">
        <v>17</v>
      </c>
      <c r="D105">
        <v>76</v>
      </c>
      <c r="E105">
        <v>5</v>
      </c>
      <c r="F105">
        <v>18</v>
      </c>
      <c r="G105">
        <v>145</v>
      </c>
      <c r="H105" s="11" t="s">
        <v>200</v>
      </c>
      <c r="I105">
        <v>3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5" x14ac:dyDescent="0.3">
      <c r="B106" s="3">
        <v>42219</v>
      </c>
      <c r="C106" t="s">
        <v>17</v>
      </c>
      <c r="D106">
        <v>76</v>
      </c>
      <c r="E106">
        <v>5</v>
      </c>
      <c r="F106">
        <v>19</v>
      </c>
      <c r="G106">
        <v>100</v>
      </c>
      <c r="H106" t="s">
        <v>97</v>
      </c>
      <c r="I106">
        <v>3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5" x14ac:dyDescent="0.3">
      <c r="B107" s="3">
        <v>42219</v>
      </c>
      <c r="C107" t="s">
        <v>17</v>
      </c>
      <c r="D107">
        <v>76</v>
      </c>
      <c r="E107">
        <v>5</v>
      </c>
      <c r="F107">
        <v>20</v>
      </c>
      <c r="G107">
        <v>102</v>
      </c>
      <c r="H107" t="s">
        <v>99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5" x14ac:dyDescent="0.3">
      <c r="B108" s="3"/>
    </row>
    <row r="109" spans="2:15" x14ac:dyDescent="0.3">
      <c r="B109" s="3" t="s">
        <v>108</v>
      </c>
      <c r="J109">
        <f t="shared" ref="J109:O109" si="16">SUM(J88:J107)</f>
        <v>23</v>
      </c>
      <c r="K109">
        <f t="shared" si="16"/>
        <v>0</v>
      </c>
      <c r="L109">
        <f t="shared" si="16"/>
        <v>1</v>
      </c>
      <c r="M109">
        <f t="shared" si="16"/>
        <v>0</v>
      </c>
      <c r="N109">
        <f t="shared" si="16"/>
        <v>0</v>
      </c>
      <c r="O109">
        <f t="shared" si="16"/>
        <v>0</v>
      </c>
    </row>
    <row r="110" spans="2:15" x14ac:dyDescent="0.3">
      <c r="B110" s="3" t="s">
        <v>107</v>
      </c>
      <c r="G110">
        <f>AVERAGE(G88:G107)</f>
        <v>121.3</v>
      </c>
      <c r="I110">
        <f>AVERAGE(I88:I107)</f>
        <v>3.7</v>
      </c>
      <c r="J110">
        <f>AVERAGE(J88:J107)</f>
        <v>1.1499999999999999</v>
      </c>
      <c r="K110">
        <f t="shared" ref="K110:O110" si="17">AVERAGE(K88:K107)</f>
        <v>0</v>
      </c>
      <c r="L110">
        <f t="shared" si="17"/>
        <v>0.05</v>
      </c>
      <c r="M110">
        <f t="shared" si="17"/>
        <v>0</v>
      </c>
      <c r="N110">
        <f t="shared" si="17"/>
        <v>0</v>
      </c>
      <c r="O110">
        <f t="shared" si="17"/>
        <v>0</v>
      </c>
    </row>
    <row r="111" spans="2:15" x14ac:dyDescent="0.3">
      <c r="B111" t="s">
        <v>121</v>
      </c>
      <c r="G111">
        <f>_xlfn.STDEV.S(G88:G107)</f>
        <v>24.398231169708325</v>
      </c>
      <c r="I111">
        <f>_xlfn.STDEV.S(I88:I107)</f>
        <v>0.47016234598162665</v>
      </c>
      <c r="J111">
        <f t="shared" ref="J111:O111" si="18">_xlfn.STDEV.S(J88:J107)</f>
        <v>0.98808693416808435</v>
      </c>
      <c r="K111">
        <f t="shared" si="18"/>
        <v>0</v>
      </c>
      <c r="L111">
        <f t="shared" si="18"/>
        <v>0.22360679774997896</v>
      </c>
      <c r="M111">
        <f t="shared" si="18"/>
        <v>0</v>
      </c>
      <c r="N111">
        <f t="shared" si="18"/>
        <v>0</v>
      </c>
      <c r="O111">
        <f t="shared" si="18"/>
        <v>0</v>
      </c>
    </row>
    <row r="112" spans="2:15" x14ac:dyDescent="0.3">
      <c r="B112" s="3" t="s">
        <v>122</v>
      </c>
      <c r="G112">
        <f>(G111/SQRT(20))</f>
        <v>5.4556103426222018</v>
      </c>
      <c r="I112">
        <f>(I111/SQRT(20))</f>
        <v>0.10513149660756922</v>
      </c>
      <c r="J112">
        <f t="shared" ref="J112:O112" si="19">(J111/SQRT(20))</f>
        <v>0.2209429552479196</v>
      </c>
      <c r="K112">
        <f t="shared" si="19"/>
        <v>0</v>
      </c>
      <c r="L112">
        <f t="shared" si="19"/>
        <v>4.9999999999999996E-2</v>
      </c>
      <c r="M112">
        <f t="shared" si="19"/>
        <v>0</v>
      </c>
      <c r="N112">
        <f t="shared" si="19"/>
        <v>0</v>
      </c>
      <c r="O112">
        <f t="shared" si="19"/>
        <v>0</v>
      </c>
    </row>
    <row r="114" spans="2:17" x14ac:dyDescent="0.3">
      <c r="B114" t="s">
        <v>34</v>
      </c>
      <c r="C114" t="s">
        <v>35</v>
      </c>
      <c r="D114" t="s">
        <v>55</v>
      </c>
      <c r="E114" t="s">
        <v>36</v>
      </c>
      <c r="F114" t="s">
        <v>37</v>
      </c>
      <c r="G114" t="s">
        <v>114</v>
      </c>
      <c r="H114" t="s">
        <v>39</v>
      </c>
      <c r="I114" t="s">
        <v>40</v>
      </c>
      <c r="J114" t="s">
        <v>41</v>
      </c>
      <c r="K114" t="s">
        <v>42</v>
      </c>
      <c r="L114" t="s">
        <v>43</v>
      </c>
      <c r="M114" t="s">
        <v>44</v>
      </c>
      <c r="N114" t="s">
        <v>45</v>
      </c>
      <c r="O114" t="s">
        <v>46</v>
      </c>
      <c r="Q114" t="s">
        <v>100</v>
      </c>
    </row>
    <row r="115" spans="2:17" x14ac:dyDescent="0.3">
      <c r="B115" s="3">
        <v>42219</v>
      </c>
      <c r="C115" t="s">
        <v>17</v>
      </c>
      <c r="D115">
        <v>77</v>
      </c>
      <c r="E115">
        <v>6</v>
      </c>
      <c r="F115">
        <v>1</v>
      </c>
      <c r="G115">
        <v>123</v>
      </c>
      <c r="H115" t="s">
        <v>98</v>
      </c>
      <c r="I115" s="11">
        <v>3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</row>
    <row r="116" spans="2:17" x14ac:dyDescent="0.3">
      <c r="B116" s="3">
        <v>42219</v>
      </c>
      <c r="C116" t="s">
        <v>17</v>
      </c>
      <c r="D116">
        <v>77</v>
      </c>
      <c r="E116">
        <v>6</v>
      </c>
      <c r="F116">
        <v>2</v>
      </c>
      <c r="G116">
        <v>84</v>
      </c>
      <c r="H116" t="s">
        <v>98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42219</v>
      </c>
      <c r="C117" t="s">
        <v>17</v>
      </c>
      <c r="D117">
        <v>77</v>
      </c>
      <c r="E117">
        <v>6</v>
      </c>
      <c r="F117">
        <v>3</v>
      </c>
      <c r="G117">
        <v>79</v>
      </c>
      <c r="H117" t="s">
        <v>98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 t="s">
        <v>193</v>
      </c>
    </row>
    <row r="118" spans="2:17" x14ac:dyDescent="0.3">
      <c r="B118" s="3">
        <v>42219</v>
      </c>
      <c r="C118" t="s">
        <v>17</v>
      </c>
      <c r="D118">
        <v>77</v>
      </c>
      <c r="E118">
        <v>6</v>
      </c>
      <c r="F118">
        <v>4</v>
      </c>
      <c r="G118">
        <v>35</v>
      </c>
      <c r="H118" t="s">
        <v>96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42219</v>
      </c>
      <c r="C119" t="s">
        <v>17</v>
      </c>
      <c r="D119">
        <v>77</v>
      </c>
      <c r="E119">
        <v>6</v>
      </c>
      <c r="F119">
        <v>5</v>
      </c>
      <c r="G119">
        <v>42</v>
      </c>
      <c r="H119" t="s">
        <v>95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 t="s">
        <v>204</v>
      </c>
    </row>
    <row r="120" spans="2:17" x14ac:dyDescent="0.3">
      <c r="B120" s="3"/>
    </row>
    <row r="121" spans="2:17" x14ac:dyDescent="0.3">
      <c r="B121" s="3" t="s">
        <v>108</v>
      </c>
      <c r="J121">
        <f t="shared" ref="J121:O121" si="20">SUM(J115:J119)</f>
        <v>0</v>
      </c>
      <c r="K121">
        <f t="shared" si="20"/>
        <v>1</v>
      </c>
      <c r="L121">
        <f t="shared" si="20"/>
        <v>0</v>
      </c>
      <c r="M121">
        <f t="shared" si="20"/>
        <v>0</v>
      </c>
      <c r="N121">
        <f t="shared" si="20"/>
        <v>0</v>
      </c>
      <c r="O121">
        <f t="shared" si="20"/>
        <v>0</v>
      </c>
    </row>
    <row r="122" spans="2:17" x14ac:dyDescent="0.3">
      <c r="B122" s="3" t="s">
        <v>107</v>
      </c>
      <c r="G122">
        <f>AVERAGE(G115:G119)</f>
        <v>72.599999999999994</v>
      </c>
      <c r="I122">
        <f t="shared" ref="I122:O122" si="21">AVERAGE(I115:I119)</f>
        <v>3</v>
      </c>
      <c r="J122">
        <f t="shared" si="21"/>
        <v>0</v>
      </c>
      <c r="K122">
        <f t="shared" si="21"/>
        <v>0.2</v>
      </c>
      <c r="L122">
        <f t="shared" si="21"/>
        <v>0</v>
      </c>
      <c r="M122">
        <f t="shared" si="21"/>
        <v>0</v>
      </c>
      <c r="N122">
        <f t="shared" si="21"/>
        <v>0</v>
      </c>
      <c r="O122">
        <f t="shared" si="21"/>
        <v>0</v>
      </c>
    </row>
    <row r="123" spans="2:17" x14ac:dyDescent="0.3">
      <c r="B123" t="s">
        <v>121</v>
      </c>
      <c r="G123">
        <f>_xlfn.STDEV.S(G115:G119)</f>
        <v>35.571055649221321</v>
      </c>
      <c r="I123">
        <f>_xlfn.STDEV.S(I115:I119)</f>
        <v>0</v>
      </c>
      <c r="J123">
        <f t="shared" ref="J123:O123" si="22">_xlfn.STDEV.S(J115:J119)</f>
        <v>0</v>
      </c>
      <c r="K123">
        <f t="shared" si="22"/>
        <v>0.44721359549995793</v>
      </c>
      <c r="L123">
        <f t="shared" si="22"/>
        <v>0</v>
      </c>
      <c r="M123">
        <f t="shared" si="22"/>
        <v>0</v>
      </c>
      <c r="N123">
        <f t="shared" si="22"/>
        <v>0</v>
      </c>
      <c r="O123">
        <f t="shared" si="22"/>
        <v>0</v>
      </c>
    </row>
    <row r="124" spans="2:17" x14ac:dyDescent="0.3">
      <c r="B124" s="3" t="s">
        <v>122</v>
      </c>
      <c r="G124">
        <f>(G123/SQRT(5))</f>
        <v>15.907859692617357</v>
      </c>
      <c r="I124">
        <f>(I123/SQRT(5))</f>
        <v>0</v>
      </c>
      <c r="J124">
        <f t="shared" ref="J124:O124" si="23">(J123/SQRT(5))</f>
        <v>0</v>
      </c>
      <c r="K124">
        <f t="shared" si="23"/>
        <v>0.19999999999999998</v>
      </c>
      <c r="L124">
        <f t="shared" si="23"/>
        <v>0</v>
      </c>
      <c r="M124">
        <f t="shared" si="23"/>
        <v>0</v>
      </c>
      <c r="N124">
        <f t="shared" si="23"/>
        <v>0</v>
      </c>
      <c r="O124">
        <f t="shared" si="23"/>
        <v>0</v>
      </c>
    </row>
    <row r="126" spans="2:17" x14ac:dyDescent="0.3">
      <c r="B126" t="s">
        <v>34</v>
      </c>
      <c r="C126" t="s">
        <v>35</v>
      </c>
      <c r="D126" t="s">
        <v>55</v>
      </c>
      <c r="E126" t="s">
        <v>36</v>
      </c>
      <c r="F126" t="s">
        <v>37</v>
      </c>
      <c r="G126" t="s">
        <v>114</v>
      </c>
      <c r="H126" t="s">
        <v>39</v>
      </c>
      <c r="I126" t="s">
        <v>40</v>
      </c>
      <c r="J126" t="s">
        <v>41</v>
      </c>
      <c r="K126" t="s">
        <v>42</v>
      </c>
      <c r="L126" t="s">
        <v>43</v>
      </c>
      <c r="M126" t="s">
        <v>44</v>
      </c>
      <c r="N126" t="s">
        <v>45</v>
      </c>
      <c r="O126" t="s">
        <v>46</v>
      </c>
      <c r="Q126" t="s">
        <v>100</v>
      </c>
    </row>
    <row r="127" spans="2:17" x14ac:dyDescent="0.3">
      <c r="B127" s="3">
        <v>42220</v>
      </c>
      <c r="C127" t="s">
        <v>17</v>
      </c>
      <c r="D127">
        <v>78</v>
      </c>
      <c r="E127">
        <v>7</v>
      </c>
      <c r="F127">
        <v>1</v>
      </c>
      <c r="G127">
        <v>89</v>
      </c>
      <c r="H127" t="s">
        <v>97</v>
      </c>
      <c r="I127" s="11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42220</v>
      </c>
      <c r="C128" t="s">
        <v>17</v>
      </c>
      <c r="D128">
        <v>78</v>
      </c>
      <c r="E128">
        <v>7</v>
      </c>
      <c r="F128">
        <v>2</v>
      </c>
      <c r="G128">
        <v>95</v>
      </c>
      <c r="H128" t="s">
        <v>97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42220</v>
      </c>
      <c r="C129" t="s">
        <v>17</v>
      </c>
      <c r="D129">
        <v>78</v>
      </c>
      <c r="E129">
        <v>7</v>
      </c>
      <c r="F129">
        <v>3</v>
      </c>
      <c r="G129">
        <v>31</v>
      </c>
      <c r="H129" t="s">
        <v>95</v>
      </c>
      <c r="I129">
        <v>3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42220</v>
      </c>
      <c r="C130" t="s">
        <v>17</v>
      </c>
      <c r="D130">
        <v>78</v>
      </c>
      <c r="E130">
        <v>7</v>
      </c>
      <c r="F130">
        <v>4</v>
      </c>
      <c r="G130">
        <v>54</v>
      </c>
      <c r="H130" t="s">
        <v>95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42220</v>
      </c>
      <c r="C131" t="s">
        <v>17</v>
      </c>
      <c r="D131">
        <v>78</v>
      </c>
      <c r="E131">
        <v>7</v>
      </c>
      <c r="F131">
        <v>5</v>
      </c>
      <c r="G131">
        <v>96</v>
      </c>
      <c r="H131" t="s">
        <v>124</v>
      </c>
      <c r="I131">
        <v>3</v>
      </c>
      <c r="J131">
        <v>3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42220</v>
      </c>
      <c r="C132" t="s">
        <v>17</v>
      </c>
      <c r="D132">
        <v>78</v>
      </c>
      <c r="E132">
        <v>7</v>
      </c>
      <c r="F132">
        <v>6</v>
      </c>
      <c r="G132">
        <v>79</v>
      </c>
      <c r="H132" t="s">
        <v>97</v>
      </c>
      <c r="I132">
        <v>3</v>
      </c>
      <c r="J132">
        <v>3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42220</v>
      </c>
      <c r="C133" t="s">
        <v>17</v>
      </c>
      <c r="D133">
        <v>78</v>
      </c>
      <c r="E133">
        <v>7</v>
      </c>
      <c r="F133">
        <v>7</v>
      </c>
      <c r="G133">
        <v>115</v>
      </c>
      <c r="H133" t="s">
        <v>99</v>
      </c>
      <c r="I133">
        <v>3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</row>
    <row r="134" spans="2:17" x14ac:dyDescent="0.3">
      <c r="B134" s="3">
        <v>42220</v>
      </c>
      <c r="C134" t="s">
        <v>17</v>
      </c>
      <c r="D134">
        <v>78</v>
      </c>
      <c r="E134">
        <v>7</v>
      </c>
      <c r="F134">
        <v>8</v>
      </c>
      <c r="G134">
        <v>79</v>
      </c>
      <c r="H134" t="s">
        <v>96</v>
      </c>
      <c r="I134">
        <v>3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Q134" t="s">
        <v>127</v>
      </c>
    </row>
    <row r="135" spans="2:17" x14ac:dyDescent="0.3">
      <c r="B135" s="3">
        <v>42220</v>
      </c>
      <c r="C135" t="s">
        <v>17</v>
      </c>
      <c r="D135">
        <v>78</v>
      </c>
      <c r="E135">
        <v>7</v>
      </c>
      <c r="F135">
        <v>9</v>
      </c>
      <c r="G135">
        <v>96</v>
      </c>
      <c r="H135" t="s">
        <v>97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 t="s">
        <v>127</v>
      </c>
    </row>
    <row r="136" spans="2:17" x14ac:dyDescent="0.3">
      <c r="B136" s="3">
        <v>42220</v>
      </c>
      <c r="C136" t="s">
        <v>17</v>
      </c>
      <c r="D136">
        <v>78</v>
      </c>
      <c r="E136">
        <v>7</v>
      </c>
      <c r="F136">
        <v>10</v>
      </c>
      <c r="G136">
        <v>54</v>
      </c>
      <c r="H136" t="s">
        <v>95</v>
      </c>
      <c r="I136">
        <v>3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Q136" s="6" t="s">
        <v>205</v>
      </c>
    </row>
    <row r="137" spans="2:17" x14ac:dyDescent="0.3">
      <c r="B137" s="3">
        <v>42220</v>
      </c>
      <c r="C137" t="s">
        <v>17</v>
      </c>
      <c r="D137">
        <v>78</v>
      </c>
      <c r="E137">
        <v>7</v>
      </c>
      <c r="F137">
        <v>11</v>
      </c>
      <c r="G137">
        <v>72</v>
      </c>
      <c r="H137" t="s">
        <v>95</v>
      </c>
      <c r="I137">
        <v>3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42220</v>
      </c>
      <c r="C138" t="s">
        <v>17</v>
      </c>
      <c r="D138">
        <v>78</v>
      </c>
      <c r="E138">
        <v>7</v>
      </c>
      <c r="F138">
        <v>12</v>
      </c>
      <c r="G138">
        <v>75</v>
      </c>
      <c r="H138" t="s">
        <v>97</v>
      </c>
      <c r="I138">
        <v>3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42220</v>
      </c>
      <c r="C139" t="s">
        <v>17</v>
      </c>
      <c r="D139">
        <v>78</v>
      </c>
      <c r="E139">
        <v>7</v>
      </c>
      <c r="F139">
        <v>13</v>
      </c>
      <c r="G139">
        <v>78</v>
      </c>
      <c r="H139" t="s">
        <v>95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42220</v>
      </c>
      <c r="C140" t="s">
        <v>17</v>
      </c>
      <c r="D140">
        <v>78</v>
      </c>
      <c r="E140">
        <v>7</v>
      </c>
      <c r="F140">
        <v>14</v>
      </c>
      <c r="G140">
        <v>104</v>
      </c>
      <c r="H140" t="s">
        <v>97</v>
      </c>
      <c r="I140">
        <v>4</v>
      </c>
      <c r="J140">
        <v>4</v>
      </c>
      <c r="K140">
        <v>0</v>
      </c>
      <c r="L140">
        <v>0</v>
      </c>
      <c r="M140">
        <v>0</v>
      </c>
      <c r="N140">
        <v>0</v>
      </c>
      <c r="O140">
        <v>0</v>
      </c>
      <c r="Q140" t="s">
        <v>198</v>
      </c>
    </row>
    <row r="141" spans="2:17" x14ac:dyDescent="0.3">
      <c r="B141" s="3"/>
    </row>
    <row r="142" spans="2:17" x14ac:dyDescent="0.3">
      <c r="B142" s="3" t="s">
        <v>108</v>
      </c>
      <c r="J142">
        <f t="shared" ref="J142:O142" si="24">SUM(J127:J140)</f>
        <v>16</v>
      </c>
      <c r="K142">
        <f t="shared" si="24"/>
        <v>0</v>
      </c>
      <c r="L142">
        <f t="shared" si="24"/>
        <v>1</v>
      </c>
      <c r="M142">
        <f t="shared" si="24"/>
        <v>0</v>
      </c>
      <c r="N142">
        <f t="shared" si="24"/>
        <v>0</v>
      </c>
      <c r="O142">
        <f t="shared" si="24"/>
        <v>0</v>
      </c>
    </row>
    <row r="143" spans="2:17" x14ac:dyDescent="0.3">
      <c r="B143" s="3" t="s">
        <v>107</v>
      </c>
      <c r="G143">
        <f>AVERAGE(G127:G140)</f>
        <v>79.785714285714292</v>
      </c>
      <c r="I143">
        <f t="shared" ref="I143:O143" si="25">AVERAGE(I127:I140)</f>
        <v>3.1428571428571428</v>
      </c>
      <c r="J143">
        <f t="shared" si="25"/>
        <v>1.1428571428571428</v>
      </c>
      <c r="K143">
        <f t="shared" si="25"/>
        <v>0</v>
      </c>
      <c r="L143">
        <f t="shared" si="25"/>
        <v>7.1428571428571425E-2</v>
      </c>
      <c r="M143">
        <f t="shared" si="25"/>
        <v>0</v>
      </c>
      <c r="N143">
        <f t="shared" si="25"/>
        <v>0</v>
      </c>
      <c r="O143">
        <f t="shared" si="25"/>
        <v>0</v>
      </c>
    </row>
    <row r="144" spans="2:17" x14ac:dyDescent="0.3">
      <c r="B144" t="s">
        <v>121</v>
      </c>
      <c r="G144">
        <f>_xlfn.STDEV.S(G127:G140)</f>
        <v>22.302737229140465</v>
      </c>
      <c r="I144">
        <f t="shared" ref="I144:O144" si="26">_xlfn.STDEV.S(I127:I140)</f>
        <v>0.36313651960128229</v>
      </c>
      <c r="J144">
        <f t="shared" si="26"/>
        <v>1.2924123453177281</v>
      </c>
      <c r="K144">
        <f t="shared" si="26"/>
        <v>0</v>
      </c>
      <c r="L144">
        <f t="shared" si="26"/>
        <v>0.2672612419124244</v>
      </c>
      <c r="M144">
        <f t="shared" si="26"/>
        <v>0</v>
      </c>
      <c r="N144">
        <f t="shared" si="26"/>
        <v>0</v>
      </c>
      <c r="O144">
        <f t="shared" si="26"/>
        <v>0</v>
      </c>
    </row>
    <row r="145" spans="2:17" x14ac:dyDescent="0.3">
      <c r="B145" s="3" t="s">
        <v>122</v>
      </c>
      <c r="G145">
        <f>(G144/SQRT(14))</f>
        <v>5.9606572499065438</v>
      </c>
      <c r="I145">
        <f>(I144/SQRT(14))</f>
        <v>9.7052317212394143E-2</v>
      </c>
      <c r="J145">
        <f>(J144/SQRT(14))</f>
        <v>0.34541172847256507</v>
      </c>
      <c r="K145">
        <f t="shared" ref="K145:O145" si="27">(K144/SQRT(14))</f>
        <v>0</v>
      </c>
      <c r="L145">
        <f t="shared" si="27"/>
        <v>7.1428571428571438E-2</v>
      </c>
      <c r="M145">
        <f t="shared" si="27"/>
        <v>0</v>
      </c>
      <c r="N145">
        <f t="shared" si="27"/>
        <v>0</v>
      </c>
      <c r="O145">
        <f t="shared" si="27"/>
        <v>0</v>
      </c>
    </row>
    <row r="147" spans="2:17" x14ac:dyDescent="0.3">
      <c r="B147" t="s">
        <v>34</v>
      </c>
      <c r="C147" t="s">
        <v>35</v>
      </c>
      <c r="D147" t="s">
        <v>55</v>
      </c>
      <c r="E147" t="s">
        <v>36</v>
      </c>
      <c r="F147" t="s">
        <v>37</v>
      </c>
      <c r="G147" t="s">
        <v>114</v>
      </c>
      <c r="H147" t="s">
        <v>39</v>
      </c>
      <c r="I147" t="s">
        <v>40</v>
      </c>
      <c r="J147" t="s">
        <v>41</v>
      </c>
      <c r="K147" t="s">
        <v>42</v>
      </c>
      <c r="L147" t="s">
        <v>43</v>
      </c>
      <c r="M147" t="s">
        <v>44</v>
      </c>
      <c r="N147" t="s">
        <v>45</v>
      </c>
      <c r="O147" t="s">
        <v>46</v>
      </c>
      <c r="Q147" t="s">
        <v>100</v>
      </c>
    </row>
    <row r="148" spans="2:17" x14ac:dyDescent="0.3">
      <c r="B148" s="3">
        <v>42220</v>
      </c>
      <c r="C148" t="s">
        <v>17</v>
      </c>
      <c r="D148">
        <v>79</v>
      </c>
      <c r="E148">
        <v>8</v>
      </c>
      <c r="F148">
        <v>1</v>
      </c>
      <c r="G148">
        <v>149</v>
      </c>
      <c r="H148" t="s">
        <v>99</v>
      </c>
      <c r="I148">
        <v>3</v>
      </c>
      <c r="J148">
        <v>2</v>
      </c>
      <c r="K148">
        <v>1</v>
      </c>
      <c r="L148">
        <v>0</v>
      </c>
      <c r="M148">
        <v>0</v>
      </c>
      <c r="N148">
        <v>0</v>
      </c>
      <c r="O148">
        <v>0</v>
      </c>
      <c r="Q148" t="s">
        <v>166</v>
      </c>
    </row>
    <row r="149" spans="2:17" x14ac:dyDescent="0.3">
      <c r="B149" s="3">
        <v>42220</v>
      </c>
      <c r="C149" t="s">
        <v>17</v>
      </c>
      <c r="D149">
        <v>79</v>
      </c>
      <c r="E149">
        <v>8</v>
      </c>
      <c r="F149">
        <v>2</v>
      </c>
      <c r="G149">
        <v>65</v>
      </c>
      <c r="H149" t="s">
        <v>95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1" spans="2:17" x14ac:dyDescent="0.3">
      <c r="B151" t="s">
        <v>108</v>
      </c>
      <c r="J151">
        <f t="shared" ref="J151:O151" si="28">SUM(J148:J150)</f>
        <v>2</v>
      </c>
      <c r="K151">
        <f t="shared" si="28"/>
        <v>1</v>
      </c>
      <c r="L151">
        <f t="shared" si="28"/>
        <v>0</v>
      </c>
      <c r="M151">
        <f t="shared" si="28"/>
        <v>0</v>
      </c>
      <c r="N151">
        <f t="shared" si="28"/>
        <v>0</v>
      </c>
      <c r="O151">
        <f t="shared" si="28"/>
        <v>0</v>
      </c>
    </row>
    <row r="152" spans="2:17" x14ac:dyDescent="0.3">
      <c r="B152" t="s">
        <v>107</v>
      </c>
      <c r="G152">
        <f>AVERAGE(G148:G149)</f>
        <v>107</v>
      </c>
      <c r="I152">
        <f t="shared" ref="I152:O152" si="29">AVERAGE(I148:I149)</f>
        <v>3</v>
      </c>
      <c r="J152">
        <f t="shared" si="29"/>
        <v>1</v>
      </c>
      <c r="K152">
        <f t="shared" si="29"/>
        <v>0.5</v>
      </c>
      <c r="L152">
        <f t="shared" si="29"/>
        <v>0</v>
      </c>
      <c r="M152">
        <f t="shared" si="29"/>
        <v>0</v>
      </c>
      <c r="N152">
        <f t="shared" si="29"/>
        <v>0</v>
      </c>
      <c r="O152">
        <f t="shared" si="29"/>
        <v>0</v>
      </c>
    </row>
    <row r="153" spans="2:17" x14ac:dyDescent="0.3">
      <c r="B153" t="s">
        <v>121</v>
      </c>
      <c r="G153">
        <f>_xlfn.STDEV.S(G148:G149)</f>
        <v>59.396969619669989</v>
      </c>
      <c r="I153">
        <f>_xlfn.STDEV.S(I148:I149)</f>
        <v>0</v>
      </c>
      <c r="J153">
        <f>_xlfn.STDEV.S(J148:J149)</f>
        <v>1.4142135623730951</v>
      </c>
      <c r="K153">
        <f>_xlfn.STDEV.S(K148:K149)</f>
        <v>0.70710678118654757</v>
      </c>
      <c r="L153">
        <f t="shared" ref="L153:O153" si="30">_xlfn.STDEV.S(L148:L149)</f>
        <v>0</v>
      </c>
      <c r="M153">
        <f t="shared" si="30"/>
        <v>0</v>
      </c>
      <c r="N153">
        <f t="shared" si="30"/>
        <v>0</v>
      </c>
      <c r="O153">
        <f t="shared" si="30"/>
        <v>0</v>
      </c>
    </row>
    <row r="154" spans="2:17" x14ac:dyDescent="0.3">
      <c r="B154" s="3" t="s">
        <v>122</v>
      </c>
      <c r="G154">
        <f>(G153/SQRT(2))</f>
        <v>41.999999999999993</v>
      </c>
      <c r="I154">
        <f>(I153/SQRT(2))</f>
        <v>0</v>
      </c>
      <c r="J154">
        <f>(J153/SQRT(2))</f>
        <v>1</v>
      </c>
      <c r="K154">
        <f>(K153/SQRT(2))</f>
        <v>0.5</v>
      </c>
      <c r="L154">
        <f t="shared" ref="L154:O154" si="31">(L153/SQRT(2))</f>
        <v>0</v>
      </c>
      <c r="M154">
        <f t="shared" si="31"/>
        <v>0</v>
      </c>
      <c r="N154">
        <f t="shared" si="31"/>
        <v>0</v>
      </c>
      <c r="O154">
        <f t="shared" si="31"/>
        <v>0</v>
      </c>
    </row>
    <row r="156" spans="2:17" x14ac:dyDescent="0.3">
      <c r="B156" t="s">
        <v>34</v>
      </c>
      <c r="C156" t="s">
        <v>35</v>
      </c>
      <c r="D156" t="s">
        <v>55</v>
      </c>
      <c r="E156" t="s">
        <v>36</v>
      </c>
      <c r="F156" t="s">
        <v>37</v>
      </c>
      <c r="G156" t="s">
        <v>114</v>
      </c>
      <c r="H156" t="s">
        <v>39</v>
      </c>
      <c r="I156" t="s">
        <v>40</v>
      </c>
      <c r="J156" t="s">
        <v>41</v>
      </c>
      <c r="K156" t="s">
        <v>42</v>
      </c>
      <c r="L156" t="s">
        <v>43</v>
      </c>
      <c r="M156" t="s">
        <v>44</v>
      </c>
      <c r="N156" t="s">
        <v>45</v>
      </c>
      <c r="O156" t="s">
        <v>46</v>
      </c>
      <c r="Q156" t="s">
        <v>100</v>
      </c>
    </row>
    <row r="157" spans="2:17" x14ac:dyDescent="0.3">
      <c r="B157" s="3">
        <v>42220</v>
      </c>
      <c r="C157" t="s">
        <v>17</v>
      </c>
      <c r="D157">
        <v>80</v>
      </c>
      <c r="E157">
        <v>9</v>
      </c>
      <c r="F157">
        <v>1</v>
      </c>
      <c r="G157">
        <v>69</v>
      </c>
      <c r="H157" t="s">
        <v>95</v>
      </c>
      <c r="I157" s="11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7" x14ac:dyDescent="0.3">
      <c r="B158" s="3">
        <v>42220</v>
      </c>
      <c r="C158" t="s">
        <v>17</v>
      </c>
      <c r="D158">
        <v>80</v>
      </c>
      <c r="E158">
        <v>9</v>
      </c>
      <c r="F158">
        <v>2</v>
      </c>
      <c r="G158">
        <v>68</v>
      </c>
      <c r="H158" t="s">
        <v>95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42220</v>
      </c>
      <c r="C159" t="s">
        <v>17</v>
      </c>
      <c r="D159">
        <v>80</v>
      </c>
      <c r="E159">
        <v>9</v>
      </c>
      <c r="F159">
        <v>3</v>
      </c>
      <c r="G159">
        <v>106</v>
      </c>
      <c r="H159" t="s">
        <v>95</v>
      </c>
      <c r="I159">
        <v>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Q159" t="s">
        <v>166</v>
      </c>
    </row>
    <row r="160" spans="2:17" x14ac:dyDescent="0.3">
      <c r="B160" s="3">
        <v>42220</v>
      </c>
      <c r="C160" t="s">
        <v>17</v>
      </c>
      <c r="D160">
        <v>80</v>
      </c>
      <c r="E160">
        <v>9</v>
      </c>
      <c r="F160">
        <v>4</v>
      </c>
      <c r="G160">
        <v>138</v>
      </c>
      <c r="H160" t="s">
        <v>96</v>
      </c>
      <c r="I160">
        <v>3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Q160" t="s">
        <v>166</v>
      </c>
    </row>
    <row r="161" spans="2:17" x14ac:dyDescent="0.3">
      <c r="B161" s="3">
        <v>42220</v>
      </c>
      <c r="C161" t="s">
        <v>17</v>
      </c>
      <c r="D161">
        <v>80</v>
      </c>
      <c r="E161">
        <v>9</v>
      </c>
      <c r="F161">
        <v>5</v>
      </c>
      <c r="G161">
        <v>106</v>
      </c>
      <c r="H161" t="s">
        <v>95</v>
      </c>
      <c r="I161">
        <v>3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Q161" t="s">
        <v>191</v>
      </c>
    </row>
    <row r="162" spans="2:17" x14ac:dyDescent="0.3">
      <c r="B162" s="3">
        <v>42220</v>
      </c>
      <c r="C162" t="s">
        <v>17</v>
      </c>
      <c r="D162">
        <v>80</v>
      </c>
      <c r="E162">
        <v>9</v>
      </c>
      <c r="F162">
        <v>6</v>
      </c>
      <c r="G162">
        <v>111</v>
      </c>
      <c r="H162" t="s">
        <v>95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Q162" t="s">
        <v>166</v>
      </c>
    </row>
    <row r="163" spans="2:17" x14ac:dyDescent="0.3">
      <c r="B163" s="3">
        <v>42220</v>
      </c>
      <c r="C163" t="s">
        <v>17</v>
      </c>
      <c r="D163">
        <v>80</v>
      </c>
      <c r="E163">
        <v>9</v>
      </c>
      <c r="F163">
        <v>7</v>
      </c>
      <c r="G163">
        <v>117</v>
      </c>
      <c r="H163" t="s">
        <v>99</v>
      </c>
      <c r="I163">
        <v>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42220</v>
      </c>
      <c r="C164" t="s">
        <v>17</v>
      </c>
      <c r="D164">
        <v>80</v>
      </c>
      <c r="E164">
        <v>9</v>
      </c>
      <c r="F164">
        <v>8</v>
      </c>
      <c r="G164">
        <v>112</v>
      </c>
      <c r="H164" t="s">
        <v>95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42220</v>
      </c>
      <c r="C165" t="s">
        <v>17</v>
      </c>
      <c r="D165">
        <v>80</v>
      </c>
      <c r="E165">
        <v>9</v>
      </c>
      <c r="F165">
        <v>9</v>
      </c>
      <c r="G165">
        <v>118</v>
      </c>
      <c r="H165" t="s">
        <v>96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 t="s">
        <v>166</v>
      </c>
    </row>
    <row r="166" spans="2:17" x14ac:dyDescent="0.3">
      <c r="B166" s="3">
        <v>42220</v>
      </c>
      <c r="C166" t="s">
        <v>17</v>
      </c>
      <c r="D166">
        <v>80</v>
      </c>
      <c r="E166">
        <v>9</v>
      </c>
      <c r="F166">
        <v>10</v>
      </c>
      <c r="G166">
        <v>124</v>
      </c>
      <c r="H166" t="s">
        <v>95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 t="s">
        <v>166</v>
      </c>
    </row>
    <row r="167" spans="2:17" x14ac:dyDescent="0.3">
      <c r="B167" s="3">
        <v>42220</v>
      </c>
      <c r="C167" t="s">
        <v>17</v>
      </c>
      <c r="D167">
        <v>80</v>
      </c>
      <c r="E167">
        <v>9</v>
      </c>
      <c r="F167">
        <v>11</v>
      </c>
      <c r="G167">
        <v>75</v>
      </c>
      <c r="H167" t="s">
        <v>95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42220</v>
      </c>
      <c r="C168" t="s">
        <v>17</v>
      </c>
      <c r="D168">
        <v>80</v>
      </c>
      <c r="E168">
        <v>9</v>
      </c>
      <c r="F168">
        <v>12</v>
      </c>
      <c r="G168">
        <v>99</v>
      </c>
      <c r="H168" t="s">
        <v>95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Q168" t="s">
        <v>166</v>
      </c>
    </row>
    <row r="169" spans="2:17" x14ac:dyDescent="0.3">
      <c r="B169" s="3">
        <v>42220</v>
      </c>
      <c r="C169" t="s">
        <v>17</v>
      </c>
      <c r="D169">
        <v>80</v>
      </c>
      <c r="E169">
        <v>9</v>
      </c>
      <c r="F169">
        <v>13</v>
      </c>
      <c r="G169">
        <v>86</v>
      </c>
      <c r="H169" t="s">
        <v>95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42220</v>
      </c>
      <c r="C170" t="s">
        <v>17</v>
      </c>
      <c r="D170">
        <v>80</v>
      </c>
      <c r="E170">
        <v>9</v>
      </c>
      <c r="F170">
        <v>14</v>
      </c>
      <c r="G170">
        <v>75</v>
      </c>
      <c r="H170" t="s">
        <v>95</v>
      </c>
      <c r="I170">
        <v>3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42220</v>
      </c>
      <c r="C171" t="s">
        <v>17</v>
      </c>
      <c r="D171">
        <v>80</v>
      </c>
      <c r="E171">
        <v>9</v>
      </c>
      <c r="F171">
        <v>15</v>
      </c>
      <c r="G171">
        <v>97</v>
      </c>
      <c r="H171" t="s">
        <v>95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Q171" t="s">
        <v>127</v>
      </c>
    </row>
    <row r="172" spans="2:17" x14ac:dyDescent="0.3">
      <c r="B172" s="3">
        <v>42220</v>
      </c>
      <c r="C172" t="s">
        <v>17</v>
      </c>
      <c r="D172">
        <v>80</v>
      </c>
      <c r="E172">
        <v>9</v>
      </c>
      <c r="F172">
        <v>16</v>
      </c>
      <c r="G172">
        <v>110</v>
      </c>
      <c r="H172" t="s">
        <v>95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Q172" t="s">
        <v>166</v>
      </c>
    </row>
    <row r="173" spans="2:17" x14ac:dyDescent="0.3">
      <c r="B173" s="3">
        <v>42220</v>
      </c>
      <c r="C173" t="s">
        <v>17</v>
      </c>
      <c r="D173">
        <v>80</v>
      </c>
      <c r="E173">
        <v>9</v>
      </c>
      <c r="F173">
        <v>17</v>
      </c>
      <c r="G173">
        <v>112</v>
      </c>
      <c r="H173" t="s">
        <v>95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 t="s">
        <v>127</v>
      </c>
    </row>
    <row r="174" spans="2:17" x14ac:dyDescent="0.3">
      <c r="B174" s="3">
        <v>42220</v>
      </c>
      <c r="C174" t="s">
        <v>17</v>
      </c>
      <c r="D174">
        <v>80</v>
      </c>
      <c r="E174">
        <v>9</v>
      </c>
      <c r="F174">
        <v>18</v>
      </c>
      <c r="G174">
        <v>66</v>
      </c>
      <c r="H174" s="11" t="s">
        <v>95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42220</v>
      </c>
      <c r="C175" t="s">
        <v>17</v>
      </c>
      <c r="D175">
        <v>80</v>
      </c>
      <c r="E175">
        <v>9</v>
      </c>
      <c r="F175">
        <v>19</v>
      </c>
      <c r="G175">
        <v>80</v>
      </c>
      <c r="H175" t="s">
        <v>96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42220</v>
      </c>
      <c r="C176" t="s">
        <v>17</v>
      </c>
      <c r="D176">
        <v>80</v>
      </c>
      <c r="E176">
        <v>9</v>
      </c>
      <c r="F176">
        <v>20</v>
      </c>
      <c r="G176">
        <v>72</v>
      </c>
      <c r="H176" t="s">
        <v>95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/>
    </row>
    <row r="178" spans="2:17" x14ac:dyDescent="0.3">
      <c r="B178" s="3" t="s">
        <v>108</v>
      </c>
      <c r="J178">
        <f t="shared" ref="J178:O178" si="32">SUM(J157:J176)</f>
        <v>3</v>
      </c>
      <c r="K178">
        <f t="shared" si="32"/>
        <v>0</v>
      </c>
      <c r="L178">
        <f t="shared" si="32"/>
        <v>0</v>
      </c>
      <c r="M178">
        <f t="shared" si="32"/>
        <v>0</v>
      </c>
      <c r="N178">
        <f t="shared" si="32"/>
        <v>0</v>
      </c>
      <c r="O178">
        <f t="shared" si="32"/>
        <v>0</v>
      </c>
    </row>
    <row r="179" spans="2:17" x14ac:dyDescent="0.3">
      <c r="B179" s="3" t="s">
        <v>107</v>
      </c>
      <c r="G179">
        <f>AVERAGE(G157:G176)</f>
        <v>97.05</v>
      </c>
      <c r="I179">
        <f>AVERAGE(I157:I176)</f>
        <v>3.05</v>
      </c>
      <c r="J179">
        <f>AVERAGE(J157:J176)</f>
        <v>0.15</v>
      </c>
      <c r="K179">
        <f t="shared" ref="K179:O179" si="33">AVERAGE(K157:K176)</f>
        <v>0</v>
      </c>
      <c r="L179">
        <f t="shared" si="33"/>
        <v>0</v>
      </c>
      <c r="M179">
        <f t="shared" si="33"/>
        <v>0</v>
      </c>
      <c r="N179">
        <f t="shared" si="33"/>
        <v>0</v>
      </c>
      <c r="O179">
        <f t="shared" si="33"/>
        <v>0</v>
      </c>
    </row>
    <row r="180" spans="2:17" x14ac:dyDescent="0.3">
      <c r="B180" t="s">
        <v>121</v>
      </c>
      <c r="G180">
        <f>_xlfn.STDEV.S(G157:G176)</f>
        <v>21.546705695205244</v>
      </c>
      <c r="I180">
        <f>_xlfn.STDEV.S(I157:I176)</f>
        <v>0.22360679774997891</v>
      </c>
      <c r="J180">
        <f t="shared" ref="J180:O180" si="34">_xlfn.STDEV.S(J157:J176)</f>
        <v>0.36634754853252327</v>
      </c>
      <c r="K180">
        <f t="shared" si="34"/>
        <v>0</v>
      </c>
      <c r="L180">
        <f t="shared" si="34"/>
        <v>0</v>
      </c>
      <c r="M180">
        <f t="shared" si="34"/>
        <v>0</v>
      </c>
      <c r="N180">
        <f t="shared" si="34"/>
        <v>0</v>
      </c>
      <c r="O180">
        <f t="shared" si="34"/>
        <v>0</v>
      </c>
    </row>
    <row r="181" spans="2:17" x14ac:dyDescent="0.3">
      <c r="B181" s="3" t="s">
        <v>122</v>
      </c>
      <c r="G181">
        <f>(G180/SQRT(20))</f>
        <v>4.8179898625660789</v>
      </c>
      <c r="I181">
        <f>(I180/SQRT(20))</f>
        <v>4.9999999999999982E-2</v>
      </c>
      <c r="J181">
        <f t="shared" ref="J181:O181" si="35">(J180/SQRT(20))</f>
        <v>8.1917802190912534E-2</v>
      </c>
      <c r="K181">
        <f t="shared" si="35"/>
        <v>0</v>
      </c>
      <c r="L181">
        <f t="shared" si="35"/>
        <v>0</v>
      </c>
      <c r="M181">
        <f t="shared" si="35"/>
        <v>0</v>
      </c>
      <c r="N181">
        <f t="shared" si="35"/>
        <v>0</v>
      </c>
      <c r="O181">
        <f t="shared" si="35"/>
        <v>0</v>
      </c>
    </row>
    <row r="183" spans="2:17" x14ac:dyDescent="0.3">
      <c r="B183" t="s">
        <v>34</v>
      </c>
      <c r="C183" t="s">
        <v>35</v>
      </c>
      <c r="D183" t="s">
        <v>55</v>
      </c>
      <c r="E183" t="s">
        <v>36</v>
      </c>
      <c r="F183" t="s">
        <v>37</v>
      </c>
      <c r="G183" t="s">
        <v>114</v>
      </c>
      <c r="H183" t="s">
        <v>39</v>
      </c>
      <c r="I183" t="s">
        <v>40</v>
      </c>
      <c r="J183" t="s">
        <v>41</v>
      </c>
      <c r="K183" t="s">
        <v>42</v>
      </c>
      <c r="L183" t="s">
        <v>43</v>
      </c>
      <c r="M183" t="s">
        <v>44</v>
      </c>
      <c r="N183" t="s">
        <v>45</v>
      </c>
      <c r="O183" t="s">
        <v>46</v>
      </c>
      <c r="Q183" t="s">
        <v>100</v>
      </c>
    </row>
    <row r="184" spans="2:17" x14ac:dyDescent="0.3">
      <c r="B184" s="3">
        <v>42220</v>
      </c>
      <c r="C184" t="s">
        <v>17</v>
      </c>
      <c r="D184">
        <v>81</v>
      </c>
      <c r="E184">
        <v>10</v>
      </c>
      <c r="F184">
        <v>1</v>
      </c>
      <c r="G184">
        <v>90</v>
      </c>
      <c r="H184" t="s">
        <v>96</v>
      </c>
      <c r="I184" s="11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>
        <v>42220</v>
      </c>
      <c r="C185" t="s">
        <v>17</v>
      </c>
      <c r="D185">
        <v>81</v>
      </c>
      <c r="E185">
        <v>10</v>
      </c>
      <c r="F185">
        <v>2</v>
      </c>
      <c r="G185">
        <v>53</v>
      </c>
      <c r="H185" t="s">
        <v>95</v>
      </c>
      <c r="I185">
        <v>2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7" x14ac:dyDescent="0.3">
      <c r="B186" s="3">
        <v>42220</v>
      </c>
      <c r="C186" t="s">
        <v>17</v>
      </c>
      <c r="D186">
        <v>81</v>
      </c>
      <c r="E186">
        <v>10</v>
      </c>
      <c r="F186">
        <v>3</v>
      </c>
      <c r="G186">
        <v>77</v>
      </c>
      <c r="H186" t="s">
        <v>96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7" x14ac:dyDescent="0.3">
      <c r="B187" s="3">
        <v>42220</v>
      </c>
      <c r="C187" t="s">
        <v>17</v>
      </c>
      <c r="D187">
        <v>81</v>
      </c>
      <c r="E187">
        <v>10</v>
      </c>
      <c r="F187">
        <v>4</v>
      </c>
      <c r="G187">
        <v>55</v>
      </c>
      <c r="H187" t="s">
        <v>96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7" x14ac:dyDescent="0.3">
      <c r="B188" s="3">
        <v>42220</v>
      </c>
      <c r="C188" t="s">
        <v>17</v>
      </c>
      <c r="D188">
        <v>81</v>
      </c>
      <c r="E188">
        <v>10</v>
      </c>
      <c r="F188">
        <v>5</v>
      </c>
      <c r="G188">
        <v>69</v>
      </c>
      <c r="H188" t="s">
        <v>96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42220</v>
      </c>
      <c r="C189" t="s">
        <v>17</v>
      </c>
      <c r="D189">
        <v>81</v>
      </c>
      <c r="E189">
        <v>10</v>
      </c>
      <c r="F189">
        <v>6</v>
      </c>
      <c r="G189">
        <v>68</v>
      </c>
      <c r="H189" t="s">
        <v>96</v>
      </c>
      <c r="I189">
        <v>3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42220</v>
      </c>
      <c r="C190" t="s">
        <v>17</v>
      </c>
      <c r="D190">
        <v>81</v>
      </c>
      <c r="E190">
        <v>10</v>
      </c>
      <c r="F190">
        <v>7</v>
      </c>
      <c r="G190">
        <v>100</v>
      </c>
      <c r="H190" t="s">
        <v>96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42220</v>
      </c>
      <c r="C191" t="s">
        <v>17</v>
      </c>
      <c r="D191">
        <v>81</v>
      </c>
      <c r="E191">
        <v>10</v>
      </c>
      <c r="F191">
        <v>8</v>
      </c>
      <c r="G191">
        <v>56</v>
      </c>
      <c r="H191" t="s">
        <v>98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42220</v>
      </c>
      <c r="C192" t="s">
        <v>17</v>
      </c>
      <c r="D192">
        <v>81</v>
      </c>
      <c r="E192">
        <v>10</v>
      </c>
      <c r="F192">
        <v>9</v>
      </c>
      <c r="G192">
        <v>106</v>
      </c>
      <c r="H192" t="s">
        <v>98</v>
      </c>
      <c r="I192">
        <v>3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1</v>
      </c>
    </row>
    <row r="193" spans="2:15" x14ac:dyDescent="0.3">
      <c r="B193" s="3">
        <v>42220</v>
      </c>
      <c r="C193" t="s">
        <v>17</v>
      </c>
      <c r="D193">
        <v>81</v>
      </c>
      <c r="E193">
        <v>10</v>
      </c>
      <c r="F193">
        <v>10</v>
      </c>
      <c r="G193">
        <v>100</v>
      </c>
      <c r="H193" t="s">
        <v>95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5" x14ac:dyDescent="0.3">
      <c r="B194" s="3">
        <v>42220</v>
      </c>
      <c r="C194" t="s">
        <v>17</v>
      </c>
      <c r="D194">
        <v>81</v>
      </c>
      <c r="E194">
        <v>10</v>
      </c>
      <c r="F194">
        <v>11</v>
      </c>
      <c r="G194">
        <v>63</v>
      </c>
      <c r="H194" t="s">
        <v>98</v>
      </c>
      <c r="I194">
        <v>3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5" x14ac:dyDescent="0.3">
      <c r="B195" s="3">
        <v>42220</v>
      </c>
      <c r="C195" t="s">
        <v>17</v>
      </c>
      <c r="D195">
        <v>81</v>
      </c>
      <c r="E195">
        <v>10</v>
      </c>
      <c r="F195">
        <v>12</v>
      </c>
      <c r="G195">
        <v>80</v>
      </c>
      <c r="H195" t="s">
        <v>95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 x14ac:dyDescent="0.3">
      <c r="B196" s="3">
        <v>42220</v>
      </c>
      <c r="C196" t="s">
        <v>17</v>
      </c>
      <c r="D196">
        <v>81</v>
      </c>
      <c r="E196">
        <v>10</v>
      </c>
      <c r="F196">
        <v>13</v>
      </c>
      <c r="G196">
        <v>47</v>
      </c>
      <c r="H196" t="s">
        <v>98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5" x14ac:dyDescent="0.3">
      <c r="B197" s="3">
        <v>42220</v>
      </c>
      <c r="C197" t="s">
        <v>17</v>
      </c>
      <c r="D197">
        <v>81</v>
      </c>
      <c r="E197">
        <v>10</v>
      </c>
      <c r="F197">
        <v>14</v>
      </c>
      <c r="G197">
        <v>76</v>
      </c>
      <c r="H197" t="s">
        <v>98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5" x14ac:dyDescent="0.3">
      <c r="B198" s="3">
        <v>42220</v>
      </c>
      <c r="C198" t="s">
        <v>17</v>
      </c>
      <c r="D198">
        <v>81</v>
      </c>
      <c r="E198">
        <v>10</v>
      </c>
      <c r="F198">
        <v>15</v>
      </c>
      <c r="G198">
        <v>66</v>
      </c>
      <c r="H198" t="s">
        <v>98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5" x14ac:dyDescent="0.3">
      <c r="B199" s="3">
        <v>42220</v>
      </c>
      <c r="C199" t="s">
        <v>17</v>
      </c>
      <c r="D199">
        <v>81</v>
      </c>
      <c r="E199">
        <v>10</v>
      </c>
      <c r="F199">
        <v>16</v>
      </c>
      <c r="G199">
        <v>75</v>
      </c>
      <c r="H199" t="s">
        <v>96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5" x14ac:dyDescent="0.3">
      <c r="B200" s="3">
        <v>42220</v>
      </c>
      <c r="C200" t="s">
        <v>17</v>
      </c>
      <c r="D200">
        <v>81</v>
      </c>
      <c r="E200">
        <v>10</v>
      </c>
      <c r="F200">
        <v>17</v>
      </c>
      <c r="G200">
        <v>82</v>
      </c>
      <c r="H200" t="s">
        <v>96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5" x14ac:dyDescent="0.3">
      <c r="B201" s="3">
        <v>42220</v>
      </c>
      <c r="C201" t="s">
        <v>17</v>
      </c>
      <c r="D201">
        <v>81</v>
      </c>
      <c r="E201">
        <v>10</v>
      </c>
      <c r="F201">
        <v>18</v>
      </c>
      <c r="G201">
        <v>98</v>
      </c>
      <c r="H201" s="11" t="s">
        <v>98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5" x14ac:dyDescent="0.3">
      <c r="B202" s="3">
        <v>42220</v>
      </c>
      <c r="C202" t="s">
        <v>17</v>
      </c>
      <c r="D202">
        <v>81</v>
      </c>
      <c r="E202">
        <v>10</v>
      </c>
      <c r="F202">
        <v>19</v>
      </c>
      <c r="G202">
        <v>61</v>
      </c>
      <c r="H202" t="s">
        <v>98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5" x14ac:dyDescent="0.3">
      <c r="B203" s="3">
        <v>42220</v>
      </c>
      <c r="C203" t="s">
        <v>17</v>
      </c>
      <c r="D203">
        <v>81</v>
      </c>
      <c r="E203">
        <v>10</v>
      </c>
      <c r="F203">
        <v>20</v>
      </c>
      <c r="G203" s="11">
        <v>118</v>
      </c>
      <c r="H203" t="s">
        <v>97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5" x14ac:dyDescent="0.3">
      <c r="B204" s="3"/>
    </row>
    <row r="205" spans="2:15" x14ac:dyDescent="0.3">
      <c r="B205" s="3" t="s">
        <v>108</v>
      </c>
      <c r="J205">
        <f t="shared" ref="J205:O205" si="36">SUM(J184:J203)</f>
        <v>4</v>
      </c>
      <c r="K205">
        <f t="shared" si="36"/>
        <v>0</v>
      </c>
      <c r="L205">
        <f t="shared" si="36"/>
        <v>0</v>
      </c>
      <c r="M205">
        <f t="shared" si="36"/>
        <v>0</v>
      </c>
      <c r="N205">
        <f t="shared" si="36"/>
        <v>0</v>
      </c>
      <c r="O205">
        <f t="shared" si="36"/>
        <v>1</v>
      </c>
    </row>
    <row r="206" spans="2:15" x14ac:dyDescent="0.3">
      <c r="B206" s="3" t="s">
        <v>107</v>
      </c>
      <c r="G206">
        <f>AVERAGE(G184:G203)</f>
        <v>77</v>
      </c>
      <c r="I206">
        <f>AVERAGE(I184:I203)</f>
        <v>2.9</v>
      </c>
      <c r="J206">
        <f>AVERAGE(J184:J203)</f>
        <v>0.2</v>
      </c>
      <c r="K206">
        <f t="shared" ref="K206:O206" si="37">AVERAGE(K184:K203)</f>
        <v>0</v>
      </c>
      <c r="L206">
        <f t="shared" si="37"/>
        <v>0</v>
      </c>
      <c r="M206">
        <f t="shared" si="37"/>
        <v>0</v>
      </c>
      <c r="N206">
        <f t="shared" si="37"/>
        <v>0</v>
      </c>
      <c r="O206">
        <f t="shared" si="37"/>
        <v>0.05</v>
      </c>
    </row>
    <row r="207" spans="2:15" x14ac:dyDescent="0.3">
      <c r="B207" t="s">
        <v>121</v>
      </c>
      <c r="G207">
        <f>_xlfn.STDEV.S(G184:G203)</f>
        <v>19.665625901691083</v>
      </c>
      <c r="I207">
        <f>_xlfn.STDEV.S(I184:I203)</f>
        <v>0.30779350562554719</v>
      </c>
      <c r="J207">
        <f t="shared" ref="J207:O207" si="38">_xlfn.STDEV.S(J184:J203)</f>
        <v>0.41039134083406165</v>
      </c>
      <c r="K207">
        <f t="shared" si="38"/>
        <v>0</v>
      </c>
      <c r="L207">
        <f t="shared" si="38"/>
        <v>0</v>
      </c>
      <c r="M207">
        <f t="shared" si="38"/>
        <v>0</v>
      </c>
      <c r="N207">
        <f t="shared" si="38"/>
        <v>0</v>
      </c>
      <c r="O207">
        <f t="shared" si="38"/>
        <v>0.22360679774997896</v>
      </c>
    </row>
    <row r="208" spans="2:15" x14ac:dyDescent="0.3">
      <c r="B208" s="3" t="s">
        <v>122</v>
      </c>
      <c r="G208">
        <f>(G207/SQRT(20))</f>
        <v>4.3973676336261853</v>
      </c>
      <c r="I208">
        <f>(I207/SQRT(20))</f>
        <v>6.8824720161168737E-2</v>
      </c>
      <c r="J208">
        <f t="shared" ref="J208:O208" si="39">(J207/SQRT(20))</f>
        <v>9.1766293548224701E-2</v>
      </c>
      <c r="K208">
        <f t="shared" si="39"/>
        <v>0</v>
      </c>
      <c r="L208">
        <f t="shared" si="39"/>
        <v>0</v>
      </c>
      <c r="M208">
        <f t="shared" si="39"/>
        <v>0</v>
      </c>
      <c r="N208">
        <f t="shared" si="39"/>
        <v>0</v>
      </c>
      <c r="O208">
        <f t="shared" si="39"/>
        <v>4.9999999999999996E-2</v>
      </c>
    </row>
    <row r="210" spans="2:17" x14ac:dyDescent="0.3">
      <c r="B210" t="s">
        <v>34</v>
      </c>
      <c r="C210" t="s">
        <v>35</v>
      </c>
      <c r="D210" t="s">
        <v>55</v>
      </c>
      <c r="E210" t="s">
        <v>36</v>
      </c>
      <c r="F210" t="s">
        <v>37</v>
      </c>
      <c r="G210" t="s">
        <v>114</v>
      </c>
      <c r="H210" t="s">
        <v>39</v>
      </c>
      <c r="I210" t="s">
        <v>40</v>
      </c>
      <c r="J210" t="s">
        <v>41</v>
      </c>
      <c r="K210" t="s">
        <v>42</v>
      </c>
      <c r="L210" t="s">
        <v>43</v>
      </c>
      <c r="M210" t="s">
        <v>44</v>
      </c>
      <c r="N210" t="s">
        <v>45</v>
      </c>
      <c r="O210" t="s">
        <v>46</v>
      </c>
      <c r="Q210" t="s">
        <v>100</v>
      </c>
    </row>
    <row r="211" spans="2:17" x14ac:dyDescent="0.3">
      <c r="B211" s="3">
        <v>42220</v>
      </c>
      <c r="C211" t="s">
        <v>17</v>
      </c>
      <c r="D211">
        <v>82</v>
      </c>
      <c r="E211">
        <v>11</v>
      </c>
      <c r="F211">
        <v>1</v>
      </c>
      <c r="G211">
        <v>93</v>
      </c>
      <c r="H211" t="s">
        <v>95</v>
      </c>
      <c r="I211" s="11">
        <v>4</v>
      </c>
      <c r="J211">
        <v>3</v>
      </c>
      <c r="K211">
        <v>0</v>
      </c>
      <c r="L211">
        <v>0</v>
      </c>
      <c r="M211">
        <v>0</v>
      </c>
      <c r="N211">
        <v>0</v>
      </c>
      <c r="O211">
        <v>0</v>
      </c>
      <c r="Q211" s="6" t="s">
        <v>206</v>
      </c>
    </row>
    <row r="212" spans="2:17" x14ac:dyDescent="0.3">
      <c r="B212" s="3">
        <v>42220</v>
      </c>
      <c r="C212" t="s">
        <v>17</v>
      </c>
      <c r="D212">
        <v>82</v>
      </c>
      <c r="E212">
        <v>11</v>
      </c>
      <c r="F212">
        <v>2</v>
      </c>
      <c r="G212">
        <v>69</v>
      </c>
      <c r="H212" t="s">
        <v>95</v>
      </c>
      <c r="I212">
        <v>3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2:17" x14ac:dyDescent="0.3">
      <c r="B213" s="3">
        <v>42220</v>
      </c>
      <c r="C213" t="s">
        <v>17</v>
      </c>
      <c r="D213">
        <v>82</v>
      </c>
      <c r="E213">
        <v>11</v>
      </c>
      <c r="F213">
        <v>3</v>
      </c>
      <c r="G213">
        <v>101</v>
      </c>
      <c r="H213" t="s">
        <v>99</v>
      </c>
      <c r="I213">
        <v>4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2:17" x14ac:dyDescent="0.3">
      <c r="B214" s="3">
        <v>42220</v>
      </c>
      <c r="C214" t="s">
        <v>17</v>
      </c>
      <c r="D214">
        <v>82</v>
      </c>
      <c r="E214">
        <v>11</v>
      </c>
      <c r="F214">
        <v>4</v>
      </c>
      <c r="G214">
        <v>64</v>
      </c>
      <c r="H214" t="s">
        <v>95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2:17" x14ac:dyDescent="0.3">
      <c r="B215" s="3">
        <v>42220</v>
      </c>
      <c r="C215" t="s">
        <v>17</v>
      </c>
      <c r="D215">
        <v>82</v>
      </c>
      <c r="E215">
        <v>11</v>
      </c>
      <c r="F215">
        <v>5</v>
      </c>
      <c r="G215">
        <v>63</v>
      </c>
      <c r="H215" t="s">
        <v>98</v>
      </c>
      <c r="I215">
        <v>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2:17" x14ac:dyDescent="0.3">
      <c r="B216" s="3">
        <v>42220</v>
      </c>
      <c r="C216" t="s">
        <v>17</v>
      </c>
      <c r="D216">
        <v>82</v>
      </c>
      <c r="E216">
        <v>11</v>
      </c>
      <c r="F216">
        <v>6</v>
      </c>
      <c r="G216">
        <v>47</v>
      </c>
      <c r="H216" t="s">
        <v>95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2:17" x14ac:dyDescent="0.3">
      <c r="B217" s="3">
        <v>42220</v>
      </c>
      <c r="C217" t="s">
        <v>17</v>
      </c>
      <c r="D217">
        <v>82</v>
      </c>
      <c r="E217">
        <v>11</v>
      </c>
      <c r="F217">
        <v>7</v>
      </c>
      <c r="G217">
        <v>54</v>
      </c>
      <c r="H217" t="s">
        <v>98</v>
      </c>
      <c r="I217">
        <v>4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2:17" x14ac:dyDescent="0.3">
      <c r="B218" s="3">
        <v>42220</v>
      </c>
      <c r="C218" t="s">
        <v>17</v>
      </c>
      <c r="D218">
        <v>82</v>
      </c>
      <c r="E218">
        <v>11</v>
      </c>
      <c r="F218">
        <v>8</v>
      </c>
      <c r="G218">
        <v>112</v>
      </c>
      <c r="H218" t="s">
        <v>99</v>
      </c>
      <c r="I218">
        <v>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2:17" x14ac:dyDescent="0.3">
      <c r="B219" s="3">
        <v>42220</v>
      </c>
      <c r="C219" t="s">
        <v>17</v>
      </c>
      <c r="D219">
        <v>82</v>
      </c>
      <c r="E219">
        <v>11</v>
      </c>
      <c r="F219">
        <v>9</v>
      </c>
      <c r="G219">
        <v>106</v>
      </c>
      <c r="H219" t="s">
        <v>99</v>
      </c>
      <c r="I219">
        <v>3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42220</v>
      </c>
      <c r="C220" t="s">
        <v>17</v>
      </c>
      <c r="D220">
        <v>82</v>
      </c>
      <c r="E220">
        <v>11</v>
      </c>
      <c r="F220">
        <v>10</v>
      </c>
      <c r="G220">
        <v>115</v>
      </c>
      <c r="H220" t="s">
        <v>99</v>
      </c>
      <c r="I220">
        <v>4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</row>
    <row r="221" spans="2:17" x14ac:dyDescent="0.3">
      <c r="B221" s="3">
        <v>42220</v>
      </c>
      <c r="C221" t="s">
        <v>17</v>
      </c>
      <c r="D221">
        <v>82</v>
      </c>
      <c r="E221">
        <v>11</v>
      </c>
      <c r="F221">
        <v>11</v>
      </c>
      <c r="G221">
        <v>126</v>
      </c>
      <c r="H221" s="11" t="s">
        <v>99</v>
      </c>
      <c r="I221">
        <v>4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0</v>
      </c>
    </row>
    <row r="222" spans="2:17" x14ac:dyDescent="0.3">
      <c r="B222" s="3">
        <v>42220</v>
      </c>
      <c r="C222" t="s">
        <v>17</v>
      </c>
      <c r="D222">
        <v>82</v>
      </c>
      <c r="E222">
        <v>11</v>
      </c>
      <c r="F222">
        <v>12</v>
      </c>
      <c r="G222">
        <v>68</v>
      </c>
      <c r="H222" t="s">
        <v>98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Q222" t="s">
        <v>207</v>
      </c>
    </row>
    <row r="223" spans="2:17" x14ac:dyDescent="0.3">
      <c r="B223" s="3">
        <v>42220</v>
      </c>
      <c r="C223" t="s">
        <v>17</v>
      </c>
      <c r="D223">
        <v>82</v>
      </c>
      <c r="E223">
        <v>11</v>
      </c>
      <c r="F223">
        <v>13</v>
      </c>
      <c r="G223">
        <v>91</v>
      </c>
      <c r="H223" t="s">
        <v>95</v>
      </c>
      <c r="I223">
        <v>4</v>
      </c>
      <c r="J223">
        <v>4</v>
      </c>
      <c r="K223">
        <v>0</v>
      </c>
      <c r="L223">
        <v>0</v>
      </c>
      <c r="M223">
        <v>0</v>
      </c>
      <c r="N223">
        <v>0</v>
      </c>
      <c r="O223">
        <v>0</v>
      </c>
      <c r="Q223" t="s">
        <v>208</v>
      </c>
    </row>
    <row r="224" spans="2:17" x14ac:dyDescent="0.3">
      <c r="B224" s="3"/>
    </row>
    <row r="225" spans="2:17" x14ac:dyDescent="0.3">
      <c r="B225" s="3" t="s">
        <v>108</v>
      </c>
      <c r="J225">
        <f t="shared" ref="J225:O225" si="40">SUM(J211:J223)</f>
        <v>11</v>
      </c>
      <c r="K225">
        <f t="shared" si="40"/>
        <v>1</v>
      </c>
      <c r="L225">
        <f t="shared" si="40"/>
        <v>2</v>
      </c>
      <c r="M225">
        <f t="shared" si="40"/>
        <v>1</v>
      </c>
      <c r="N225">
        <f t="shared" si="40"/>
        <v>0</v>
      </c>
      <c r="O225">
        <f t="shared" si="40"/>
        <v>0</v>
      </c>
    </row>
    <row r="226" spans="2:17" x14ac:dyDescent="0.3">
      <c r="B226" s="3" t="s">
        <v>107</v>
      </c>
      <c r="G226">
        <f>AVERAGE(G211:G223)</f>
        <v>85.307692307692307</v>
      </c>
      <c r="I226">
        <f t="shared" ref="I226:O226" si="41">AVERAGE(I211:I223)</f>
        <v>3.5384615384615383</v>
      </c>
      <c r="J226">
        <f t="shared" si="41"/>
        <v>0.84615384615384615</v>
      </c>
      <c r="K226">
        <f t="shared" si="41"/>
        <v>7.6923076923076927E-2</v>
      </c>
      <c r="L226">
        <f t="shared" si="41"/>
        <v>0.15384615384615385</v>
      </c>
      <c r="M226">
        <f t="shared" si="41"/>
        <v>7.6923076923076927E-2</v>
      </c>
      <c r="N226">
        <f t="shared" si="41"/>
        <v>0</v>
      </c>
      <c r="O226">
        <f t="shared" si="41"/>
        <v>0</v>
      </c>
    </row>
    <row r="227" spans="2:17" x14ac:dyDescent="0.3">
      <c r="B227" t="s">
        <v>121</v>
      </c>
      <c r="G227">
        <f>_xlfn.STDEV.S(G211:G223)</f>
        <v>25.78883678191211</v>
      </c>
      <c r="I227">
        <f t="shared" ref="I227:O227" si="42">_xlfn.STDEV.S(I211:I223)</f>
        <v>0.51887452166277048</v>
      </c>
      <c r="J227">
        <f t="shared" si="42"/>
        <v>1.281025230440697</v>
      </c>
      <c r="K227">
        <f t="shared" si="42"/>
        <v>0.27735009811261457</v>
      </c>
      <c r="L227">
        <f t="shared" si="42"/>
        <v>0.3755338080994054</v>
      </c>
      <c r="M227">
        <f t="shared" si="42"/>
        <v>0.27735009811261457</v>
      </c>
      <c r="N227">
        <f t="shared" si="42"/>
        <v>0</v>
      </c>
      <c r="O227">
        <f t="shared" si="42"/>
        <v>0</v>
      </c>
    </row>
    <row r="228" spans="2:17" x14ac:dyDescent="0.3">
      <c r="B228" s="3" t="s">
        <v>122</v>
      </c>
      <c r="G228">
        <f>(G227/SQRT(13))</f>
        <v>7.1525364116735268</v>
      </c>
      <c r="I228">
        <f>(I227/SQRT(13))</f>
        <v>0.14390989949130534</v>
      </c>
      <c r="J228">
        <f>(J227/SQRT(13))</f>
        <v>0.355292473347462</v>
      </c>
      <c r="K228">
        <f t="shared" ref="K228:O228" si="43">(K227/SQRT(13))</f>
        <v>7.6923076923076927E-2</v>
      </c>
      <c r="L228">
        <f t="shared" si="43"/>
        <v>0.10415433852097386</v>
      </c>
      <c r="M228">
        <f t="shared" si="43"/>
        <v>7.6923076923076927E-2</v>
      </c>
      <c r="N228">
        <f t="shared" si="43"/>
        <v>0</v>
      </c>
      <c r="O228">
        <f t="shared" si="43"/>
        <v>0</v>
      </c>
    </row>
    <row r="230" spans="2:17" x14ac:dyDescent="0.3">
      <c r="B230" t="s">
        <v>34</v>
      </c>
      <c r="C230" t="s">
        <v>35</v>
      </c>
      <c r="D230" t="s">
        <v>55</v>
      </c>
      <c r="E230" t="s">
        <v>36</v>
      </c>
      <c r="F230" t="s">
        <v>37</v>
      </c>
      <c r="G230" t="s">
        <v>114</v>
      </c>
      <c r="H230" t="s">
        <v>39</v>
      </c>
      <c r="I230" t="s">
        <v>40</v>
      </c>
      <c r="J230" t="s">
        <v>41</v>
      </c>
      <c r="K230" t="s">
        <v>42</v>
      </c>
      <c r="L230" t="s">
        <v>43</v>
      </c>
      <c r="M230" t="s">
        <v>44</v>
      </c>
      <c r="N230" t="s">
        <v>45</v>
      </c>
      <c r="O230" t="s">
        <v>46</v>
      </c>
      <c r="Q230" t="s">
        <v>100</v>
      </c>
    </row>
    <row r="231" spans="2:17" x14ac:dyDescent="0.3">
      <c r="B231" s="3">
        <v>42220</v>
      </c>
      <c r="C231" t="s">
        <v>17</v>
      </c>
      <c r="D231">
        <v>83</v>
      </c>
      <c r="E231">
        <v>12</v>
      </c>
      <c r="F231">
        <v>1</v>
      </c>
      <c r="G231">
        <v>112</v>
      </c>
      <c r="H231" t="s">
        <v>97</v>
      </c>
      <c r="I231" s="11">
        <v>4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7" x14ac:dyDescent="0.3">
      <c r="B232" s="3">
        <v>42220</v>
      </c>
      <c r="C232" t="s">
        <v>17</v>
      </c>
      <c r="D232">
        <v>83</v>
      </c>
      <c r="E232">
        <v>12</v>
      </c>
      <c r="F232">
        <v>2</v>
      </c>
      <c r="G232" s="11">
        <v>95</v>
      </c>
      <c r="H232" t="s">
        <v>96</v>
      </c>
      <c r="I232">
        <v>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2:17" x14ac:dyDescent="0.3">
      <c r="B233" s="3">
        <v>42220</v>
      </c>
      <c r="C233" t="s">
        <v>17</v>
      </c>
      <c r="D233">
        <v>83</v>
      </c>
      <c r="E233">
        <v>12</v>
      </c>
      <c r="F233">
        <v>3</v>
      </c>
      <c r="G233">
        <v>114</v>
      </c>
      <c r="H233" t="s">
        <v>96</v>
      </c>
      <c r="I233">
        <v>4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2:17" x14ac:dyDescent="0.3">
      <c r="B234" s="3">
        <v>42220</v>
      </c>
      <c r="C234" t="s">
        <v>17</v>
      </c>
      <c r="D234">
        <v>83</v>
      </c>
      <c r="E234">
        <v>12</v>
      </c>
      <c r="F234">
        <v>4</v>
      </c>
      <c r="G234">
        <v>52</v>
      </c>
      <c r="H234" t="s">
        <v>98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2:17" x14ac:dyDescent="0.3">
      <c r="B235" s="3">
        <v>42220</v>
      </c>
      <c r="C235" t="s">
        <v>17</v>
      </c>
      <c r="D235">
        <v>83</v>
      </c>
      <c r="E235">
        <v>12</v>
      </c>
      <c r="F235">
        <v>5</v>
      </c>
      <c r="G235">
        <v>60</v>
      </c>
      <c r="H235" t="s">
        <v>96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7" x14ac:dyDescent="0.3">
      <c r="B236" s="3">
        <v>42220</v>
      </c>
      <c r="C236" t="s">
        <v>17</v>
      </c>
      <c r="D236">
        <v>83</v>
      </c>
      <c r="E236">
        <v>12</v>
      </c>
      <c r="F236">
        <v>6</v>
      </c>
      <c r="G236">
        <v>68</v>
      </c>
      <c r="H236" t="s">
        <v>95</v>
      </c>
      <c r="I236">
        <v>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2:17" x14ac:dyDescent="0.3">
      <c r="B237" s="3">
        <v>42220</v>
      </c>
      <c r="C237" t="s">
        <v>17</v>
      </c>
      <c r="D237">
        <v>83</v>
      </c>
      <c r="E237">
        <v>12</v>
      </c>
      <c r="F237">
        <v>7</v>
      </c>
      <c r="G237">
        <v>103</v>
      </c>
      <c r="H237" t="s">
        <v>97</v>
      </c>
      <c r="I237">
        <v>3</v>
      </c>
      <c r="J237">
        <v>5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2:17" x14ac:dyDescent="0.3">
      <c r="B238" s="3">
        <v>42220</v>
      </c>
      <c r="C238" t="s">
        <v>17</v>
      </c>
      <c r="D238">
        <v>83</v>
      </c>
      <c r="E238">
        <v>12</v>
      </c>
      <c r="F238">
        <v>8</v>
      </c>
      <c r="G238">
        <v>66</v>
      </c>
      <c r="H238" t="s">
        <v>95</v>
      </c>
      <c r="I238">
        <v>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Q238" s="6" t="s">
        <v>210</v>
      </c>
    </row>
    <row r="239" spans="2:17" x14ac:dyDescent="0.3">
      <c r="B239" s="3">
        <v>42220</v>
      </c>
      <c r="C239" t="s">
        <v>17</v>
      </c>
      <c r="D239">
        <v>83</v>
      </c>
      <c r="E239">
        <v>12</v>
      </c>
      <c r="F239">
        <v>9</v>
      </c>
      <c r="G239">
        <v>150</v>
      </c>
      <c r="H239" t="s">
        <v>97</v>
      </c>
      <c r="I239">
        <v>4</v>
      </c>
      <c r="J239">
        <v>3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2:17" x14ac:dyDescent="0.3">
      <c r="B240" s="3">
        <v>42220</v>
      </c>
      <c r="C240" t="s">
        <v>17</v>
      </c>
      <c r="D240">
        <v>83</v>
      </c>
      <c r="E240">
        <v>12</v>
      </c>
      <c r="F240">
        <v>10</v>
      </c>
      <c r="G240">
        <v>82</v>
      </c>
      <c r="H240" t="s">
        <v>95</v>
      </c>
      <c r="I240">
        <v>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Q240" t="s">
        <v>193</v>
      </c>
    </row>
    <row r="241" spans="2:17" x14ac:dyDescent="0.3">
      <c r="B241" s="3">
        <v>42220</v>
      </c>
      <c r="C241" t="s">
        <v>17</v>
      </c>
      <c r="D241">
        <v>83</v>
      </c>
      <c r="E241">
        <v>12</v>
      </c>
      <c r="F241">
        <v>11</v>
      </c>
      <c r="G241">
        <v>42</v>
      </c>
      <c r="H241" t="s">
        <v>95</v>
      </c>
      <c r="I241">
        <v>3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2:17" x14ac:dyDescent="0.3">
      <c r="B242" s="3">
        <v>42220</v>
      </c>
      <c r="C242" t="s">
        <v>17</v>
      </c>
      <c r="D242">
        <v>83</v>
      </c>
      <c r="E242">
        <v>12</v>
      </c>
      <c r="F242">
        <v>12</v>
      </c>
      <c r="G242">
        <v>142</v>
      </c>
      <c r="H242" t="s">
        <v>116</v>
      </c>
      <c r="I242">
        <v>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Q242" t="s">
        <v>211</v>
      </c>
    </row>
    <row r="243" spans="2:17" x14ac:dyDescent="0.3">
      <c r="B243" s="3">
        <v>42220</v>
      </c>
      <c r="C243" t="s">
        <v>17</v>
      </c>
      <c r="D243">
        <v>83</v>
      </c>
      <c r="E243">
        <v>12</v>
      </c>
      <c r="F243">
        <v>13</v>
      </c>
      <c r="G243">
        <v>75</v>
      </c>
      <c r="H243" t="s">
        <v>95</v>
      </c>
      <c r="I243">
        <v>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2:17" x14ac:dyDescent="0.3">
      <c r="B244" s="3">
        <v>42220</v>
      </c>
      <c r="C244" t="s">
        <v>17</v>
      </c>
      <c r="D244">
        <v>83</v>
      </c>
      <c r="E244">
        <v>12</v>
      </c>
      <c r="F244">
        <v>14</v>
      </c>
      <c r="G244">
        <v>66</v>
      </c>
      <c r="H244" t="s">
        <v>95</v>
      </c>
      <c r="I244">
        <v>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2:17" x14ac:dyDescent="0.3">
      <c r="B245" s="3">
        <v>42220</v>
      </c>
      <c r="C245" t="s">
        <v>17</v>
      </c>
      <c r="D245">
        <v>83</v>
      </c>
      <c r="E245">
        <v>12</v>
      </c>
      <c r="F245">
        <v>15</v>
      </c>
      <c r="G245">
        <v>164</v>
      </c>
      <c r="H245" t="s">
        <v>99</v>
      </c>
      <c r="I245">
        <v>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Q245" t="s">
        <v>212</v>
      </c>
    </row>
    <row r="246" spans="2:17" x14ac:dyDescent="0.3">
      <c r="B246" s="3">
        <v>42220</v>
      </c>
      <c r="C246" t="s">
        <v>17</v>
      </c>
      <c r="D246">
        <v>83</v>
      </c>
      <c r="E246">
        <v>12</v>
      </c>
      <c r="F246">
        <v>16</v>
      </c>
      <c r="G246">
        <v>150</v>
      </c>
      <c r="H246" t="s">
        <v>209</v>
      </c>
      <c r="I246">
        <v>4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Q246" t="s">
        <v>213</v>
      </c>
    </row>
    <row r="247" spans="2:17" x14ac:dyDescent="0.3">
      <c r="B247" s="3">
        <v>42220</v>
      </c>
      <c r="C247" t="s">
        <v>17</v>
      </c>
      <c r="D247">
        <v>83</v>
      </c>
      <c r="E247">
        <v>12</v>
      </c>
      <c r="F247">
        <v>17</v>
      </c>
      <c r="G247">
        <v>133</v>
      </c>
      <c r="H247" t="s">
        <v>99</v>
      </c>
      <c r="I247">
        <v>3</v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Q247" t="s">
        <v>191</v>
      </c>
    </row>
    <row r="248" spans="2:17" x14ac:dyDescent="0.3">
      <c r="B248" s="3">
        <v>42220</v>
      </c>
      <c r="C248" t="s">
        <v>17</v>
      </c>
      <c r="D248">
        <v>83</v>
      </c>
      <c r="E248">
        <v>12</v>
      </c>
      <c r="F248">
        <v>18</v>
      </c>
      <c r="G248">
        <v>100</v>
      </c>
      <c r="H248" s="11" t="s">
        <v>95</v>
      </c>
      <c r="I248">
        <v>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Q248" t="s">
        <v>179</v>
      </c>
    </row>
    <row r="249" spans="2:17" x14ac:dyDescent="0.3">
      <c r="B249" s="3">
        <v>42220</v>
      </c>
      <c r="C249" t="s">
        <v>17</v>
      </c>
      <c r="D249">
        <v>83</v>
      </c>
      <c r="E249">
        <v>12</v>
      </c>
      <c r="F249">
        <v>19</v>
      </c>
      <c r="G249">
        <v>110</v>
      </c>
      <c r="H249" t="s">
        <v>96</v>
      </c>
      <c r="I249">
        <v>4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Q249" t="s">
        <v>214</v>
      </c>
    </row>
    <row r="250" spans="2:17" x14ac:dyDescent="0.3">
      <c r="B250" s="3">
        <v>42220</v>
      </c>
      <c r="C250" t="s">
        <v>17</v>
      </c>
      <c r="D250">
        <v>83</v>
      </c>
      <c r="E250">
        <v>12</v>
      </c>
      <c r="F250">
        <v>20</v>
      </c>
      <c r="G250">
        <v>38</v>
      </c>
      <c r="H250" t="s">
        <v>95</v>
      </c>
      <c r="I250">
        <v>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2:17" x14ac:dyDescent="0.3">
      <c r="B251" s="3"/>
    </row>
    <row r="252" spans="2:17" x14ac:dyDescent="0.3">
      <c r="B252" s="3" t="s">
        <v>108</v>
      </c>
      <c r="J252">
        <f t="shared" ref="J252:O252" si="44">SUM(J231:J250)</f>
        <v>14</v>
      </c>
      <c r="K252">
        <f t="shared" si="44"/>
        <v>0</v>
      </c>
      <c r="L252">
        <f t="shared" si="44"/>
        <v>0</v>
      </c>
      <c r="M252">
        <f t="shared" si="44"/>
        <v>0</v>
      </c>
      <c r="N252">
        <f t="shared" si="44"/>
        <v>0</v>
      </c>
      <c r="O252">
        <f t="shared" si="44"/>
        <v>0</v>
      </c>
    </row>
    <row r="253" spans="2:17" x14ac:dyDescent="0.3">
      <c r="B253" s="3" t="s">
        <v>107</v>
      </c>
      <c r="G253">
        <f>AVERAGE(G231:G250)</f>
        <v>96.1</v>
      </c>
      <c r="I253">
        <f>AVERAGE(I231:I250)</f>
        <v>3.55</v>
      </c>
      <c r="J253">
        <f>AVERAGE(J231:J250)</f>
        <v>0.7</v>
      </c>
      <c r="K253">
        <f t="shared" ref="K253:O253" si="45">AVERAGE(K231:K250)</f>
        <v>0</v>
      </c>
      <c r="L253">
        <f t="shared" si="45"/>
        <v>0</v>
      </c>
      <c r="M253">
        <f t="shared" si="45"/>
        <v>0</v>
      </c>
      <c r="N253">
        <f t="shared" si="45"/>
        <v>0</v>
      </c>
      <c r="O253">
        <f t="shared" si="45"/>
        <v>0</v>
      </c>
    </row>
    <row r="254" spans="2:17" x14ac:dyDescent="0.3">
      <c r="B254" t="s">
        <v>121</v>
      </c>
      <c r="G254">
        <f>_xlfn.STDEV.S(G231:G250)</f>
        <v>38.05522303179945</v>
      </c>
      <c r="I254">
        <f>_xlfn.STDEV.S(I231:I250)</f>
        <v>0.68633274115325926</v>
      </c>
      <c r="J254">
        <f t="shared" ref="J254:O254" si="46">_xlfn.STDEV.S(J231:J250)</f>
        <v>1.3803127029389888</v>
      </c>
      <c r="K254">
        <f t="shared" si="46"/>
        <v>0</v>
      </c>
      <c r="L254">
        <f t="shared" si="46"/>
        <v>0</v>
      </c>
      <c r="M254">
        <f t="shared" si="46"/>
        <v>0</v>
      </c>
      <c r="N254">
        <f t="shared" si="46"/>
        <v>0</v>
      </c>
      <c r="O254">
        <f t="shared" si="46"/>
        <v>0</v>
      </c>
    </row>
    <row r="255" spans="2:17" x14ac:dyDescent="0.3">
      <c r="B255" s="3" t="s">
        <v>122</v>
      </c>
      <c r="G255">
        <f>(G254/SQRT(20))</f>
        <v>8.5094065598019206</v>
      </c>
      <c r="I255">
        <f>(I254/SQRT(20))</f>
        <v>0.15346866644024551</v>
      </c>
      <c r="J255">
        <f t="shared" ref="J255:O255" si="47">(J254/SQRT(20))</f>
        <v>0.30864730339780527</v>
      </c>
      <c r="K255">
        <f t="shared" si="47"/>
        <v>0</v>
      </c>
      <c r="L255">
        <f t="shared" si="47"/>
        <v>0</v>
      </c>
      <c r="M255">
        <f t="shared" si="47"/>
        <v>0</v>
      </c>
      <c r="N255">
        <f t="shared" si="47"/>
        <v>0</v>
      </c>
      <c r="O255">
        <f t="shared" si="47"/>
        <v>0</v>
      </c>
    </row>
    <row r="257" spans="2:17" x14ac:dyDescent="0.3">
      <c r="B257" t="s">
        <v>34</v>
      </c>
      <c r="C257" t="s">
        <v>35</v>
      </c>
      <c r="D257" t="s">
        <v>55</v>
      </c>
      <c r="E257" t="s">
        <v>36</v>
      </c>
      <c r="F257" t="s">
        <v>37</v>
      </c>
      <c r="G257" t="s">
        <v>114</v>
      </c>
      <c r="H257" t="s">
        <v>39</v>
      </c>
      <c r="I257" t="s">
        <v>40</v>
      </c>
      <c r="J257" t="s">
        <v>41</v>
      </c>
      <c r="K257" t="s">
        <v>42</v>
      </c>
      <c r="L257" t="s">
        <v>43</v>
      </c>
      <c r="M257" t="s">
        <v>44</v>
      </c>
      <c r="N257" t="s">
        <v>45</v>
      </c>
      <c r="O257" t="s">
        <v>46</v>
      </c>
      <c r="Q257" t="s">
        <v>100</v>
      </c>
    </row>
    <row r="258" spans="2:17" x14ac:dyDescent="0.3">
      <c r="B258" s="3">
        <v>42220</v>
      </c>
      <c r="C258" t="s">
        <v>17</v>
      </c>
      <c r="D258">
        <v>84</v>
      </c>
      <c r="E258">
        <v>13</v>
      </c>
      <c r="F258">
        <v>1</v>
      </c>
      <c r="G258">
        <v>118</v>
      </c>
      <c r="H258" t="s">
        <v>95</v>
      </c>
      <c r="I258" s="11">
        <v>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 t="s">
        <v>215</v>
      </c>
    </row>
    <row r="259" spans="2:17" x14ac:dyDescent="0.3">
      <c r="B259" s="3">
        <v>42220</v>
      </c>
      <c r="C259" t="s">
        <v>17</v>
      </c>
      <c r="D259">
        <v>84</v>
      </c>
      <c r="E259">
        <v>13</v>
      </c>
      <c r="F259">
        <v>2</v>
      </c>
      <c r="G259" s="11">
        <v>99</v>
      </c>
      <c r="H259" t="s">
        <v>95</v>
      </c>
      <c r="I259">
        <v>3</v>
      </c>
      <c r="J259">
        <v>3</v>
      </c>
      <c r="K259">
        <v>0</v>
      </c>
      <c r="L259">
        <v>0</v>
      </c>
      <c r="M259">
        <v>0</v>
      </c>
      <c r="N259">
        <v>0</v>
      </c>
      <c r="O259">
        <v>0</v>
      </c>
      <c r="Q259" t="s">
        <v>216</v>
      </c>
    </row>
    <row r="260" spans="2:17" x14ac:dyDescent="0.3">
      <c r="B260" s="3">
        <v>42220</v>
      </c>
      <c r="C260" t="s">
        <v>17</v>
      </c>
      <c r="D260">
        <v>84</v>
      </c>
      <c r="E260">
        <v>13</v>
      </c>
      <c r="F260">
        <v>3</v>
      </c>
      <c r="G260">
        <v>117</v>
      </c>
      <c r="H260" t="s">
        <v>95</v>
      </c>
      <c r="I260">
        <v>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2:17" x14ac:dyDescent="0.3">
      <c r="B261" s="3">
        <v>42220</v>
      </c>
      <c r="C261" t="s">
        <v>17</v>
      </c>
      <c r="D261">
        <v>84</v>
      </c>
      <c r="E261">
        <v>13</v>
      </c>
      <c r="F261">
        <v>4</v>
      </c>
      <c r="G261">
        <v>120</v>
      </c>
      <c r="H261" t="s">
        <v>95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Q261" t="s">
        <v>217</v>
      </c>
    </row>
    <row r="262" spans="2:17" x14ac:dyDescent="0.3">
      <c r="B262" s="3">
        <v>42220</v>
      </c>
      <c r="C262" t="s">
        <v>17</v>
      </c>
      <c r="D262">
        <v>84</v>
      </c>
      <c r="E262">
        <v>13</v>
      </c>
      <c r="F262">
        <v>5</v>
      </c>
      <c r="G262">
        <v>82</v>
      </c>
      <c r="H262" t="s">
        <v>96</v>
      </c>
      <c r="I262">
        <v>3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2:17" x14ac:dyDescent="0.3">
      <c r="B263" s="3">
        <v>42220</v>
      </c>
      <c r="C263" t="s">
        <v>17</v>
      </c>
      <c r="D263">
        <v>84</v>
      </c>
      <c r="E263">
        <v>13</v>
      </c>
      <c r="F263">
        <v>6</v>
      </c>
      <c r="G263">
        <v>45</v>
      </c>
      <c r="H263" t="s">
        <v>98</v>
      </c>
      <c r="I263">
        <v>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2:17" x14ac:dyDescent="0.3">
      <c r="B264" s="3">
        <v>42220</v>
      </c>
      <c r="C264" t="s">
        <v>17</v>
      </c>
      <c r="D264">
        <v>84</v>
      </c>
      <c r="E264">
        <v>13</v>
      </c>
      <c r="F264">
        <v>7</v>
      </c>
      <c r="G264">
        <v>138</v>
      </c>
      <c r="H264" t="s">
        <v>97</v>
      </c>
      <c r="I264">
        <v>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2:17" x14ac:dyDescent="0.3">
      <c r="B265" s="3">
        <v>42220</v>
      </c>
      <c r="C265" t="s">
        <v>17</v>
      </c>
      <c r="D265">
        <v>84</v>
      </c>
      <c r="E265">
        <v>13</v>
      </c>
      <c r="F265">
        <v>8</v>
      </c>
      <c r="G265">
        <v>98</v>
      </c>
      <c r="H265" t="s">
        <v>95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2:17" x14ac:dyDescent="0.3">
      <c r="B266" s="3">
        <v>42220</v>
      </c>
      <c r="C266" t="s">
        <v>17</v>
      </c>
      <c r="D266">
        <v>84</v>
      </c>
      <c r="E266">
        <v>13</v>
      </c>
      <c r="F266">
        <v>9</v>
      </c>
      <c r="G266">
        <v>72</v>
      </c>
      <c r="H266" t="s">
        <v>96</v>
      </c>
      <c r="I266">
        <v>4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2:17" x14ac:dyDescent="0.3">
      <c r="B267" s="3">
        <v>42220</v>
      </c>
      <c r="C267" t="s">
        <v>17</v>
      </c>
      <c r="D267">
        <v>84</v>
      </c>
      <c r="E267">
        <v>13</v>
      </c>
      <c r="F267">
        <v>10</v>
      </c>
      <c r="G267">
        <v>130</v>
      </c>
      <c r="H267" t="s">
        <v>189</v>
      </c>
      <c r="I267">
        <v>4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Q267" t="s">
        <v>218</v>
      </c>
    </row>
    <row r="268" spans="2:17" x14ac:dyDescent="0.3">
      <c r="B268" s="3">
        <v>42220</v>
      </c>
      <c r="C268" t="s">
        <v>17</v>
      </c>
      <c r="D268">
        <v>84</v>
      </c>
      <c r="E268">
        <v>13</v>
      </c>
      <c r="F268">
        <v>11</v>
      </c>
      <c r="G268">
        <v>100</v>
      </c>
      <c r="H268" t="s">
        <v>116</v>
      </c>
      <c r="I268">
        <v>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Q268" t="s">
        <v>219</v>
      </c>
    </row>
    <row r="269" spans="2:17" x14ac:dyDescent="0.3">
      <c r="B269" s="3">
        <v>42220</v>
      </c>
      <c r="C269" t="s">
        <v>17</v>
      </c>
      <c r="D269">
        <v>84</v>
      </c>
      <c r="E269">
        <v>13</v>
      </c>
      <c r="F269">
        <v>12</v>
      </c>
      <c r="G269">
        <v>93</v>
      </c>
      <c r="H269" t="s">
        <v>95</v>
      </c>
      <c r="I269">
        <v>4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2:17" x14ac:dyDescent="0.3">
      <c r="B270" s="3">
        <v>42220</v>
      </c>
      <c r="C270" t="s">
        <v>17</v>
      </c>
      <c r="D270">
        <v>84</v>
      </c>
      <c r="E270">
        <v>13</v>
      </c>
      <c r="F270">
        <v>13</v>
      </c>
      <c r="G270">
        <v>58</v>
      </c>
      <c r="H270" t="s">
        <v>95</v>
      </c>
      <c r="I270">
        <v>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2:17" x14ac:dyDescent="0.3">
      <c r="B271" s="3">
        <v>42220</v>
      </c>
      <c r="C271" t="s">
        <v>17</v>
      </c>
      <c r="D271">
        <v>84</v>
      </c>
      <c r="E271">
        <v>13</v>
      </c>
      <c r="F271">
        <v>14</v>
      </c>
      <c r="G271">
        <v>98</v>
      </c>
      <c r="H271" t="s">
        <v>95</v>
      </c>
      <c r="I271">
        <v>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Q271" t="s">
        <v>167</v>
      </c>
    </row>
    <row r="272" spans="2:17" x14ac:dyDescent="0.3">
      <c r="B272" s="3">
        <v>42220</v>
      </c>
      <c r="C272" t="s">
        <v>17</v>
      </c>
      <c r="D272">
        <v>84</v>
      </c>
      <c r="E272">
        <v>13</v>
      </c>
      <c r="F272">
        <v>15</v>
      </c>
      <c r="G272">
        <v>89</v>
      </c>
      <c r="H272" t="s">
        <v>95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2:17" x14ac:dyDescent="0.3">
      <c r="B273" s="3">
        <v>42220</v>
      </c>
      <c r="C273" t="s">
        <v>17</v>
      </c>
      <c r="D273">
        <v>84</v>
      </c>
      <c r="E273">
        <v>13</v>
      </c>
      <c r="F273">
        <v>16</v>
      </c>
      <c r="G273">
        <v>90</v>
      </c>
      <c r="H273" t="s">
        <v>137</v>
      </c>
      <c r="I273">
        <v>4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2:17" x14ac:dyDescent="0.3">
      <c r="B274" s="3">
        <v>42220</v>
      </c>
      <c r="C274" t="s">
        <v>17</v>
      </c>
      <c r="D274">
        <v>84</v>
      </c>
      <c r="E274">
        <v>13</v>
      </c>
      <c r="F274">
        <v>17</v>
      </c>
      <c r="G274">
        <v>98</v>
      </c>
      <c r="H274" t="s">
        <v>96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 t="s">
        <v>221</v>
      </c>
    </row>
    <row r="275" spans="2:17" x14ac:dyDescent="0.3">
      <c r="B275" s="3">
        <v>42220</v>
      </c>
      <c r="C275" t="s">
        <v>17</v>
      </c>
      <c r="D275">
        <v>84</v>
      </c>
      <c r="E275">
        <v>13</v>
      </c>
      <c r="F275">
        <v>18</v>
      </c>
      <c r="G275">
        <v>133</v>
      </c>
      <c r="H275" s="11" t="s">
        <v>115</v>
      </c>
      <c r="I275">
        <v>4</v>
      </c>
      <c r="J275">
        <v>1</v>
      </c>
      <c r="K275">
        <v>0</v>
      </c>
      <c r="L275">
        <v>1</v>
      </c>
      <c r="M275">
        <v>0</v>
      </c>
      <c r="N275">
        <v>0</v>
      </c>
      <c r="O275">
        <v>0</v>
      </c>
      <c r="Q275" t="s">
        <v>220</v>
      </c>
    </row>
    <row r="276" spans="2:17" x14ac:dyDescent="0.3">
      <c r="B276" s="3">
        <v>42220</v>
      </c>
      <c r="C276" t="s">
        <v>17</v>
      </c>
      <c r="D276">
        <v>84</v>
      </c>
      <c r="E276">
        <v>13</v>
      </c>
      <c r="F276">
        <v>19</v>
      </c>
      <c r="G276">
        <v>76</v>
      </c>
      <c r="H276" t="s">
        <v>95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2:17" x14ac:dyDescent="0.3">
      <c r="B277" s="3">
        <v>42220</v>
      </c>
      <c r="C277" t="s">
        <v>17</v>
      </c>
      <c r="D277">
        <v>84</v>
      </c>
      <c r="E277">
        <v>13</v>
      </c>
      <c r="F277">
        <v>20</v>
      </c>
      <c r="G277">
        <v>101</v>
      </c>
      <c r="H277" t="s">
        <v>95</v>
      </c>
      <c r="I277">
        <v>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Q277" t="s">
        <v>167</v>
      </c>
    </row>
    <row r="278" spans="2:17" x14ac:dyDescent="0.3">
      <c r="B278" s="3"/>
    </row>
    <row r="279" spans="2:17" x14ac:dyDescent="0.3">
      <c r="B279" s="3" t="s">
        <v>108</v>
      </c>
      <c r="J279">
        <f t="shared" ref="J279:O279" si="48">SUM(J258:J277)</f>
        <v>5</v>
      </c>
      <c r="K279">
        <f t="shared" si="48"/>
        <v>0</v>
      </c>
      <c r="L279">
        <f t="shared" si="48"/>
        <v>1</v>
      </c>
      <c r="M279">
        <f t="shared" si="48"/>
        <v>0</v>
      </c>
      <c r="N279">
        <f t="shared" si="48"/>
        <v>0</v>
      </c>
      <c r="O279">
        <f t="shared" si="48"/>
        <v>0</v>
      </c>
    </row>
    <row r="280" spans="2:17" x14ac:dyDescent="0.3">
      <c r="B280" s="3" t="s">
        <v>107</v>
      </c>
      <c r="G280">
        <f>AVERAGE(G258:G277)</f>
        <v>97.75</v>
      </c>
      <c r="I280">
        <f>AVERAGE(I258:I277)</f>
        <v>3.1</v>
      </c>
      <c r="J280">
        <f>AVERAGE(J258:J277)</f>
        <v>0.25</v>
      </c>
      <c r="K280">
        <f t="shared" ref="K280:O280" si="49">AVERAGE(K258:K277)</f>
        <v>0</v>
      </c>
      <c r="L280">
        <f t="shared" si="49"/>
        <v>0.05</v>
      </c>
      <c r="M280">
        <f t="shared" si="49"/>
        <v>0</v>
      </c>
      <c r="N280">
        <f t="shared" si="49"/>
        <v>0</v>
      </c>
      <c r="O280">
        <f t="shared" si="49"/>
        <v>0</v>
      </c>
    </row>
    <row r="281" spans="2:17" x14ac:dyDescent="0.3">
      <c r="B281" t="s">
        <v>121</v>
      </c>
      <c r="G281">
        <f>_xlfn.STDEV.S(G258:G277)</f>
        <v>24.172352628135876</v>
      </c>
      <c r="I281">
        <f>_xlfn.STDEV.S(I258:I277)</f>
        <v>0.64072327551718788</v>
      </c>
      <c r="J281">
        <f t="shared" ref="J281:O281" si="50">_xlfn.STDEV.S(J258:J277)</f>
        <v>0.7163503994113789</v>
      </c>
      <c r="K281">
        <f t="shared" si="50"/>
        <v>0</v>
      </c>
      <c r="L281">
        <f t="shared" si="50"/>
        <v>0.22360679774997896</v>
      </c>
      <c r="M281">
        <f t="shared" si="50"/>
        <v>0</v>
      </c>
      <c r="N281">
        <f t="shared" si="50"/>
        <v>0</v>
      </c>
      <c r="O281">
        <f t="shared" si="50"/>
        <v>0</v>
      </c>
    </row>
    <row r="282" spans="2:17" x14ac:dyDescent="0.3">
      <c r="B282" s="3" t="s">
        <v>122</v>
      </c>
      <c r="G282">
        <f>(G281/SQRT(20))</f>
        <v>5.4051023652607508</v>
      </c>
      <c r="I282">
        <f>(I281/SQRT(20))</f>
        <v>0.14327007988227589</v>
      </c>
      <c r="J282">
        <f t="shared" ref="J282:O282" si="51">(J281/SQRT(20))</f>
        <v>0.16018081887929686</v>
      </c>
      <c r="K282">
        <f t="shared" si="51"/>
        <v>0</v>
      </c>
      <c r="L282">
        <f t="shared" si="51"/>
        <v>4.9999999999999996E-2</v>
      </c>
      <c r="M282">
        <f t="shared" si="51"/>
        <v>0</v>
      </c>
      <c r="N282">
        <f t="shared" si="51"/>
        <v>0</v>
      </c>
      <c r="O282">
        <f t="shared" si="51"/>
        <v>0</v>
      </c>
    </row>
    <row r="284" spans="2:17" x14ac:dyDescent="0.3">
      <c r="B284" t="s">
        <v>34</v>
      </c>
      <c r="C284" t="s">
        <v>35</v>
      </c>
      <c r="D284" t="s">
        <v>55</v>
      </c>
      <c r="E284" t="s">
        <v>36</v>
      </c>
      <c r="F284" t="s">
        <v>37</v>
      </c>
      <c r="G284" t="s">
        <v>114</v>
      </c>
      <c r="H284" t="s">
        <v>39</v>
      </c>
      <c r="I284" t="s">
        <v>40</v>
      </c>
      <c r="J284" t="s">
        <v>41</v>
      </c>
      <c r="K284" t="s">
        <v>42</v>
      </c>
      <c r="L284" t="s">
        <v>43</v>
      </c>
      <c r="M284" t="s">
        <v>44</v>
      </c>
      <c r="N284" t="s">
        <v>45</v>
      </c>
      <c r="O284" t="s">
        <v>46</v>
      </c>
      <c r="Q284" t="s">
        <v>100</v>
      </c>
    </row>
    <row r="285" spans="2:17" x14ac:dyDescent="0.3">
      <c r="B285" s="3">
        <v>42220</v>
      </c>
      <c r="C285" t="s">
        <v>17</v>
      </c>
      <c r="D285">
        <v>92</v>
      </c>
      <c r="E285">
        <v>14</v>
      </c>
      <c r="F285">
        <v>1</v>
      </c>
      <c r="G285">
        <v>71</v>
      </c>
      <c r="H285" t="s">
        <v>95</v>
      </c>
      <c r="I285" s="11">
        <v>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2:17" x14ac:dyDescent="0.3">
      <c r="B286" s="3">
        <v>42220</v>
      </c>
      <c r="C286" t="s">
        <v>17</v>
      </c>
      <c r="D286">
        <v>92</v>
      </c>
      <c r="E286">
        <v>14</v>
      </c>
      <c r="F286">
        <v>2</v>
      </c>
      <c r="G286" s="11">
        <v>53</v>
      </c>
      <c r="H286" t="s">
        <v>98</v>
      </c>
      <c r="I286">
        <v>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2:17" x14ac:dyDescent="0.3">
      <c r="B287" s="3">
        <v>42220</v>
      </c>
      <c r="C287" t="s">
        <v>17</v>
      </c>
      <c r="D287">
        <v>92</v>
      </c>
      <c r="E287">
        <v>14</v>
      </c>
      <c r="F287">
        <v>3</v>
      </c>
      <c r="G287">
        <v>77</v>
      </c>
      <c r="H287" t="s">
        <v>95</v>
      </c>
      <c r="I287">
        <v>3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2:17" x14ac:dyDescent="0.3">
      <c r="B288" s="3">
        <v>42220</v>
      </c>
      <c r="C288" t="s">
        <v>17</v>
      </c>
      <c r="D288">
        <v>92</v>
      </c>
      <c r="E288">
        <v>14</v>
      </c>
      <c r="F288">
        <v>4</v>
      </c>
      <c r="G288">
        <v>61</v>
      </c>
      <c r="H288" t="s">
        <v>98</v>
      </c>
      <c r="I288">
        <v>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2:17" x14ac:dyDescent="0.3">
      <c r="B289" s="3">
        <v>42220</v>
      </c>
      <c r="C289" t="s">
        <v>17</v>
      </c>
      <c r="D289">
        <v>92</v>
      </c>
      <c r="E289">
        <v>14</v>
      </c>
      <c r="F289">
        <v>5</v>
      </c>
      <c r="G289">
        <v>62</v>
      </c>
      <c r="H289" t="s">
        <v>95</v>
      </c>
      <c r="I289">
        <v>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2:17" x14ac:dyDescent="0.3">
      <c r="B290" s="3">
        <v>42220</v>
      </c>
      <c r="C290" t="s">
        <v>17</v>
      </c>
      <c r="D290">
        <v>92</v>
      </c>
      <c r="E290">
        <v>14</v>
      </c>
      <c r="F290">
        <v>6</v>
      </c>
      <c r="G290">
        <v>69</v>
      </c>
      <c r="H290" t="s">
        <v>96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2:17" x14ac:dyDescent="0.3">
      <c r="B291" s="3">
        <v>42220</v>
      </c>
      <c r="C291" t="s">
        <v>17</v>
      </c>
      <c r="D291">
        <v>92</v>
      </c>
      <c r="E291">
        <v>14</v>
      </c>
      <c r="F291">
        <v>7</v>
      </c>
      <c r="G291">
        <v>60</v>
      </c>
      <c r="H291" t="s">
        <v>98</v>
      </c>
      <c r="I29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7" x14ac:dyDescent="0.3">
      <c r="B292" s="3">
        <v>42220</v>
      </c>
      <c r="C292" t="s">
        <v>17</v>
      </c>
      <c r="D292">
        <v>92</v>
      </c>
      <c r="E292">
        <v>14</v>
      </c>
      <c r="F292">
        <v>8</v>
      </c>
      <c r="G292">
        <v>75</v>
      </c>
      <c r="H292" t="s">
        <v>95</v>
      </c>
      <c r="I292">
        <v>3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Q292" t="s">
        <v>193</v>
      </c>
    </row>
    <row r="293" spans="2:17" x14ac:dyDescent="0.3">
      <c r="B293" s="3">
        <v>42220</v>
      </c>
      <c r="C293" t="s">
        <v>17</v>
      </c>
      <c r="D293">
        <v>92</v>
      </c>
      <c r="E293">
        <v>14</v>
      </c>
      <c r="F293">
        <v>9</v>
      </c>
      <c r="G293">
        <v>97</v>
      </c>
      <c r="H293" t="s">
        <v>95</v>
      </c>
      <c r="I293">
        <v>3</v>
      </c>
      <c r="J293">
        <v>1</v>
      </c>
      <c r="K293">
        <v>0</v>
      </c>
      <c r="L293">
        <v>1</v>
      </c>
      <c r="M293">
        <v>0</v>
      </c>
      <c r="N293">
        <v>0</v>
      </c>
      <c r="O293">
        <v>0</v>
      </c>
    </row>
    <row r="294" spans="2:17" x14ac:dyDescent="0.3">
      <c r="B294" s="3">
        <v>42220</v>
      </c>
      <c r="C294" t="s">
        <v>17</v>
      </c>
      <c r="D294">
        <v>92</v>
      </c>
      <c r="E294">
        <v>14</v>
      </c>
      <c r="F294">
        <v>10</v>
      </c>
      <c r="G294">
        <v>65</v>
      </c>
      <c r="H294" t="s">
        <v>95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2:17" x14ac:dyDescent="0.3">
      <c r="B295" s="3">
        <v>42220</v>
      </c>
      <c r="C295" t="s">
        <v>17</v>
      </c>
      <c r="D295">
        <v>92</v>
      </c>
      <c r="E295">
        <v>14</v>
      </c>
      <c r="F295">
        <v>11</v>
      </c>
      <c r="G295">
        <v>92</v>
      </c>
      <c r="H295" t="s">
        <v>96</v>
      </c>
      <c r="I295">
        <v>3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7" x14ac:dyDescent="0.3">
      <c r="B296" s="3">
        <v>42220</v>
      </c>
      <c r="C296" t="s">
        <v>17</v>
      </c>
      <c r="D296">
        <v>92</v>
      </c>
      <c r="E296">
        <v>14</v>
      </c>
      <c r="F296">
        <v>12</v>
      </c>
      <c r="G296">
        <v>52</v>
      </c>
      <c r="H296" t="s">
        <v>95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7" x14ac:dyDescent="0.3">
      <c r="B297" s="3">
        <v>42220</v>
      </c>
      <c r="C297" t="s">
        <v>17</v>
      </c>
      <c r="D297">
        <v>92</v>
      </c>
      <c r="E297">
        <v>14</v>
      </c>
      <c r="F297">
        <v>13</v>
      </c>
      <c r="G297">
        <v>92</v>
      </c>
      <c r="H297" t="s">
        <v>95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2:17" x14ac:dyDescent="0.3">
      <c r="B298" s="3">
        <v>42220</v>
      </c>
      <c r="C298" t="s">
        <v>17</v>
      </c>
      <c r="D298">
        <v>92</v>
      </c>
      <c r="E298">
        <v>14</v>
      </c>
      <c r="F298">
        <v>14</v>
      </c>
      <c r="G298">
        <v>51</v>
      </c>
      <c r="H298" t="s">
        <v>98</v>
      </c>
      <c r="I298">
        <v>3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2:17" x14ac:dyDescent="0.3">
      <c r="B299" s="3">
        <v>42220</v>
      </c>
      <c r="C299" t="s">
        <v>17</v>
      </c>
      <c r="D299">
        <v>92</v>
      </c>
      <c r="E299">
        <v>14</v>
      </c>
      <c r="F299">
        <v>15</v>
      </c>
      <c r="G299">
        <v>73</v>
      </c>
      <c r="H299" t="s">
        <v>95</v>
      </c>
      <c r="I299">
        <v>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2:17" x14ac:dyDescent="0.3">
      <c r="B300" s="3">
        <v>42220</v>
      </c>
      <c r="C300" t="s">
        <v>17</v>
      </c>
      <c r="D300">
        <v>92</v>
      </c>
      <c r="E300">
        <v>14</v>
      </c>
      <c r="F300">
        <v>16</v>
      </c>
      <c r="G300">
        <v>105</v>
      </c>
      <c r="H300" t="s">
        <v>95</v>
      </c>
      <c r="I300">
        <v>3</v>
      </c>
      <c r="J300">
        <v>2</v>
      </c>
      <c r="K300">
        <v>0</v>
      </c>
      <c r="L300">
        <v>0</v>
      </c>
      <c r="M300">
        <v>0</v>
      </c>
      <c r="N300">
        <v>0</v>
      </c>
      <c r="O300">
        <v>0</v>
      </c>
      <c r="Q300" s="6" t="s">
        <v>210</v>
      </c>
    </row>
    <row r="301" spans="2:17" x14ac:dyDescent="0.3">
      <c r="B301" s="3">
        <v>42220</v>
      </c>
      <c r="C301" t="s">
        <v>17</v>
      </c>
      <c r="D301">
        <v>92</v>
      </c>
      <c r="E301">
        <v>14</v>
      </c>
      <c r="F301">
        <v>17</v>
      </c>
      <c r="G301">
        <v>117</v>
      </c>
      <c r="H301" t="s">
        <v>97</v>
      </c>
      <c r="I301">
        <v>3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2:17" x14ac:dyDescent="0.3">
      <c r="B302" s="3">
        <v>42220</v>
      </c>
      <c r="C302" t="s">
        <v>17</v>
      </c>
      <c r="D302">
        <v>92</v>
      </c>
      <c r="E302">
        <v>14</v>
      </c>
      <c r="F302">
        <v>18</v>
      </c>
      <c r="G302">
        <v>119</v>
      </c>
      <c r="H302" s="11" t="s">
        <v>95</v>
      </c>
      <c r="I302">
        <v>3</v>
      </c>
      <c r="J302">
        <v>2</v>
      </c>
      <c r="K302">
        <v>1</v>
      </c>
      <c r="L302">
        <v>0</v>
      </c>
      <c r="M302">
        <v>0</v>
      </c>
      <c r="N302">
        <v>0</v>
      </c>
      <c r="O302">
        <v>0</v>
      </c>
      <c r="Q302" t="s">
        <v>222</v>
      </c>
    </row>
    <row r="303" spans="2:17" x14ac:dyDescent="0.3">
      <c r="B303" s="3">
        <v>42220</v>
      </c>
      <c r="C303" t="s">
        <v>17</v>
      </c>
      <c r="D303">
        <v>92</v>
      </c>
      <c r="E303">
        <v>14</v>
      </c>
      <c r="F303">
        <v>19</v>
      </c>
      <c r="G303">
        <v>120</v>
      </c>
      <c r="H303" t="s">
        <v>97</v>
      </c>
      <c r="I303">
        <v>3</v>
      </c>
      <c r="J303">
        <v>3</v>
      </c>
      <c r="K303">
        <v>0</v>
      </c>
      <c r="L303">
        <v>0</v>
      </c>
      <c r="M303">
        <v>0</v>
      </c>
      <c r="N303">
        <v>0</v>
      </c>
      <c r="O303">
        <v>0</v>
      </c>
      <c r="Q303" t="s">
        <v>167</v>
      </c>
    </row>
    <row r="304" spans="2:17" x14ac:dyDescent="0.3">
      <c r="B304" s="3">
        <v>42220</v>
      </c>
      <c r="C304" t="s">
        <v>17</v>
      </c>
      <c r="D304">
        <v>92</v>
      </c>
      <c r="E304">
        <v>14</v>
      </c>
      <c r="F304">
        <v>20</v>
      </c>
      <c r="G304">
        <v>82</v>
      </c>
      <c r="H304" t="s">
        <v>95</v>
      </c>
      <c r="I304">
        <v>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Q304" t="s">
        <v>167</v>
      </c>
    </row>
    <row r="305" spans="2:17" x14ac:dyDescent="0.3">
      <c r="B305" s="3"/>
    </row>
    <row r="306" spans="2:17" x14ac:dyDescent="0.3">
      <c r="B306" s="3" t="s">
        <v>108</v>
      </c>
      <c r="J306">
        <f t="shared" ref="J306:O306" si="52">SUM(J285:J304)</f>
        <v>13</v>
      </c>
      <c r="K306">
        <f t="shared" si="52"/>
        <v>1</v>
      </c>
      <c r="L306">
        <f t="shared" si="52"/>
        <v>1</v>
      </c>
      <c r="M306">
        <f t="shared" si="52"/>
        <v>0</v>
      </c>
      <c r="N306">
        <f t="shared" si="52"/>
        <v>0</v>
      </c>
      <c r="O306">
        <f t="shared" si="52"/>
        <v>0</v>
      </c>
    </row>
    <row r="307" spans="2:17" x14ac:dyDescent="0.3">
      <c r="B307" s="3" t="s">
        <v>107</v>
      </c>
      <c r="G307">
        <f>AVERAGE(G285:G304)</f>
        <v>79.650000000000006</v>
      </c>
      <c r="I307">
        <f>AVERAGE(I285:I304)</f>
        <v>3</v>
      </c>
      <c r="J307">
        <f>AVERAGE(J285:J304)</f>
        <v>0.65</v>
      </c>
      <c r="K307">
        <f t="shared" ref="K307:O307" si="53">AVERAGE(K285:K304)</f>
        <v>0.05</v>
      </c>
      <c r="L307">
        <f t="shared" si="53"/>
        <v>0.05</v>
      </c>
      <c r="M307">
        <f t="shared" si="53"/>
        <v>0</v>
      </c>
      <c r="N307">
        <f t="shared" si="53"/>
        <v>0</v>
      </c>
      <c r="O307">
        <f t="shared" si="53"/>
        <v>0</v>
      </c>
    </row>
    <row r="308" spans="2:17" x14ac:dyDescent="0.3">
      <c r="B308" t="s">
        <v>121</v>
      </c>
      <c r="G308">
        <f>_xlfn.STDEV.S(G285:G304)</f>
        <v>22.52781905953054</v>
      </c>
      <c r="I308">
        <f>_xlfn.STDEV.S(I285:I304)</f>
        <v>0</v>
      </c>
      <c r="J308">
        <f t="shared" ref="J308:O308" si="54">_xlfn.STDEV.S(J285:J304)</f>
        <v>0.93330200448672962</v>
      </c>
      <c r="K308">
        <f t="shared" si="54"/>
        <v>0.22360679774997896</v>
      </c>
      <c r="L308">
        <f t="shared" si="54"/>
        <v>0.22360679774997896</v>
      </c>
      <c r="M308">
        <f t="shared" si="54"/>
        <v>0</v>
      </c>
      <c r="N308">
        <f t="shared" si="54"/>
        <v>0</v>
      </c>
      <c r="O308">
        <f t="shared" si="54"/>
        <v>0</v>
      </c>
    </row>
    <row r="309" spans="2:17" x14ac:dyDescent="0.3">
      <c r="B309" s="3" t="s">
        <v>122</v>
      </c>
      <c r="G309">
        <f>(G308/SQRT(20))</f>
        <v>5.0373734801925663</v>
      </c>
      <c r="I309">
        <f>(I308/SQRT(20))</f>
        <v>0</v>
      </c>
      <c r="J309">
        <f t="shared" ref="J309:O309" si="55">(J308/SQRT(20))</f>
        <v>0.20869267255691409</v>
      </c>
      <c r="K309">
        <f t="shared" si="55"/>
        <v>4.9999999999999996E-2</v>
      </c>
      <c r="L309">
        <f t="shared" si="55"/>
        <v>4.9999999999999996E-2</v>
      </c>
      <c r="M309">
        <f t="shared" si="55"/>
        <v>0</v>
      </c>
      <c r="N309">
        <f t="shared" si="55"/>
        <v>0</v>
      </c>
      <c r="O309">
        <f t="shared" si="55"/>
        <v>0</v>
      </c>
    </row>
    <row r="311" spans="2:17" x14ac:dyDescent="0.3">
      <c r="B311" t="s">
        <v>34</v>
      </c>
      <c r="C311" t="s">
        <v>35</v>
      </c>
      <c r="D311" t="s">
        <v>55</v>
      </c>
      <c r="E311" t="s">
        <v>36</v>
      </c>
      <c r="F311" t="s">
        <v>37</v>
      </c>
      <c r="G311" t="s">
        <v>114</v>
      </c>
      <c r="H311" t="s">
        <v>39</v>
      </c>
      <c r="I311" t="s">
        <v>40</v>
      </c>
      <c r="J311" t="s">
        <v>41</v>
      </c>
      <c r="K311" t="s">
        <v>42</v>
      </c>
      <c r="L311" t="s">
        <v>43</v>
      </c>
      <c r="M311" t="s">
        <v>44</v>
      </c>
      <c r="N311" t="s">
        <v>45</v>
      </c>
      <c r="O311" t="s">
        <v>46</v>
      </c>
      <c r="Q311" t="s">
        <v>100</v>
      </c>
    </row>
    <row r="312" spans="2:17" x14ac:dyDescent="0.3">
      <c r="B312" s="3">
        <v>42220</v>
      </c>
      <c r="C312" t="s">
        <v>17</v>
      </c>
      <c r="D312">
        <v>94</v>
      </c>
      <c r="E312">
        <v>15</v>
      </c>
      <c r="F312">
        <v>1</v>
      </c>
      <c r="G312">
        <v>130</v>
      </c>
      <c r="H312" t="s">
        <v>99</v>
      </c>
      <c r="I312" s="11">
        <v>3</v>
      </c>
      <c r="J312">
        <v>2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2:17" x14ac:dyDescent="0.3">
      <c r="B313" s="3">
        <v>42220</v>
      </c>
      <c r="C313" t="s">
        <v>17</v>
      </c>
      <c r="D313">
        <v>94</v>
      </c>
      <c r="E313">
        <v>15</v>
      </c>
      <c r="F313">
        <v>2</v>
      </c>
      <c r="G313" s="11">
        <v>82</v>
      </c>
      <c r="H313" t="s">
        <v>116</v>
      </c>
      <c r="I313">
        <v>3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2:17" x14ac:dyDescent="0.3">
      <c r="B314" s="3">
        <v>42220</v>
      </c>
      <c r="C314" t="s">
        <v>17</v>
      </c>
      <c r="D314">
        <v>94</v>
      </c>
      <c r="E314">
        <v>15</v>
      </c>
      <c r="F314">
        <v>3</v>
      </c>
      <c r="G314">
        <v>103</v>
      </c>
      <c r="H314" t="s">
        <v>99</v>
      </c>
      <c r="I314">
        <v>3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2:17" x14ac:dyDescent="0.3">
      <c r="B315" s="3">
        <v>42220</v>
      </c>
      <c r="C315" t="s">
        <v>17</v>
      </c>
      <c r="D315">
        <v>94</v>
      </c>
      <c r="E315">
        <v>15</v>
      </c>
      <c r="F315">
        <v>4</v>
      </c>
      <c r="G315">
        <v>99</v>
      </c>
      <c r="H315" s="11" t="s">
        <v>98</v>
      </c>
      <c r="I315">
        <v>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2:17" x14ac:dyDescent="0.3">
      <c r="B316" s="3">
        <v>42220</v>
      </c>
      <c r="C316" t="s">
        <v>17</v>
      </c>
      <c r="D316">
        <v>94</v>
      </c>
      <c r="E316">
        <v>15</v>
      </c>
      <c r="F316">
        <v>5</v>
      </c>
      <c r="G316">
        <v>74</v>
      </c>
      <c r="H316" t="s">
        <v>95</v>
      </c>
      <c r="I316">
        <v>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2:17" x14ac:dyDescent="0.3">
      <c r="B317" s="3">
        <v>42220</v>
      </c>
      <c r="C317" t="s">
        <v>17</v>
      </c>
      <c r="D317">
        <v>94</v>
      </c>
      <c r="E317">
        <v>15</v>
      </c>
      <c r="F317">
        <v>6</v>
      </c>
      <c r="G317">
        <v>110</v>
      </c>
      <c r="H317" t="s">
        <v>97</v>
      </c>
      <c r="I317">
        <v>3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2:17" x14ac:dyDescent="0.3">
      <c r="B318" s="3">
        <v>42220</v>
      </c>
      <c r="C318" t="s">
        <v>17</v>
      </c>
      <c r="D318">
        <v>94</v>
      </c>
      <c r="E318">
        <v>15</v>
      </c>
      <c r="F318">
        <v>7</v>
      </c>
      <c r="G318">
        <v>88</v>
      </c>
      <c r="H318" t="s">
        <v>135</v>
      </c>
      <c r="I318">
        <v>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2:17" x14ac:dyDescent="0.3">
      <c r="B319" s="3">
        <v>42220</v>
      </c>
      <c r="C319" t="s">
        <v>17</v>
      </c>
      <c r="D319">
        <v>94</v>
      </c>
      <c r="E319">
        <v>15</v>
      </c>
      <c r="F319">
        <v>8</v>
      </c>
      <c r="G319">
        <v>83</v>
      </c>
      <c r="H319" t="s">
        <v>98</v>
      </c>
      <c r="I319">
        <v>3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2:17" x14ac:dyDescent="0.3">
      <c r="B320" s="3">
        <v>42220</v>
      </c>
      <c r="C320" t="s">
        <v>17</v>
      </c>
      <c r="D320">
        <v>94</v>
      </c>
      <c r="E320">
        <v>15</v>
      </c>
      <c r="F320">
        <v>9</v>
      </c>
      <c r="G320">
        <v>99</v>
      </c>
      <c r="H320" t="s">
        <v>98</v>
      </c>
      <c r="I320">
        <v>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2:17" x14ac:dyDescent="0.3">
      <c r="B321" s="3">
        <v>42220</v>
      </c>
      <c r="C321" t="s">
        <v>17</v>
      </c>
      <c r="D321">
        <v>94</v>
      </c>
      <c r="E321">
        <v>15</v>
      </c>
      <c r="F321">
        <v>10</v>
      </c>
      <c r="G321">
        <v>109</v>
      </c>
      <c r="H321" t="s">
        <v>135</v>
      </c>
      <c r="I321">
        <v>3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2:17" x14ac:dyDescent="0.3">
      <c r="B322" s="3">
        <v>42220</v>
      </c>
      <c r="C322" t="s">
        <v>17</v>
      </c>
      <c r="D322">
        <v>94</v>
      </c>
      <c r="E322">
        <v>15</v>
      </c>
      <c r="F322">
        <v>11</v>
      </c>
      <c r="G322">
        <v>100</v>
      </c>
      <c r="H322" t="s">
        <v>98</v>
      </c>
      <c r="I322">
        <v>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Q322" s="6" t="s">
        <v>210</v>
      </c>
    </row>
    <row r="323" spans="2:17" x14ac:dyDescent="0.3">
      <c r="B323" s="3">
        <v>42220</v>
      </c>
      <c r="C323" t="s">
        <v>17</v>
      </c>
      <c r="D323">
        <v>94</v>
      </c>
      <c r="E323">
        <v>15</v>
      </c>
      <c r="F323">
        <v>12</v>
      </c>
      <c r="G323">
        <v>80</v>
      </c>
      <c r="H323" t="s">
        <v>98</v>
      </c>
      <c r="I323">
        <v>3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2:17" x14ac:dyDescent="0.3">
      <c r="B324" s="3">
        <v>42220</v>
      </c>
      <c r="C324" t="s">
        <v>17</v>
      </c>
      <c r="D324">
        <v>94</v>
      </c>
      <c r="E324">
        <v>15</v>
      </c>
      <c r="F324">
        <v>13</v>
      </c>
      <c r="G324">
        <v>139</v>
      </c>
      <c r="H324" t="s">
        <v>99</v>
      </c>
      <c r="I324">
        <v>3</v>
      </c>
      <c r="J324">
        <v>3</v>
      </c>
      <c r="K324">
        <v>0</v>
      </c>
      <c r="L324">
        <v>0</v>
      </c>
      <c r="M324">
        <v>0</v>
      </c>
      <c r="N324">
        <v>0</v>
      </c>
      <c r="O324">
        <v>0</v>
      </c>
      <c r="Q324" t="s">
        <v>167</v>
      </c>
    </row>
    <row r="325" spans="2:17" x14ac:dyDescent="0.3">
      <c r="B325" s="3">
        <v>42220</v>
      </c>
      <c r="C325" t="s">
        <v>17</v>
      </c>
      <c r="D325">
        <v>94</v>
      </c>
      <c r="E325">
        <v>15</v>
      </c>
      <c r="F325">
        <v>14</v>
      </c>
      <c r="G325">
        <v>125</v>
      </c>
      <c r="H325" t="s">
        <v>116</v>
      </c>
      <c r="I325">
        <v>3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2:17" x14ac:dyDescent="0.3">
      <c r="B326" s="3">
        <v>42220</v>
      </c>
      <c r="C326" t="s">
        <v>17</v>
      </c>
      <c r="D326">
        <v>94</v>
      </c>
      <c r="E326">
        <v>15</v>
      </c>
      <c r="F326">
        <v>15</v>
      </c>
      <c r="G326">
        <v>128</v>
      </c>
      <c r="H326" t="s">
        <v>95</v>
      </c>
      <c r="I326">
        <v>3</v>
      </c>
      <c r="J326">
        <v>4</v>
      </c>
      <c r="K326">
        <v>1</v>
      </c>
      <c r="L326">
        <v>0</v>
      </c>
      <c r="M326">
        <v>0</v>
      </c>
      <c r="N326">
        <v>0</v>
      </c>
      <c r="O326">
        <v>0</v>
      </c>
      <c r="Q326" t="s">
        <v>167</v>
      </c>
    </row>
    <row r="327" spans="2:17" x14ac:dyDescent="0.3">
      <c r="B327" s="3">
        <v>42220</v>
      </c>
      <c r="C327" t="s">
        <v>17</v>
      </c>
      <c r="D327">
        <v>94</v>
      </c>
      <c r="E327">
        <v>15</v>
      </c>
      <c r="F327">
        <v>16</v>
      </c>
      <c r="G327">
        <v>101</v>
      </c>
      <c r="H327" t="s">
        <v>116</v>
      </c>
      <c r="I327">
        <v>3</v>
      </c>
      <c r="J327">
        <v>2</v>
      </c>
      <c r="K327">
        <v>0</v>
      </c>
      <c r="L327">
        <v>0</v>
      </c>
      <c r="M327">
        <v>0</v>
      </c>
      <c r="N327">
        <v>0</v>
      </c>
      <c r="O327">
        <v>0</v>
      </c>
      <c r="Q327" s="6" t="s">
        <v>210</v>
      </c>
    </row>
    <row r="328" spans="2:17" x14ac:dyDescent="0.3">
      <c r="B328" s="3">
        <v>42220</v>
      </c>
      <c r="C328" t="s">
        <v>17</v>
      </c>
      <c r="D328">
        <v>94</v>
      </c>
      <c r="E328">
        <v>15</v>
      </c>
      <c r="F328">
        <v>17</v>
      </c>
      <c r="G328">
        <v>84</v>
      </c>
      <c r="H328" t="s">
        <v>95</v>
      </c>
      <c r="I328">
        <v>3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2:17" x14ac:dyDescent="0.3">
      <c r="B329" s="3">
        <v>42220</v>
      </c>
      <c r="C329" t="s">
        <v>17</v>
      </c>
      <c r="D329">
        <v>94</v>
      </c>
      <c r="E329">
        <v>15</v>
      </c>
      <c r="F329">
        <v>18</v>
      </c>
      <c r="G329">
        <v>89</v>
      </c>
      <c r="H329" s="11" t="s">
        <v>98</v>
      </c>
      <c r="I329">
        <v>3</v>
      </c>
      <c r="J329">
        <v>3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2:17" x14ac:dyDescent="0.3">
      <c r="B330" s="3">
        <v>42220</v>
      </c>
      <c r="C330" t="s">
        <v>17</v>
      </c>
      <c r="D330">
        <v>94</v>
      </c>
      <c r="E330">
        <v>15</v>
      </c>
      <c r="F330">
        <v>19</v>
      </c>
      <c r="G330">
        <v>85</v>
      </c>
      <c r="H330" s="11" t="s">
        <v>116</v>
      </c>
      <c r="I330">
        <v>3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2:17" x14ac:dyDescent="0.3">
      <c r="B331" s="3">
        <v>42220</v>
      </c>
      <c r="C331" t="s">
        <v>17</v>
      </c>
      <c r="D331">
        <v>94</v>
      </c>
      <c r="E331">
        <v>15</v>
      </c>
      <c r="F331">
        <v>20</v>
      </c>
      <c r="G331">
        <v>113</v>
      </c>
      <c r="H331" t="s">
        <v>116</v>
      </c>
      <c r="I331">
        <v>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2:17" x14ac:dyDescent="0.3">
      <c r="B332" s="3"/>
    </row>
    <row r="333" spans="2:17" x14ac:dyDescent="0.3">
      <c r="B333" s="3" t="s">
        <v>108</v>
      </c>
      <c r="J333">
        <f t="shared" ref="J333:O333" si="56">SUM(J312:J331)</f>
        <v>21</v>
      </c>
      <c r="K333">
        <f t="shared" si="56"/>
        <v>1</v>
      </c>
      <c r="L333">
        <f t="shared" si="56"/>
        <v>0</v>
      </c>
      <c r="M333">
        <f t="shared" si="56"/>
        <v>0</v>
      </c>
      <c r="N333">
        <f t="shared" si="56"/>
        <v>0</v>
      </c>
      <c r="O333">
        <f t="shared" si="56"/>
        <v>0</v>
      </c>
    </row>
    <row r="334" spans="2:17" x14ac:dyDescent="0.3">
      <c r="B334" s="3" t="s">
        <v>107</v>
      </c>
      <c r="G334">
        <f>AVERAGE(G312:G331)</f>
        <v>101.05</v>
      </c>
      <c r="I334">
        <f>AVERAGE(I312:I331)</f>
        <v>2.95</v>
      </c>
      <c r="J334">
        <f>AVERAGE(J312:J331)</f>
        <v>1.05</v>
      </c>
      <c r="K334">
        <f t="shared" ref="K334:O334" si="57">AVERAGE(K312:K331)</f>
        <v>0.05</v>
      </c>
      <c r="L334">
        <f t="shared" si="57"/>
        <v>0</v>
      </c>
      <c r="M334">
        <f t="shared" si="57"/>
        <v>0</v>
      </c>
      <c r="N334">
        <f t="shared" si="57"/>
        <v>0</v>
      </c>
      <c r="O334">
        <f t="shared" si="57"/>
        <v>0</v>
      </c>
    </row>
    <row r="335" spans="2:17" x14ac:dyDescent="0.3">
      <c r="B335" t="s">
        <v>121</v>
      </c>
      <c r="G335">
        <f>_xlfn.STDEV.S(G312:G331)</f>
        <v>18.644810199313419</v>
      </c>
      <c r="I335">
        <f>_xlfn.STDEV.S(I312:I331)</f>
        <v>0.22360679774997894</v>
      </c>
      <c r="J335">
        <f t="shared" ref="J335:O335" si="58">_xlfn.STDEV.S(J312:J331)</f>
        <v>1.234376040972246</v>
      </c>
      <c r="K335">
        <f t="shared" si="58"/>
        <v>0.22360679774997896</v>
      </c>
      <c r="L335">
        <f t="shared" si="58"/>
        <v>0</v>
      </c>
      <c r="M335">
        <f t="shared" si="58"/>
        <v>0</v>
      </c>
      <c r="N335">
        <f t="shared" si="58"/>
        <v>0</v>
      </c>
      <c r="O335">
        <f t="shared" si="58"/>
        <v>0</v>
      </c>
    </row>
    <row r="336" spans="2:17" x14ac:dyDescent="0.3">
      <c r="B336" s="3" t="s">
        <v>122</v>
      </c>
      <c r="G336">
        <f>(G335/SQRT(20))</f>
        <v>4.1691063033246207</v>
      </c>
      <c r="I336">
        <f>(I335/SQRT(20))</f>
        <v>4.9999999999999989E-2</v>
      </c>
      <c r="J336">
        <f t="shared" ref="J336:O336" si="59">(J335/SQRT(20))</f>
        <v>0.27601487374110073</v>
      </c>
      <c r="K336">
        <f t="shared" si="59"/>
        <v>4.9999999999999996E-2</v>
      </c>
      <c r="L336">
        <f t="shared" si="59"/>
        <v>0</v>
      </c>
      <c r="M336">
        <f t="shared" si="59"/>
        <v>0</v>
      </c>
      <c r="N336">
        <f t="shared" si="59"/>
        <v>0</v>
      </c>
      <c r="O336">
        <f t="shared" si="59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36"/>
  <sheetViews>
    <sheetView workbookViewId="0">
      <selection activeCell="A6" sqref="A6:XFD236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103</v>
      </c>
      <c r="D2" s="4">
        <v>42219</v>
      </c>
      <c r="E2" s="4">
        <v>42220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42219</v>
      </c>
      <c r="C7" t="s">
        <v>17</v>
      </c>
      <c r="D7">
        <v>51</v>
      </c>
      <c r="E7">
        <v>1</v>
      </c>
      <c r="F7">
        <v>1</v>
      </c>
      <c r="G7">
        <v>136</v>
      </c>
      <c r="H7" t="s">
        <v>99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42219</v>
      </c>
      <c r="C8" t="s">
        <v>17</v>
      </c>
      <c r="D8">
        <v>51</v>
      </c>
      <c r="E8">
        <v>1</v>
      </c>
      <c r="F8">
        <v>2</v>
      </c>
      <c r="G8">
        <v>96</v>
      </c>
      <c r="H8" t="s">
        <v>95</v>
      </c>
      <c r="I8">
        <v>4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Q8" t="s">
        <v>127</v>
      </c>
    </row>
    <row r="9" spans="2:17" x14ac:dyDescent="0.3">
      <c r="B9" s="3">
        <v>42219</v>
      </c>
      <c r="C9" t="s">
        <v>17</v>
      </c>
      <c r="D9">
        <v>51</v>
      </c>
      <c r="E9">
        <v>1</v>
      </c>
      <c r="F9">
        <v>3</v>
      </c>
      <c r="G9">
        <v>136</v>
      </c>
      <c r="H9" t="s">
        <v>98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t="s">
        <v>193</v>
      </c>
    </row>
    <row r="10" spans="2:17" x14ac:dyDescent="0.3">
      <c r="B10" s="3">
        <v>42219</v>
      </c>
      <c r="C10" t="s">
        <v>17</v>
      </c>
      <c r="D10">
        <v>51</v>
      </c>
      <c r="E10">
        <v>1</v>
      </c>
      <c r="F10">
        <v>4</v>
      </c>
      <c r="G10">
        <v>90</v>
      </c>
      <c r="H10" t="s">
        <v>133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42219</v>
      </c>
      <c r="C11" t="s">
        <v>17</v>
      </c>
      <c r="D11">
        <v>51</v>
      </c>
      <c r="E11">
        <v>1</v>
      </c>
      <c r="F11">
        <v>5</v>
      </c>
      <c r="G11">
        <v>84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t="s">
        <v>193</v>
      </c>
    </row>
    <row r="12" spans="2:17" x14ac:dyDescent="0.3">
      <c r="B12" s="3">
        <v>42219</v>
      </c>
      <c r="C12" t="s">
        <v>17</v>
      </c>
      <c r="D12">
        <v>51</v>
      </c>
      <c r="E12">
        <v>1</v>
      </c>
      <c r="F12">
        <v>6</v>
      </c>
      <c r="G12">
        <v>156</v>
      </c>
      <c r="H12" t="s">
        <v>192</v>
      </c>
      <c r="I12">
        <v>4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</row>
    <row r="13" spans="2:17" x14ac:dyDescent="0.3">
      <c r="B13" s="3">
        <v>42219</v>
      </c>
      <c r="C13" t="s">
        <v>17</v>
      </c>
      <c r="D13">
        <v>51</v>
      </c>
      <c r="E13">
        <v>1</v>
      </c>
      <c r="F13">
        <v>7</v>
      </c>
      <c r="G13">
        <v>145</v>
      </c>
      <c r="H13" t="s">
        <v>97</v>
      </c>
      <c r="I13">
        <v>4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42219</v>
      </c>
      <c r="C14" t="s">
        <v>17</v>
      </c>
      <c r="D14">
        <v>51</v>
      </c>
      <c r="E14">
        <v>1</v>
      </c>
      <c r="F14">
        <v>8</v>
      </c>
      <c r="G14">
        <v>112</v>
      </c>
      <c r="H14" t="s">
        <v>96</v>
      </c>
      <c r="I14">
        <v>4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42219</v>
      </c>
      <c r="C15" t="s">
        <v>17</v>
      </c>
      <c r="D15">
        <v>51</v>
      </c>
      <c r="E15">
        <v>1</v>
      </c>
      <c r="F15">
        <v>9</v>
      </c>
      <c r="G15">
        <v>35</v>
      </c>
      <c r="H15" t="s">
        <v>95</v>
      </c>
      <c r="I15">
        <v>4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Q15" t="s">
        <v>194</v>
      </c>
    </row>
    <row r="16" spans="2:17" x14ac:dyDescent="0.3">
      <c r="B16" s="3">
        <v>42219</v>
      </c>
      <c r="C16" t="s">
        <v>17</v>
      </c>
      <c r="D16">
        <v>52</v>
      </c>
      <c r="E16">
        <v>2</v>
      </c>
      <c r="F16">
        <v>1</v>
      </c>
      <c r="G16">
        <v>137</v>
      </c>
      <c r="H16" t="s">
        <v>98</v>
      </c>
      <c r="I16">
        <v>3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Q16" t="s">
        <v>193</v>
      </c>
    </row>
    <row r="17" spans="2:17" x14ac:dyDescent="0.3">
      <c r="B17" s="3">
        <v>42219</v>
      </c>
      <c r="C17" t="s">
        <v>17</v>
      </c>
      <c r="D17">
        <v>52</v>
      </c>
      <c r="E17">
        <v>2</v>
      </c>
      <c r="F17">
        <v>2</v>
      </c>
      <c r="G17">
        <v>134</v>
      </c>
      <c r="H17" t="s">
        <v>157</v>
      </c>
      <c r="I17">
        <v>3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42219</v>
      </c>
      <c r="C18" t="s">
        <v>17</v>
      </c>
      <c r="D18">
        <v>52</v>
      </c>
      <c r="E18">
        <v>2</v>
      </c>
      <c r="F18">
        <v>3</v>
      </c>
      <c r="G18">
        <v>106</v>
      </c>
      <c r="H18" t="s">
        <v>95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t="s">
        <v>196</v>
      </c>
    </row>
    <row r="19" spans="2:17" x14ac:dyDescent="0.3">
      <c r="B19" s="3">
        <v>42219</v>
      </c>
      <c r="C19" t="s">
        <v>17</v>
      </c>
      <c r="D19">
        <v>52</v>
      </c>
      <c r="E19">
        <v>2</v>
      </c>
      <c r="F19">
        <v>4</v>
      </c>
      <c r="G19">
        <v>165</v>
      </c>
      <c r="H19" t="s">
        <v>195</v>
      </c>
      <c r="I19">
        <v>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42219</v>
      </c>
      <c r="C20" t="s">
        <v>17</v>
      </c>
      <c r="D20">
        <v>52</v>
      </c>
      <c r="E20">
        <v>2</v>
      </c>
      <c r="F20">
        <v>5</v>
      </c>
      <c r="G20">
        <v>128</v>
      </c>
      <c r="H20" t="s">
        <v>98</v>
      </c>
      <c r="I20">
        <v>4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Q20" t="s">
        <v>197</v>
      </c>
    </row>
    <row r="21" spans="2:17" x14ac:dyDescent="0.3">
      <c r="B21" s="3">
        <v>42219</v>
      </c>
      <c r="C21" t="s">
        <v>17</v>
      </c>
      <c r="D21">
        <v>52</v>
      </c>
      <c r="E21">
        <v>2</v>
      </c>
      <c r="F21">
        <v>6</v>
      </c>
      <c r="G21">
        <v>135</v>
      </c>
      <c r="H21" t="s">
        <v>168</v>
      </c>
      <c r="I21">
        <v>3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7" x14ac:dyDescent="0.3">
      <c r="B22" s="3">
        <v>42219</v>
      </c>
      <c r="C22" t="s">
        <v>17</v>
      </c>
      <c r="D22">
        <v>52</v>
      </c>
      <c r="E22">
        <v>2</v>
      </c>
      <c r="F22">
        <v>7</v>
      </c>
      <c r="G22">
        <v>100</v>
      </c>
      <c r="H22" t="s">
        <v>95</v>
      </c>
      <c r="I22">
        <v>3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42219</v>
      </c>
      <c r="C23" t="s">
        <v>17</v>
      </c>
      <c r="D23">
        <v>52</v>
      </c>
      <c r="E23">
        <v>2</v>
      </c>
      <c r="F23">
        <v>8</v>
      </c>
      <c r="G23">
        <v>73</v>
      </c>
      <c r="H23" t="s">
        <v>95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7" x14ac:dyDescent="0.3">
      <c r="B24" s="3">
        <v>42219</v>
      </c>
      <c r="C24" t="s">
        <v>17</v>
      </c>
      <c r="D24">
        <v>52</v>
      </c>
      <c r="E24">
        <v>2</v>
      </c>
      <c r="F24">
        <v>9</v>
      </c>
      <c r="G24">
        <v>78</v>
      </c>
      <c r="H24" t="s">
        <v>95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196</v>
      </c>
    </row>
    <row r="25" spans="2:17" x14ac:dyDescent="0.3">
      <c r="B25" s="3">
        <v>42219</v>
      </c>
      <c r="C25" t="s">
        <v>17</v>
      </c>
      <c r="D25">
        <v>52</v>
      </c>
      <c r="E25">
        <v>2</v>
      </c>
      <c r="F25">
        <v>10</v>
      </c>
      <c r="G25">
        <v>114</v>
      </c>
      <c r="H25" t="s">
        <v>98</v>
      </c>
      <c r="I25">
        <v>3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Q25" t="s">
        <v>198</v>
      </c>
    </row>
    <row r="26" spans="2:17" x14ac:dyDescent="0.3">
      <c r="B26" s="3">
        <v>42219</v>
      </c>
      <c r="C26" t="s">
        <v>17</v>
      </c>
      <c r="D26">
        <v>52</v>
      </c>
      <c r="E26">
        <v>2</v>
      </c>
      <c r="F26">
        <v>11</v>
      </c>
      <c r="G26">
        <v>61</v>
      </c>
      <c r="H26" t="s">
        <v>95</v>
      </c>
      <c r="I26">
        <v>4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42219</v>
      </c>
      <c r="C27" t="s">
        <v>17</v>
      </c>
      <c r="D27">
        <v>52</v>
      </c>
      <c r="E27">
        <v>2</v>
      </c>
      <c r="F27">
        <v>12</v>
      </c>
      <c r="G27">
        <v>81</v>
      </c>
      <c r="H27" t="s">
        <v>96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7" x14ac:dyDescent="0.3">
      <c r="B28" s="3">
        <v>42219</v>
      </c>
      <c r="C28" t="s">
        <v>17</v>
      </c>
      <c r="D28">
        <v>52</v>
      </c>
      <c r="E28">
        <v>2</v>
      </c>
      <c r="F28">
        <v>13</v>
      </c>
      <c r="G28">
        <v>60</v>
      </c>
      <c r="H28" t="s">
        <v>95</v>
      </c>
      <c r="I28">
        <v>3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7" x14ac:dyDescent="0.3">
      <c r="B29" s="3">
        <v>42219</v>
      </c>
      <c r="C29" t="s">
        <v>17</v>
      </c>
      <c r="D29">
        <v>52</v>
      </c>
      <c r="E29">
        <v>2</v>
      </c>
      <c r="F29">
        <v>14</v>
      </c>
      <c r="G29">
        <v>78</v>
      </c>
      <c r="H29" t="s">
        <v>95</v>
      </c>
      <c r="I29">
        <v>3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Q29" t="s">
        <v>193</v>
      </c>
    </row>
    <row r="30" spans="2:17" x14ac:dyDescent="0.3">
      <c r="B30" s="3">
        <v>42219</v>
      </c>
      <c r="C30" t="s">
        <v>17</v>
      </c>
      <c r="D30">
        <v>52</v>
      </c>
      <c r="E30">
        <v>2</v>
      </c>
      <c r="F30">
        <v>15</v>
      </c>
      <c r="G30">
        <v>52</v>
      </c>
      <c r="H30" t="s">
        <v>95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42219</v>
      </c>
      <c r="C31" t="s">
        <v>17</v>
      </c>
      <c r="D31">
        <v>52</v>
      </c>
      <c r="E31">
        <v>2</v>
      </c>
      <c r="F31">
        <v>16</v>
      </c>
      <c r="G31">
        <v>83</v>
      </c>
      <c r="H31" t="s">
        <v>95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42219</v>
      </c>
      <c r="C32" t="s">
        <v>17</v>
      </c>
      <c r="D32">
        <v>52</v>
      </c>
      <c r="E32">
        <v>2</v>
      </c>
      <c r="F32">
        <v>17</v>
      </c>
      <c r="G32">
        <v>73</v>
      </c>
      <c r="H32" t="s">
        <v>95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42219</v>
      </c>
      <c r="C33" t="s">
        <v>17</v>
      </c>
      <c r="D33">
        <v>52</v>
      </c>
      <c r="E33">
        <v>2</v>
      </c>
      <c r="F33">
        <v>18</v>
      </c>
      <c r="G33">
        <v>100</v>
      </c>
      <c r="H33" s="11" t="s">
        <v>99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42219</v>
      </c>
      <c r="C34" t="s">
        <v>17</v>
      </c>
      <c r="D34">
        <v>52</v>
      </c>
      <c r="E34">
        <v>2</v>
      </c>
      <c r="F34">
        <v>19</v>
      </c>
      <c r="G34">
        <v>74</v>
      </c>
      <c r="H34" t="s">
        <v>95</v>
      </c>
      <c r="I34">
        <v>3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42219</v>
      </c>
      <c r="C35" t="s">
        <v>17</v>
      </c>
      <c r="D35">
        <v>52</v>
      </c>
      <c r="E35">
        <v>2</v>
      </c>
      <c r="F35">
        <v>20</v>
      </c>
      <c r="G35">
        <v>76</v>
      </c>
      <c r="H35" t="s">
        <v>98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42219</v>
      </c>
      <c r="C36" t="s">
        <v>17</v>
      </c>
      <c r="D36">
        <v>53</v>
      </c>
      <c r="E36">
        <v>3</v>
      </c>
      <c r="F36">
        <v>1</v>
      </c>
      <c r="G36">
        <v>101</v>
      </c>
      <c r="H36" t="s">
        <v>116</v>
      </c>
      <c r="I36">
        <v>3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</row>
    <row r="37" spans="2:17" x14ac:dyDescent="0.3">
      <c r="B37" s="3">
        <v>42219</v>
      </c>
      <c r="C37" t="s">
        <v>17</v>
      </c>
      <c r="D37">
        <v>53</v>
      </c>
      <c r="E37">
        <v>3</v>
      </c>
      <c r="F37">
        <v>2</v>
      </c>
      <c r="G37">
        <v>75</v>
      </c>
      <c r="H37" t="s">
        <v>98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42219</v>
      </c>
      <c r="C38" t="s">
        <v>17</v>
      </c>
      <c r="D38">
        <v>75</v>
      </c>
      <c r="E38">
        <v>4</v>
      </c>
      <c r="F38">
        <v>1</v>
      </c>
      <c r="G38">
        <v>90</v>
      </c>
      <c r="H38" t="s">
        <v>168</v>
      </c>
      <c r="I38" s="11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42219</v>
      </c>
      <c r="C39" t="s">
        <v>17</v>
      </c>
      <c r="D39">
        <v>75</v>
      </c>
      <c r="E39">
        <v>4</v>
      </c>
      <c r="F39">
        <v>2</v>
      </c>
      <c r="G39">
        <v>96</v>
      </c>
      <c r="H39" t="s">
        <v>98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42219</v>
      </c>
      <c r="C40" t="s">
        <v>17</v>
      </c>
      <c r="D40">
        <v>75</v>
      </c>
      <c r="E40">
        <v>4</v>
      </c>
      <c r="F40">
        <v>3</v>
      </c>
      <c r="G40">
        <v>100</v>
      </c>
      <c r="H40" t="s">
        <v>98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 s="6" t="s">
        <v>199</v>
      </c>
    </row>
    <row r="41" spans="2:17" x14ac:dyDescent="0.3">
      <c r="B41" s="3">
        <v>42219</v>
      </c>
      <c r="C41" t="s">
        <v>17</v>
      </c>
      <c r="D41">
        <v>75</v>
      </c>
      <c r="E41">
        <v>4</v>
      </c>
      <c r="F41">
        <v>4</v>
      </c>
      <c r="G41">
        <v>55</v>
      </c>
      <c r="H41" t="s">
        <v>98</v>
      </c>
      <c r="I41">
        <v>3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42219</v>
      </c>
      <c r="C42" t="s">
        <v>17</v>
      </c>
      <c r="D42">
        <v>75</v>
      </c>
      <c r="E42">
        <v>4</v>
      </c>
      <c r="F42">
        <v>5</v>
      </c>
      <c r="G42">
        <v>67</v>
      </c>
      <c r="H42" t="s">
        <v>95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42219</v>
      </c>
      <c r="C43" t="s">
        <v>17</v>
      </c>
      <c r="D43">
        <v>75</v>
      </c>
      <c r="E43">
        <v>4</v>
      </c>
      <c r="F43">
        <v>6</v>
      </c>
      <c r="G43">
        <v>92</v>
      </c>
      <c r="H43" t="s">
        <v>98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>
        <v>42219</v>
      </c>
      <c r="C44" t="s">
        <v>17</v>
      </c>
      <c r="D44">
        <v>75</v>
      </c>
      <c r="E44">
        <v>4</v>
      </c>
      <c r="F44">
        <v>7</v>
      </c>
      <c r="G44">
        <v>97</v>
      </c>
      <c r="H44" t="s">
        <v>97</v>
      </c>
      <c r="I44">
        <v>4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>
        <v>42219</v>
      </c>
      <c r="C45" t="s">
        <v>17</v>
      </c>
      <c r="D45">
        <v>75</v>
      </c>
      <c r="E45">
        <v>4</v>
      </c>
      <c r="F45">
        <v>8</v>
      </c>
      <c r="G45">
        <v>86</v>
      </c>
      <c r="H45" t="s">
        <v>96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 t="s">
        <v>177</v>
      </c>
    </row>
    <row r="46" spans="2:17" x14ac:dyDescent="0.3">
      <c r="B46" s="3">
        <v>42219</v>
      </c>
      <c r="C46" t="s">
        <v>17</v>
      </c>
      <c r="D46">
        <v>75</v>
      </c>
      <c r="E46">
        <v>4</v>
      </c>
      <c r="F46">
        <v>9</v>
      </c>
      <c r="G46">
        <v>113</v>
      </c>
      <c r="H46" t="s">
        <v>96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2:17" x14ac:dyDescent="0.3">
      <c r="B47" s="3">
        <v>42219</v>
      </c>
      <c r="C47" t="s">
        <v>17</v>
      </c>
      <c r="D47">
        <v>75</v>
      </c>
      <c r="E47">
        <v>4</v>
      </c>
      <c r="F47">
        <v>10</v>
      </c>
      <c r="G47">
        <v>99</v>
      </c>
      <c r="H47" t="s">
        <v>95</v>
      </c>
      <c r="I47">
        <v>4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Q47" t="s">
        <v>166</v>
      </c>
    </row>
    <row r="48" spans="2:17" x14ac:dyDescent="0.3">
      <c r="B48" s="3">
        <v>42219</v>
      </c>
      <c r="C48" t="s">
        <v>17</v>
      </c>
      <c r="D48">
        <v>75</v>
      </c>
      <c r="E48">
        <v>4</v>
      </c>
      <c r="F48">
        <v>11</v>
      </c>
      <c r="G48">
        <v>100</v>
      </c>
      <c r="H48" t="s">
        <v>99</v>
      </c>
      <c r="I48">
        <v>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 t="s">
        <v>198</v>
      </c>
    </row>
    <row r="49" spans="2:17" x14ac:dyDescent="0.3">
      <c r="B49" s="3">
        <v>42219</v>
      </c>
      <c r="C49" t="s">
        <v>17</v>
      </c>
      <c r="D49">
        <v>75</v>
      </c>
      <c r="E49">
        <v>4</v>
      </c>
      <c r="F49">
        <v>12</v>
      </c>
      <c r="G49">
        <v>96</v>
      </c>
      <c r="H49" t="s">
        <v>98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42219</v>
      </c>
      <c r="C50" t="s">
        <v>17</v>
      </c>
      <c r="D50">
        <v>75</v>
      </c>
      <c r="E50">
        <v>4</v>
      </c>
      <c r="F50">
        <v>13</v>
      </c>
      <c r="G50">
        <v>71</v>
      </c>
      <c r="H50" t="s">
        <v>98</v>
      </c>
      <c r="I50">
        <v>3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Q50" t="s">
        <v>166</v>
      </c>
    </row>
    <row r="51" spans="2:17" x14ac:dyDescent="0.3">
      <c r="B51" s="3">
        <v>42219</v>
      </c>
      <c r="C51" t="s">
        <v>17</v>
      </c>
      <c r="D51">
        <v>75</v>
      </c>
      <c r="E51">
        <v>4</v>
      </c>
      <c r="F51">
        <v>14</v>
      </c>
      <c r="G51">
        <v>110</v>
      </c>
      <c r="H51" t="s">
        <v>116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t="s">
        <v>166</v>
      </c>
    </row>
    <row r="52" spans="2:17" x14ac:dyDescent="0.3">
      <c r="B52" s="3">
        <v>42219</v>
      </c>
      <c r="C52" t="s">
        <v>17</v>
      </c>
      <c r="D52">
        <v>75</v>
      </c>
      <c r="E52">
        <v>4</v>
      </c>
      <c r="F52">
        <v>15</v>
      </c>
      <c r="G52">
        <v>108</v>
      </c>
      <c r="H52" t="s">
        <v>97</v>
      </c>
      <c r="I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42219</v>
      </c>
      <c r="C53" t="s">
        <v>17</v>
      </c>
      <c r="D53">
        <v>75</v>
      </c>
      <c r="E53">
        <v>4</v>
      </c>
      <c r="F53">
        <v>16</v>
      </c>
      <c r="G53">
        <v>56</v>
      </c>
      <c r="H53" t="s">
        <v>95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 t="s">
        <v>177</v>
      </c>
    </row>
    <row r="54" spans="2:17" x14ac:dyDescent="0.3">
      <c r="B54" s="3">
        <v>42219</v>
      </c>
      <c r="C54" t="s">
        <v>17</v>
      </c>
      <c r="D54">
        <v>75</v>
      </c>
      <c r="E54">
        <v>4</v>
      </c>
      <c r="F54">
        <v>17</v>
      </c>
      <c r="G54">
        <v>65</v>
      </c>
      <c r="H54" t="s">
        <v>95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42219</v>
      </c>
      <c r="C55" t="s">
        <v>17</v>
      </c>
      <c r="D55">
        <v>75</v>
      </c>
      <c r="E55">
        <v>4</v>
      </c>
      <c r="F55">
        <v>18</v>
      </c>
      <c r="G55">
        <v>93</v>
      </c>
      <c r="H55" s="11" t="s">
        <v>97</v>
      </c>
      <c r="I55">
        <v>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7" x14ac:dyDescent="0.3">
      <c r="B56" s="3">
        <v>42219</v>
      </c>
      <c r="C56" t="s">
        <v>17</v>
      </c>
      <c r="D56">
        <v>75</v>
      </c>
      <c r="E56">
        <v>4</v>
      </c>
      <c r="F56">
        <v>19</v>
      </c>
      <c r="G56">
        <v>59</v>
      </c>
      <c r="H56" t="s">
        <v>95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t="s">
        <v>177</v>
      </c>
    </row>
    <row r="57" spans="2:17" x14ac:dyDescent="0.3">
      <c r="B57" s="3">
        <v>42219</v>
      </c>
      <c r="C57" t="s">
        <v>17</v>
      </c>
      <c r="D57">
        <v>75</v>
      </c>
      <c r="E57">
        <v>4</v>
      </c>
      <c r="F57">
        <v>20</v>
      </c>
      <c r="G57">
        <v>86</v>
      </c>
      <c r="H57" t="s">
        <v>95</v>
      </c>
      <c r="I57">
        <v>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42219</v>
      </c>
      <c r="C58" t="s">
        <v>17</v>
      </c>
      <c r="D58">
        <v>76</v>
      </c>
      <c r="E58">
        <v>5</v>
      </c>
      <c r="F58">
        <v>1</v>
      </c>
      <c r="G58">
        <v>148</v>
      </c>
      <c r="H58" t="s">
        <v>99</v>
      </c>
      <c r="I58" s="11">
        <v>4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Q58" s="6" t="s">
        <v>201</v>
      </c>
    </row>
    <row r="59" spans="2:17" x14ac:dyDescent="0.3">
      <c r="B59" s="3">
        <v>42219</v>
      </c>
      <c r="C59" t="s">
        <v>17</v>
      </c>
      <c r="D59">
        <v>76</v>
      </c>
      <c r="E59">
        <v>5</v>
      </c>
      <c r="F59">
        <v>2</v>
      </c>
      <c r="G59">
        <v>90</v>
      </c>
      <c r="H59" t="s">
        <v>95</v>
      </c>
      <c r="I59">
        <v>3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42219</v>
      </c>
      <c r="C60" t="s">
        <v>17</v>
      </c>
      <c r="D60">
        <v>76</v>
      </c>
      <c r="E60">
        <v>5</v>
      </c>
      <c r="F60">
        <v>3</v>
      </c>
      <c r="G60">
        <v>108</v>
      </c>
      <c r="H60" t="s">
        <v>97</v>
      </c>
      <c r="I60">
        <v>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42219</v>
      </c>
      <c r="C61" t="s">
        <v>17</v>
      </c>
      <c r="D61">
        <v>76</v>
      </c>
      <c r="E61">
        <v>5</v>
      </c>
      <c r="F61">
        <v>4</v>
      </c>
      <c r="G61">
        <v>108</v>
      </c>
      <c r="H61" t="s">
        <v>96</v>
      </c>
      <c r="I61">
        <v>4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42219</v>
      </c>
      <c r="C62" t="s">
        <v>17</v>
      </c>
      <c r="D62">
        <v>76</v>
      </c>
      <c r="E62">
        <v>5</v>
      </c>
      <c r="F62">
        <v>5</v>
      </c>
      <c r="G62">
        <v>144</v>
      </c>
      <c r="H62" t="s">
        <v>97</v>
      </c>
      <c r="I62">
        <v>4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Q62" t="s">
        <v>202</v>
      </c>
    </row>
    <row r="63" spans="2:17" x14ac:dyDescent="0.3">
      <c r="B63" s="3">
        <v>42219</v>
      </c>
      <c r="C63" t="s">
        <v>17</v>
      </c>
      <c r="D63">
        <v>76</v>
      </c>
      <c r="E63">
        <v>5</v>
      </c>
      <c r="F63">
        <v>6</v>
      </c>
      <c r="G63">
        <v>121</v>
      </c>
      <c r="H63" t="s">
        <v>97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t="s">
        <v>203</v>
      </c>
    </row>
    <row r="64" spans="2:17" x14ac:dyDescent="0.3">
      <c r="B64" s="3">
        <v>42219</v>
      </c>
      <c r="C64" t="s">
        <v>17</v>
      </c>
      <c r="D64">
        <v>76</v>
      </c>
      <c r="E64">
        <v>5</v>
      </c>
      <c r="F64">
        <v>7</v>
      </c>
      <c r="G64">
        <v>88</v>
      </c>
      <c r="H64" t="s">
        <v>95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42219</v>
      </c>
      <c r="C65" t="s">
        <v>17</v>
      </c>
      <c r="D65">
        <v>76</v>
      </c>
      <c r="E65">
        <v>5</v>
      </c>
      <c r="F65">
        <v>8</v>
      </c>
      <c r="G65">
        <v>89</v>
      </c>
      <c r="H65" t="s">
        <v>97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42219</v>
      </c>
      <c r="C66" t="s">
        <v>17</v>
      </c>
      <c r="D66">
        <v>76</v>
      </c>
      <c r="E66">
        <v>5</v>
      </c>
      <c r="F66">
        <v>9</v>
      </c>
      <c r="G66">
        <v>135</v>
      </c>
      <c r="H66" t="s">
        <v>99</v>
      </c>
      <c r="I66">
        <v>4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42219</v>
      </c>
      <c r="C67" t="s">
        <v>17</v>
      </c>
      <c r="D67">
        <v>76</v>
      </c>
      <c r="E67">
        <v>5</v>
      </c>
      <c r="F67">
        <v>10</v>
      </c>
      <c r="G67">
        <v>126</v>
      </c>
      <c r="H67" t="s">
        <v>115</v>
      </c>
      <c r="I67">
        <v>4</v>
      </c>
      <c r="J67">
        <v>2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42219</v>
      </c>
      <c r="C68" t="s">
        <v>17</v>
      </c>
      <c r="D68">
        <v>76</v>
      </c>
      <c r="E68">
        <v>5</v>
      </c>
      <c r="F68">
        <v>11</v>
      </c>
      <c r="G68">
        <v>132</v>
      </c>
      <c r="H68" t="s">
        <v>116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7" x14ac:dyDescent="0.3">
      <c r="B69" s="3">
        <v>42219</v>
      </c>
      <c r="C69" t="s">
        <v>17</v>
      </c>
      <c r="D69">
        <v>76</v>
      </c>
      <c r="E69">
        <v>5</v>
      </c>
      <c r="F69">
        <v>12</v>
      </c>
      <c r="G69">
        <v>77</v>
      </c>
      <c r="H69" t="s">
        <v>95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42219</v>
      </c>
      <c r="C70" t="s">
        <v>17</v>
      </c>
      <c r="D70">
        <v>76</v>
      </c>
      <c r="E70">
        <v>5</v>
      </c>
      <c r="F70">
        <v>13</v>
      </c>
      <c r="G70">
        <v>152</v>
      </c>
      <c r="H70" t="s">
        <v>200</v>
      </c>
      <c r="I70">
        <v>4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7" x14ac:dyDescent="0.3">
      <c r="B71" s="3">
        <v>42219</v>
      </c>
      <c r="C71" t="s">
        <v>17</v>
      </c>
      <c r="D71">
        <v>76</v>
      </c>
      <c r="E71">
        <v>5</v>
      </c>
      <c r="F71">
        <v>14</v>
      </c>
      <c r="G71">
        <v>145</v>
      </c>
      <c r="H71" t="s">
        <v>200</v>
      </c>
      <c r="I71">
        <v>4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7" x14ac:dyDescent="0.3">
      <c r="B72" s="3">
        <v>42219</v>
      </c>
      <c r="C72" t="s">
        <v>17</v>
      </c>
      <c r="D72">
        <v>76</v>
      </c>
      <c r="E72">
        <v>5</v>
      </c>
      <c r="F72">
        <v>15</v>
      </c>
      <c r="G72">
        <v>155</v>
      </c>
      <c r="H72" t="s">
        <v>99</v>
      </c>
      <c r="I72">
        <v>4</v>
      </c>
      <c r="J72">
        <v>2</v>
      </c>
      <c r="K72">
        <v>0</v>
      </c>
      <c r="L72">
        <v>1</v>
      </c>
      <c r="M72">
        <v>0</v>
      </c>
      <c r="N72">
        <v>0</v>
      </c>
      <c r="O72">
        <v>0</v>
      </c>
    </row>
    <row r="73" spans="2:17" x14ac:dyDescent="0.3">
      <c r="B73" s="3">
        <v>42219</v>
      </c>
      <c r="C73" t="s">
        <v>17</v>
      </c>
      <c r="D73">
        <v>76</v>
      </c>
      <c r="E73">
        <v>5</v>
      </c>
      <c r="F73">
        <v>16</v>
      </c>
      <c r="G73">
        <v>138</v>
      </c>
      <c r="H73" t="s">
        <v>99</v>
      </c>
      <c r="I73">
        <v>4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7" x14ac:dyDescent="0.3">
      <c r="B74" s="3">
        <v>42219</v>
      </c>
      <c r="C74" t="s">
        <v>17</v>
      </c>
      <c r="D74">
        <v>76</v>
      </c>
      <c r="E74">
        <v>5</v>
      </c>
      <c r="F74">
        <v>17</v>
      </c>
      <c r="G74">
        <v>123</v>
      </c>
      <c r="H74" t="s">
        <v>99</v>
      </c>
      <c r="I74">
        <v>3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42219</v>
      </c>
      <c r="C75" t="s">
        <v>17</v>
      </c>
      <c r="D75">
        <v>76</v>
      </c>
      <c r="E75">
        <v>5</v>
      </c>
      <c r="F75">
        <v>18</v>
      </c>
      <c r="G75">
        <v>145</v>
      </c>
      <c r="H75" s="11" t="s">
        <v>200</v>
      </c>
      <c r="I75">
        <v>3</v>
      </c>
      <c r="J75">
        <v>2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42219</v>
      </c>
      <c r="C76" t="s">
        <v>17</v>
      </c>
      <c r="D76">
        <v>76</v>
      </c>
      <c r="E76">
        <v>5</v>
      </c>
      <c r="F76">
        <v>19</v>
      </c>
      <c r="G76">
        <v>100</v>
      </c>
      <c r="H76" t="s">
        <v>97</v>
      </c>
      <c r="I76">
        <v>3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42219</v>
      </c>
      <c r="C77" t="s">
        <v>17</v>
      </c>
      <c r="D77">
        <v>76</v>
      </c>
      <c r="E77">
        <v>5</v>
      </c>
      <c r="F77">
        <v>20</v>
      </c>
      <c r="G77">
        <v>102</v>
      </c>
      <c r="H77" t="s">
        <v>99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42219</v>
      </c>
      <c r="C78" t="s">
        <v>17</v>
      </c>
      <c r="D78">
        <v>77</v>
      </c>
      <c r="E78">
        <v>6</v>
      </c>
      <c r="F78">
        <v>1</v>
      </c>
      <c r="G78">
        <v>123</v>
      </c>
      <c r="H78" t="s">
        <v>98</v>
      </c>
      <c r="I78" s="11">
        <v>3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</row>
    <row r="79" spans="2:17" x14ac:dyDescent="0.3">
      <c r="B79" s="3">
        <v>42219</v>
      </c>
      <c r="C79" t="s">
        <v>17</v>
      </c>
      <c r="D79">
        <v>77</v>
      </c>
      <c r="E79">
        <v>6</v>
      </c>
      <c r="F79">
        <v>2</v>
      </c>
      <c r="G79">
        <v>84</v>
      </c>
      <c r="H79" t="s">
        <v>98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>
        <v>42219</v>
      </c>
      <c r="C80" t="s">
        <v>17</v>
      </c>
      <c r="D80">
        <v>77</v>
      </c>
      <c r="E80">
        <v>6</v>
      </c>
      <c r="F80">
        <v>3</v>
      </c>
      <c r="G80">
        <v>79</v>
      </c>
      <c r="H80" t="s">
        <v>98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 t="s">
        <v>193</v>
      </c>
    </row>
    <row r="81" spans="2:17" x14ac:dyDescent="0.3">
      <c r="B81" s="3">
        <v>42219</v>
      </c>
      <c r="C81" t="s">
        <v>17</v>
      </c>
      <c r="D81">
        <v>77</v>
      </c>
      <c r="E81">
        <v>6</v>
      </c>
      <c r="F81">
        <v>4</v>
      </c>
      <c r="G81">
        <v>35</v>
      </c>
      <c r="H81" t="s">
        <v>96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42219</v>
      </c>
      <c r="C82" t="s">
        <v>17</v>
      </c>
      <c r="D82">
        <v>77</v>
      </c>
      <c r="E82">
        <v>6</v>
      </c>
      <c r="F82">
        <v>5</v>
      </c>
      <c r="G82">
        <v>42</v>
      </c>
      <c r="H82" t="s">
        <v>95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 t="s">
        <v>204</v>
      </c>
    </row>
    <row r="83" spans="2:17" x14ac:dyDescent="0.3">
      <c r="B83" s="3">
        <v>42220</v>
      </c>
      <c r="C83" t="s">
        <v>17</v>
      </c>
      <c r="D83">
        <v>78</v>
      </c>
      <c r="E83">
        <v>7</v>
      </c>
      <c r="F83">
        <v>1</v>
      </c>
      <c r="G83">
        <v>89</v>
      </c>
      <c r="H83" t="s">
        <v>97</v>
      </c>
      <c r="I83" s="11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7" x14ac:dyDescent="0.3">
      <c r="B84" s="3">
        <v>42220</v>
      </c>
      <c r="C84" t="s">
        <v>17</v>
      </c>
      <c r="D84">
        <v>78</v>
      </c>
      <c r="E84">
        <v>7</v>
      </c>
      <c r="F84">
        <v>2</v>
      </c>
      <c r="G84">
        <v>95</v>
      </c>
      <c r="H84" t="s">
        <v>97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7" x14ac:dyDescent="0.3">
      <c r="B85" s="3">
        <v>42220</v>
      </c>
      <c r="C85" t="s">
        <v>17</v>
      </c>
      <c r="D85">
        <v>78</v>
      </c>
      <c r="E85">
        <v>7</v>
      </c>
      <c r="F85">
        <v>3</v>
      </c>
      <c r="G85">
        <v>31</v>
      </c>
      <c r="H85" t="s">
        <v>95</v>
      </c>
      <c r="I85">
        <v>3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7" x14ac:dyDescent="0.3">
      <c r="B86" s="3">
        <v>42220</v>
      </c>
      <c r="C86" t="s">
        <v>17</v>
      </c>
      <c r="D86">
        <v>78</v>
      </c>
      <c r="E86">
        <v>7</v>
      </c>
      <c r="F86">
        <v>4</v>
      </c>
      <c r="G86">
        <v>54</v>
      </c>
      <c r="H86" t="s">
        <v>95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7" x14ac:dyDescent="0.3">
      <c r="B87" s="3">
        <v>42220</v>
      </c>
      <c r="C87" t="s">
        <v>17</v>
      </c>
      <c r="D87">
        <v>78</v>
      </c>
      <c r="E87">
        <v>7</v>
      </c>
      <c r="F87">
        <v>5</v>
      </c>
      <c r="G87">
        <v>96</v>
      </c>
      <c r="H87" t="s">
        <v>124</v>
      </c>
      <c r="I87">
        <v>3</v>
      </c>
      <c r="J87">
        <v>3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7" x14ac:dyDescent="0.3">
      <c r="B88" s="3">
        <v>42220</v>
      </c>
      <c r="C88" t="s">
        <v>17</v>
      </c>
      <c r="D88">
        <v>78</v>
      </c>
      <c r="E88">
        <v>7</v>
      </c>
      <c r="F88">
        <v>6</v>
      </c>
      <c r="G88">
        <v>79</v>
      </c>
      <c r="H88" t="s">
        <v>97</v>
      </c>
      <c r="I88">
        <v>3</v>
      </c>
      <c r="J88">
        <v>3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7" x14ac:dyDescent="0.3">
      <c r="B89" s="3">
        <v>42220</v>
      </c>
      <c r="C89" t="s">
        <v>17</v>
      </c>
      <c r="D89">
        <v>78</v>
      </c>
      <c r="E89">
        <v>7</v>
      </c>
      <c r="F89">
        <v>7</v>
      </c>
      <c r="G89">
        <v>115</v>
      </c>
      <c r="H89" t="s">
        <v>99</v>
      </c>
      <c r="I89">
        <v>3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</row>
    <row r="90" spans="2:17" x14ac:dyDescent="0.3">
      <c r="B90" s="3">
        <v>42220</v>
      </c>
      <c r="C90" t="s">
        <v>17</v>
      </c>
      <c r="D90">
        <v>78</v>
      </c>
      <c r="E90">
        <v>7</v>
      </c>
      <c r="F90">
        <v>8</v>
      </c>
      <c r="G90">
        <v>79</v>
      </c>
      <c r="H90" t="s">
        <v>96</v>
      </c>
      <c r="I90">
        <v>3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Q90" t="s">
        <v>127</v>
      </c>
    </row>
    <row r="91" spans="2:17" x14ac:dyDescent="0.3">
      <c r="B91" s="3">
        <v>42220</v>
      </c>
      <c r="C91" t="s">
        <v>17</v>
      </c>
      <c r="D91">
        <v>78</v>
      </c>
      <c r="E91">
        <v>7</v>
      </c>
      <c r="F91">
        <v>9</v>
      </c>
      <c r="G91">
        <v>96</v>
      </c>
      <c r="H91" t="s">
        <v>97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 t="s">
        <v>127</v>
      </c>
    </row>
    <row r="92" spans="2:17" x14ac:dyDescent="0.3">
      <c r="B92" s="3">
        <v>42220</v>
      </c>
      <c r="C92" t="s">
        <v>17</v>
      </c>
      <c r="D92">
        <v>78</v>
      </c>
      <c r="E92">
        <v>7</v>
      </c>
      <c r="F92">
        <v>10</v>
      </c>
      <c r="G92">
        <v>54</v>
      </c>
      <c r="H92" t="s">
        <v>95</v>
      </c>
      <c r="I92">
        <v>3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Q92" s="6" t="s">
        <v>205</v>
      </c>
    </row>
    <row r="93" spans="2:17" x14ac:dyDescent="0.3">
      <c r="B93" s="3">
        <v>42220</v>
      </c>
      <c r="C93" t="s">
        <v>17</v>
      </c>
      <c r="D93">
        <v>78</v>
      </c>
      <c r="E93">
        <v>7</v>
      </c>
      <c r="F93">
        <v>11</v>
      </c>
      <c r="G93">
        <v>72</v>
      </c>
      <c r="H93" t="s">
        <v>95</v>
      </c>
      <c r="I93">
        <v>3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42220</v>
      </c>
      <c r="C94" t="s">
        <v>17</v>
      </c>
      <c r="D94">
        <v>78</v>
      </c>
      <c r="E94">
        <v>7</v>
      </c>
      <c r="F94">
        <v>12</v>
      </c>
      <c r="G94">
        <v>75</v>
      </c>
      <c r="H94" t="s">
        <v>97</v>
      </c>
      <c r="I94">
        <v>3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42220</v>
      </c>
      <c r="C95" t="s">
        <v>17</v>
      </c>
      <c r="D95">
        <v>78</v>
      </c>
      <c r="E95">
        <v>7</v>
      </c>
      <c r="F95">
        <v>13</v>
      </c>
      <c r="G95">
        <v>78</v>
      </c>
      <c r="H95" t="s">
        <v>95</v>
      </c>
      <c r="I95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42220</v>
      </c>
      <c r="C96" t="s">
        <v>17</v>
      </c>
      <c r="D96">
        <v>78</v>
      </c>
      <c r="E96">
        <v>7</v>
      </c>
      <c r="F96">
        <v>14</v>
      </c>
      <c r="G96">
        <v>104</v>
      </c>
      <c r="H96" t="s">
        <v>97</v>
      </c>
      <c r="I96">
        <v>4</v>
      </c>
      <c r="J96">
        <v>4</v>
      </c>
      <c r="K96">
        <v>0</v>
      </c>
      <c r="L96">
        <v>0</v>
      </c>
      <c r="M96">
        <v>0</v>
      </c>
      <c r="N96">
        <v>0</v>
      </c>
      <c r="O96">
        <v>0</v>
      </c>
      <c r="Q96" t="s">
        <v>198</v>
      </c>
    </row>
    <row r="97" spans="2:17" x14ac:dyDescent="0.3">
      <c r="B97" s="3">
        <v>42220</v>
      </c>
      <c r="C97" t="s">
        <v>17</v>
      </c>
      <c r="D97">
        <v>79</v>
      </c>
      <c r="E97">
        <v>8</v>
      </c>
      <c r="F97">
        <v>1</v>
      </c>
      <c r="G97">
        <v>149</v>
      </c>
      <c r="H97" t="s">
        <v>99</v>
      </c>
      <c r="I97">
        <v>3</v>
      </c>
      <c r="J97">
        <v>2</v>
      </c>
      <c r="K97">
        <v>1</v>
      </c>
      <c r="L97">
        <v>0</v>
      </c>
      <c r="M97">
        <v>0</v>
      </c>
      <c r="N97">
        <v>0</v>
      </c>
      <c r="O97">
        <v>0</v>
      </c>
      <c r="Q97" t="s">
        <v>166</v>
      </c>
    </row>
    <row r="98" spans="2:17" x14ac:dyDescent="0.3">
      <c r="B98" s="3">
        <v>42220</v>
      </c>
      <c r="C98" t="s">
        <v>17</v>
      </c>
      <c r="D98">
        <v>79</v>
      </c>
      <c r="E98">
        <v>8</v>
      </c>
      <c r="F98">
        <v>2</v>
      </c>
      <c r="G98">
        <v>65</v>
      </c>
      <c r="H98" t="s">
        <v>95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42220</v>
      </c>
      <c r="C99" t="s">
        <v>17</v>
      </c>
      <c r="D99">
        <v>80</v>
      </c>
      <c r="E99">
        <v>9</v>
      </c>
      <c r="F99">
        <v>1</v>
      </c>
      <c r="G99">
        <v>69</v>
      </c>
      <c r="H99" t="s">
        <v>95</v>
      </c>
      <c r="I99" s="11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42220</v>
      </c>
      <c r="C100" t="s">
        <v>17</v>
      </c>
      <c r="D100">
        <v>80</v>
      </c>
      <c r="E100">
        <v>9</v>
      </c>
      <c r="F100">
        <v>2</v>
      </c>
      <c r="G100">
        <v>68</v>
      </c>
      <c r="H100" t="s">
        <v>95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42220</v>
      </c>
      <c r="C101" t="s">
        <v>17</v>
      </c>
      <c r="D101">
        <v>80</v>
      </c>
      <c r="E101">
        <v>9</v>
      </c>
      <c r="F101">
        <v>3</v>
      </c>
      <c r="G101">
        <v>106</v>
      </c>
      <c r="H101" t="s">
        <v>95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 t="s">
        <v>166</v>
      </c>
    </row>
    <row r="102" spans="2:17" x14ac:dyDescent="0.3">
      <c r="B102" s="3">
        <v>42220</v>
      </c>
      <c r="C102" t="s">
        <v>17</v>
      </c>
      <c r="D102">
        <v>80</v>
      </c>
      <c r="E102">
        <v>9</v>
      </c>
      <c r="F102">
        <v>4</v>
      </c>
      <c r="G102">
        <v>138</v>
      </c>
      <c r="H102" t="s">
        <v>96</v>
      </c>
      <c r="I102">
        <v>3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Q102" t="s">
        <v>166</v>
      </c>
    </row>
    <row r="103" spans="2:17" x14ac:dyDescent="0.3">
      <c r="B103" s="3">
        <v>42220</v>
      </c>
      <c r="C103" t="s">
        <v>17</v>
      </c>
      <c r="D103">
        <v>80</v>
      </c>
      <c r="E103">
        <v>9</v>
      </c>
      <c r="F103">
        <v>5</v>
      </c>
      <c r="G103">
        <v>106</v>
      </c>
      <c r="H103" t="s">
        <v>95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Q103" t="s">
        <v>191</v>
      </c>
    </row>
    <row r="104" spans="2:17" x14ac:dyDescent="0.3">
      <c r="B104" s="3">
        <v>42220</v>
      </c>
      <c r="C104" t="s">
        <v>17</v>
      </c>
      <c r="D104">
        <v>80</v>
      </c>
      <c r="E104">
        <v>9</v>
      </c>
      <c r="F104">
        <v>6</v>
      </c>
      <c r="G104">
        <v>111</v>
      </c>
      <c r="H104" t="s">
        <v>95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 t="s">
        <v>166</v>
      </c>
    </row>
    <row r="105" spans="2:17" x14ac:dyDescent="0.3">
      <c r="B105" s="3">
        <v>42220</v>
      </c>
      <c r="C105" t="s">
        <v>17</v>
      </c>
      <c r="D105">
        <v>80</v>
      </c>
      <c r="E105">
        <v>9</v>
      </c>
      <c r="F105">
        <v>7</v>
      </c>
      <c r="G105">
        <v>117</v>
      </c>
      <c r="H105" t="s">
        <v>99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42220</v>
      </c>
      <c r="C106" t="s">
        <v>17</v>
      </c>
      <c r="D106">
        <v>80</v>
      </c>
      <c r="E106">
        <v>9</v>
      </c>
      <c r="F106">
        <v>8</v>
      </c>
      <c r="G106">
        <v>112</v>
      </c>
      <c r="H106" t="s">
        <v>95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>
        <v>42220</v>
      </c>
      <c r="C107" t="s">
        <v>17</v>
      </c>
      <c r="D107">
        <v>80</v>
      </c>
      <c r="E107">
        <v>9</v>
      </c>
      <c r="F107">
        <v>9</v>
      </c>
      <c r="G107">
        <v>118</v>
      </c>
      <c r="H107" t="s">
        <v>96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 t="s">
        <v>166</v>
      </c>
    </row>
    <row r="108" spans="2:17" x14ac:dyDescent="0.3">
      <c r="B108" s="3">
        <v>42220</v>
      </c>
      <c r="C108" t="s">
        <v>17</v>
      </c>
      <c r="D108">
        <v>80</v>
      </c>
      <c r="E108">
        <v>9</v>
      </c>
      <c r="F108">
        <v>10</v>
      </c>
      <c r="G108">
        <v>124</v>
      </c>
      <c r="H108" t="s">
        <v>95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t="s">
        <v>166</v>
      </c>
    </row>
    <row r="109" spans="2:17" x14ac:dyDescent="0.3">
      <c r="B109" s="3">
        <v>42220</v>
      </c>
      <c r="C109" t="s">
        <v>17</v>
      </c>
      <c r="D109">
        <v>80</v>
      </c>
      <c r="E109">
        <v>9</v>
      </c>
      <c r="F109">
        <v>11</v>
      </c>
      <c r="G109">
        <v>75</v>
      </c>
      <c r="H109" t="s">
        <v>95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>
        <v>42220</v>
      </c>
      <c r="C110" t="s">
        <v>17</v>
      </c>
      <c r="D110">
        <v>80</v>
      </c>
      <c r="E110">
        <v>9</v>
      </c>
      <c r="F110">
        <v>12</v>
      </c>
      <c r="G110">
        <v>99</v>
      </c>
      <c r="H110" t="s">
        <v>95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 t="s">
        <v>166</v>
      </c>
    </row>
    <row r="111" spans="2:17" x14ac:dyDescent="0.3">
      <c r="B111" s="3">
        <v>42220</v>
      </c>
      <c r="C111" t="s">
        <v>17</v>
      </c>
      <c r="D111">
        <v>80</v>
      </c>
      <c r="E111">
        <v>9</v>
      </c>
      <c r="F111">
        <v>13</v>
      </c>
      <c r="G111">
        <v>86</v>
      </c>
      <c r="H111" t="s">
        <v>95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7" x14ac:dyDescent="0.3">
      <c r="B112" s="3">
        <v>42220</v>
      </c>
      <c r="C112" t="s">
        <v>17</v>
      </c>
      <c r="D112">
        <v>80</v>
      </c>
      <c r="E112">
        <v>9</v>
      </c>
      <c r="F112">
        <v>14</v>
      </c>
      <c r="G112">
        <v>75</v>
      </c>
      <c r="H112" t="s">
        <v>95</v>
      </c>
      <c r="I112">
        <v>3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>
        <v>42220</v>
      </c>
      <c r="C113" t="s">
        <v>17</v>
      </c>
      <c r="D113">
        <v>80</v>
      </c>
      <c r="E113">
        <v>9</v>
      </c>
      <c r="F113">
        <v>15</v>
      </c>
      <c r="G113">
        <v>97</v>
      </c>
      <c r="H113" t="s">
        <v>95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 t="s">
        <v>127</v>
      </c>
    </row>
    <row r="114" spans="2:17" x14ac:dyDescent="0.3">
      <c r="B114" s="3">
        <v>42220</v>
      </c>
      <c r="C114" t="s">
        <v>17</v>
      </c>
      <c r="D114">
        <v>80</v>
      </c>
      <c r="E114">
        <v>9</v>
      </c>
      <c r="F114">
        <v>16</v>
      </c>
      <c r="G114">
        <v>110</v>
      </c>
      <c r="H114" t="s">
        <v>95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 t="s">
        <v>166</v>
      </c>
    </row>
    <row r="115" spans="2:17" x14ac:dyDescent="0.3">
      <c r="B115" s="3">
        <v>42220</v>
      </c>
      <c r="C115" t="s">
        <v>17</v>
      </c>
      <c r="D115">
        <v>80</v>
      </c>
      <c r="E115">
        <v>9</v>
      </c>
      <c r="F115">
        <v>17</v>
      </c>
      <c r="G115">
        <v>112</v>
      </c>
      <c r="H115" t="s">
        <v>95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 t="s">
        <v>127</v>
      </c>
    </row>
    <row r="116" spans="2:17" x14ac:dyDescent="0.3">
      <c r="B116" s="3">
        <v>42220</v>
      </c>
      <c r="C116" t="s">
        <v>17</v>
      </c>
      <c r="D116">
        <v>80</v>
      </c>
      <c r="E116">
        <v>9</v>
      </c>
      <c r="F116">
        <v>18</v>
      </c>
      <c r="G116">
        <v>66</v>
      </c>
      <c r="H116" s="11" t="s">
        <v>95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42220</v>
      </c>
      <c r="C117" t="s">
        <v>17</v>
      </c>
      <c r="D117">
        <v>80</v>
      </c>
      <c r="E117">
        <v>9</v>
      </c>
      <c r="F117">
        <v>19</v>
      </c>
      <c r="G117">
        <v>80</v>
      </c>
      <c r="H117" t="s">
        <v>96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7" x14ac:dyDescent="0.3">
      <c r="B118" s="3">
        <v>42220</v>
      </c>
      <c r="C118" t="s">
        <v>17</v>
      </c>
      <c r="D118">
        <v>80</v>
      </c>
      <c r="E118">
        <v>9</v>
      </c>
      <c r="F118">
        <v>20</v>
      </c>
      <c r="G118">
        <v>72</v>
      </c>
      <c r="H118" t="s">
        <v>95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42220</v>
      </c>
      <c r="C119" t="s">
        <v>17</v>
      </c>
      <c r="D119">
        <v>81</v>
      </c>
      <c r="E119">
        <v>10</v>
      </c>
      <c r="F119">
        <v>1</v>
      </c>
      <c r="G119">
        <v>90</v>
      </c>
      <c r="H119" t="s">
        <v>96</v>
      </c>
      <c r="I119" s="11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7" x14ac:dyDescent="0.3">
      <c r="B120" s="3">
        <v>42220</v>
      </c>
      <c r="C120" t="s">
        <v>17</v>
      </c>
      <c r="D120">
        <v>81</v>
      </c>
      <c r="E120">
        <v>10</v>
      </c>
      <c r="F120">
        <v>2</v>
      </c>
      <c r="G120">
        <v>53</v>
      </c>
      <c r="H120" t="s">
        <v>95</v>
      </c>
      <c r="I120">
        <v>2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42220</v>
      </c>
      <c r="C121" t="s">
        <v>17</v>
      </c>
      <c r="D121">
        <v>81</v>
      </c>
      <c r="E121">
        <v>10</v>
      </c>
      <c r="F121">
        <v>3</v>
      </c>
      <c r="G121">
        <v>77</v>
      </c>
      <c r="H121" t="s">
        <v>96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42220</v>
      </c>
      <c r="C122" t="s">
        <v>17</v>
      </c>
      <c r="D122">
        <v>81</v>
      </c>
      <c r="E122">
        <v>10</v>
      </c>
      <c r="F122">
        <v>4</v>
      </c>
      <c r="G122">
        <v>55</v>
      </c>
      <c r="H122" t="s">
        <v>96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42220</v>
      </c>
      <c r="C123" t="s">
        <v>17</v>
      </c>
      <c r="D123">
        <v>81</v>
      </c>
      <c r="E123">
        <v>10</v>
      </c>
      <c r="F123">
        <v>5</v>
      </c>
      <c r="G123">
        <v>69</v>
      </c>
      <c r="H123" t="s">
        <v>96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42220</v>
      </c>
      <c r="C124" t="s">
        <v>17</v>
      </c>
      <c r="D124">
        <v>81</v>
      </c>
      <c r="E124">
        <v>10</v>
      </c>
      <c r="F124">
        <v>6</v>
      </c>
      <c r="G124">
        <v>68</v>
      </c>
      <c r="H124" t="s">
        <v>96</v>
      </c>
      <c r="I124">
        <v>3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7" x14ac:dyDescent="0.3">
      <c r="B125" s="3">
        <v>42220</v>
      </c>
      <c r="C125" t="s">
        <v>17</v>
      </c>
      <c r="D125">
        <v>81</v>
      </c>
      <c r="E125">
        <v>10</v>
      </c>
      <c r="F125">
        <v>7</v>
      </c>
      <c r="G125">
        <v>100</v>
      </c>
      <c r="H125" t="s">
        <v>96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7" x14ac:dyDescent="0.3">
      <c r="B126" s="3">
        <v>42220</v>
      </c>
      <c r="C126" t="s">
        <v>17</v>
      </c>
      <c r="D126">
        <v>81</v>
      </c>
      <c r="E126">
        <v>10</v>
      </c>
      <c r="F126">
        <v>8</v>
      </c>
      <c r="G126">
        <v>56</v>
      </c>
      <c r="H126" t="s">
        <v>98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42220</v>
      </c>
      <c r="C127" t="s">
        <v>17</v>
      </c>
      <c r="D127">
        <v>81</v>
      </c>
      <c r="E127">
        <v>10</v>
      </c>
      <c r="F127">
        <v>9</v>
      </c>
      <c r="G127">
        <v>106</v>
      </c>
      <c r="H127" t="s">
        <v>98</v>
      </c>
      <c r="I127">
        <v>3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1</v>
      </c>
    </row>
    <row r="128" spans="2:17" x14ac:dyDescent="0.3">
      <c r="B128" s="3">
        <v>42220</v>
      </c>
      <c r="C128" t="s">
        <v>17</v>
      </c>
      <c r="D128">
        <v>81</v>
      </c>
      <c r="E128">
        <v>10</v>
      </c>
      <c r="F128">
        <v>10</v>
      </c>
      <c r="G128">
        <v>100</v>
      </c>
      <c r="H128" t="s">
        <v>95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42220</v>
      </c>
      <c r="C129" t="s">
        <v>17</v>
      </c>
      <c r="D129">
        <v>81</v>
      </c>
      <c r="E129">
        <v>10</v>
      </c>
      <c r="F129">
        <v>11</v>
      </c>
      <c r="G129">
        <v>63</v>
      </c>
      <c r="H129" t="s">
        <v>98</v>
      </c>
      <c r="I129">
        <v>3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42220</v>
      </c>
      <c r="C130" t="s">
        <v>17</v>
      </c>
      <c r="D130">
        <v>81</v>
      </c>
      <c r="E130">
        <v>10</v>
      </c>
      <c r="F130">
        <v>12</v>
      </c>
      <c r="G130">
        <v>80</v>
      </c>
      <c r="H130" t="s">
        <v>95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42220</v>
      </c>
      <c r="C131" t="s">
        <v>17</v>
      </c>
      <c r="D131">
        <v>81</v>
      </c>
      <c r="E131">
        <v>10</v>
      </c>
      <c r="F131">
        <v>13</v>
      </c>
      <c r="G131">
        <v>47</v>
      </c>
      <c r="H131" t="s">
        <v>98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42220</v>
      </c>
      <c r="C132" t="s">
        <v>17</v>
      </c>
      <c r="D132">
        <v>81</v>
      </c>
      <c r="E132">
        <v>10</v>
      </c>
      <c r="F132">
        <v>14</v>
      </c>
      <c r="G132">
        <v>76</v>
      </c>
      <c r="H132" t="s">
        <v>98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42220</v>
      </c>
      <c r="C133" t="s">
        <v>17</v>
      </c>
      <c r="D133">
        <v>81</v>
      </c>
      <c r="E133">
        <v>10</v>
      </c>
      <c r="F133">
        <v>15</v>
      </c>
      <c r="G133">
        <v>66</v>
      </c>
      <c r="H133" t="s">
        <v>98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42220</v>
      </c>
      <c r="C134" t="s">
        <v>17</v>
      </c>
      <c r="D134">
        <v>81</v>
      </c>
      <c r="E134">
        <v>10</v>
      </c>
      <c r="F134">
        <v>16</v>
      </c>
      <c r="G134">
        <v>75</v>
      </c>
      <c r="H134" t="s">
        <v>96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42220</v>
      </c>
      <c r="C135" t="s">
        <v>17</v>
      </c>
      <c r="D135">
        <v>81</v>
      </c>
      <c r="E135">
        <v>10</v>
      </c>
      <c r="F135">
        <v>17</v>
      </c>
      <c r="G135">
        <v>82</v>
      </c>
      <c r="H135" t="s">
        <v>96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42220</v>
      </c>
      <c r="C136" t="s">
        <v>17</v>
      </c>
      <c r="D136">
        <v>81</v>
      </c>
      <c r="E136">
        <v>10</v>
      </c>
      <c r="F136">
        <v>18</v>
      </c>
      <c r="G136">
        <v>98</v>
      </c>
      <c r="H136" s="11" t="s">
        <v>98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42220</v>
      </c>
      <c r="C137" t="s">
        <v>17</v>
      </c>
      <c r="D137">
        <v>81</v>
      </c>
      <c r="E137">
        <v>10</v>
      </c>
      <c r="F137">
        <v>19</v>
      </c>
      <c r="G137">
        <v>61</v>
      </c>
      <c r="H137" t="s">
        <v>98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42220</v>
      </c>
      <c r="C138" t="s">
        <v>17</v>
      </c>
      <c r="D138">
        <v>81</v>
      </c>
      <c r="E138">
        <v>10</v>
      </c>
      <c r="F138">
        <v>20</v>
      </c>
      <c r="G138" s="11">
        <v>118</v>
      </c>
      <c r="H138" t="s">
        <v>97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42220</v>
      </c>
      <c r="C139" t="s">
        <v>17</v>
      </c>
      <c r="D139">
        <v>82</v>
      </c>
      <c r="E139">
        <v>11</v>
      </c>
      <c r="F139">
        <v>1</v>
      </c>
      <c r="G139">
        <v>93</v>
      </c>
      <c r="H139" t="s">
        <v>95</v>
      </c>
      <c r="I139" s="11">
        <v>4</v>
      </c>
      <c r="J139">
        <v>3</v>
      </c>
      <c r="K139">
        <v>0</v>
      </c>
      <c r="L139">
        <v>0</v>
      </c>
      <c r="M139">
        <v>0</v>
      </c>
      <c r="N139">
        <v>0</v>
      </c>
      <c r="O139">
        <v>0</v>
      </c>
      <c r="Q139" s="6" t="s">
        <v>206</v>
      </c>
    </row>
    <row r="140" spans="2:17" x14ac:dyDescent="0.3">
      <c r="B140" s="3">
        <v>42220</v>
      </c>
      <c r="C140" t="s">
        <v>17</v>
      </c>
      <c r="D140">
        <v>82</v>
      </c>
      <c r="E140">
        <v>11</v>
      </c>
      <c r="F140">
        <v>2</v>
      </c>
      <c r="G140">
        <v>69</v>
      </c>
      <c r="H140" t="s">
        <v>95</v>
      </c>
      <c r="I140">
        <v>3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42220</v>
      </c>
      <c r="C141" t="s">
        <v>17</v>
      </c>
      <c r="D141">
        <v>82</v>
      </c>
      <c r="E141">
        <v>11</v>
      </c>
      <c r="F141">
        <v>3</v>
      </c>
      <c r="G141">
        <v>101</v>
      </c>
      <c r="H141" t="s">
        <v>99</v>
      </c>
      <c r="I141">
        <v>4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7" x14ac:dyDescent="0.3">
      <c r="B142" s="3">
        <v>42220</v>
      </c>
      <c r="C142" t="s">
        <v>17</v>
      </c>
      <c r="D142">
        <v>82</v>
      </c>
      <c r="E142">
        <v>11</v>
      </c>
      <c r="F142">
        <v>4</v>
      </c>
      <c r="G142">
        <v>64</v>
      </c>
      <c r="H142" t="s">
        <v>95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7" x14ac:dyDescent="0.3">
      <c r="B143" s="3">
        <v>42220</v>
      </c>
      <c r="C143" t="s">
        <v>17</v>
      </c>
      <c r="D143">
        <v>82</v>
      </c>
      <c r="E143">
        <v>11</v>
      </c>
      <c r="F143">
        <v>5</v>
      </c>
      <c r="G143">
        <v>63</v>
      </c>
      <c r="H143" t="s">
        <v>98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7" x14ac:dyDescent="0.3">
      <c r="B144" s="3">
        <v>42220</v>
      </c>
      <c r="C144" t="s">
        <v>17</v>
      </c>
      <c r="D144">
        <v>82</v>
      </c>
      <c r="E144">
        <v>11</v>
      </c>
      <c r="F144">
        <v>6</v>
      </c>
      <c r="G144">
        <v>47</v>
      </c>
      <c r="H144" t="s">
        <v>95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2:17" x14ac:dyDescent="0.3">
      <c r="B145" s="3">
        <v>42220</v>
      </c>
      <c r="C145" t="s">
        <v>17</v>
      </c>
      <c r="D145">
        <v>82</v>
      </c>
      <c r="E145">
        <v>11</v>
      </c>
      <c r="F145">
        <v>7</v>
      </c>
      <c r="G145">
        <v>54</v>
      </c>
      <c r="H145" t="s">
        <v>98</v>
      </c>
      <c r="I145">
        <v>4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2:17" x14ac:dyDescent="0.3">
      <c r="B146" s="3">
        <v>42220</v>
      </c>
      <c r="C146" t="s">
        <v>17</v>
      </c>
      <c r="D146">
        <v>82</v>
      </c>
      <c r="E146">
        <v>11</v>
      </c>
      <c r="F146">
        <v>8</v>
      </c>
      <c r="G146">
        <v>112</v>
      </c>
      <c r="H146" t="s">
        <v>99</v>
      </c>
      <c r="I146">
        <v>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2:17" x14ac:dyDescent="0.3">
      <c r="B147" s="3">
        <v>42220</v>
      </c>
      <c r="C147" t="s">
        <v>17</v>
      </c>
      <c r="D147">
        <v>82</v>
      </c>
      <c r="E147">
        <v>11</v>
      </c>
      <c r="F147">
        <v>9</v>
      </c>
      <c r="G147">
        <v>106</v>
      </c>
      <c r="H147" t="s">
        <v>99</v>
      </c>
      <c r="I147">
        <v>3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42220</v>
      </c>
      <c r="C148" t="s">
        <v>17</v>
      </c>
      <c r="D148">
        <v>82</v>
      </c>
      <c r="E148">
        <v>11</v>
      </c>
      <c r="F148">
        <v>10</v>
      </c>
      <c r="G148">
        <v>115</v>
      </c>
      <c r="H148" t="s">
        <v>99</v>
      </c>
      <c r="I148">
        <v>4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</row>
    <row r="149" spans="2:17" x14ac:dyDescent="0.3">
      <c r="B149" s="3">
        <v>42220</v>
      </c>
      <c r="C149" t="s">
        <v>17</v>
      </c>
      <c r="D149">
        <v>82</v>
      </c>
      <c r="E149">
        <v>11</v>
      </c>
      <c r="F149">
        <v>11</v>
      </c>
      <c r="G149">
        <v>126</v>
      </c>
      <c r="H149" s="11" t="s">
        <v>99</v>
      </c>
      <c r="I149">
        <v>4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0</v>
      </c>
    </row>
    <row r="150" spans="2:17" x14ac:dyDescent="0.3">
      <c r="B150" s="3">
        <v>42220</v>
      </c>
      <c r="C150" t="s">
        <v>17</v>
      </c>
      <c r="D150">
        <v>82</v>
      </c>
      <c r="E150">
        <v>11</v>
      </c>
      <c r="F150">
        <v>12</v>
      </c>
      <c r="G150">
        <v>68</v>
      </c>
      <c r="H150" t="s">
        <v>98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Q150" t="s">
        <v>207</v>
      </c>
    </row>
    <row r="151" spans="2:17" x14ac:dyDescent="0.3">
      <c r="B151" s="3">
        <v>42220</v>
      </c>
      <c r="C151" t="s">
        <v>17</v>
      </c>
      <c r="D151">
        <v>82</v>
      </c>
      <c r="E151">
        <v>11</v>
      </c>
      <c r="F151">
        <v>13</v>
      </c>
      <c r="G151">
        <v>91</v>
      </c>
      <c r="H151" t="s">
        <v>95</v>
      </c>
      <c r="I151">
        <v>4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Q151" t="s">
        <v>208</v>
      </c>
    </row>
    <row r="152" spans="2:17" x14ac:dyDescent="0.3">
      <c r="B152" s="3">
        <v>42220</v>
      </c>
      <c r="C152" t="s">
        <v>17</v>
      </c>
      <c r="D152">
        <v>83</v>
      </c>
      <c r="E152">
        <v>12</v>
      </c>
      <c r="F152">
        <v>1</v>
      </c>
      <c r="G152">
        <v>112</v>
      </c>
      <c r="H152" t="s">
        <v>97</v>
      </c>
      <c r="I152" s="11">
        <v>4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42220</v>
      </c>
      <c r="C153" t="s">
        <v>17</v>
      </c>
      <c r="D153">
        <v>83</v>
      </c>
      <c r="E153">
        <v>12</v>
      </c>
      <c r="F153">
        <v>2</v>
      </c>
      <c r="G153" s="11">
        <v>95</v>
      </c>
      <c r="H153" t="s">
        <v>96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42220</v>
      </c>
      <c r="C154" t="s">
        <v>17</v>
      </c>
      <c r="D154">
        <v>83</v>
      </c>
      <c r="E154">
        <v>12</v>
      </c>
      <c r="F154">
        <v>3</v>
      </c>
      <c r="G154">
        <v>114</v>
      </c>
      <c r="H154" t="s">
        <v>96</v>
      </c>
      <c r="I154">
        <v>4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2:17" x14ac:dyDescent="0.3">
      <c r="B155" s="3">
        <v>42220</v>
      </c>
      <c r="C155" t="s">
        <v>17</v>
      </c>
      <c r="D155">
        <v>83</v>
      </c>
      <c r="E155">
        <v>12</v>
      </c>
      <c r="F155">
        <v>4</v>
      </c>
      <c r="G155">
        <v>52</v>
      </c>
      <c r="H155" t="s">
        <v>98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>
        <v>42220</v>
      </c>
      <c r="C156" t="s">
        <v>17</v>
      </c>
      <c r="D156">
        <v>83</v>
      </c>
      <c r="E156">
        <v>12</v>
      </c>
      <c r="F156">
        <v>5</v>
      </c>
      <c r="G156">
        <v>60</v>
      </c>
      <c r="H156" t="s">
        <v>96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7" x14ac:dyDescent="0.3">
      <c r="B157" s="3">
        <v>42220</v>
      </c>
      <c r="C157" t="s">
        <v>17</v>
      </c>
      <c r="D157">
        <v>83</v>
      </c>
      <c r="E157">
        <v>12</v>
      </c>
      <c r="F157">
        <v>6</v>
      </c>
      <c r="G157">
        <v>68</v>
      </c>
      <c r="H157" t="s">
        <v>95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7" x14ac:dyDescent="0.3">
      <c r="B158" s="3">
        <v>42220</v>
      </c>
      <c r="C158" t="s">
        <v>17</v>
      </c>
      <c r="D158">
        <v>83</v>
      </c>
      <c r="E158">
        <v>12</v>
      </c>
      <c r="F158">
        <v>7</v>
      </c>
      <c r="G158">
        <v>103</v>
      </c>
      <c r="H158" t="s">
        <v>97</v>
      </c>
      <c r="I158">
        <v>3</v>
      </c>
      <c r="J158">
        <v>5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42220</v>
      </c>
      <c r="C159" t="s">
        <v>17</v>
      </c>
      <c r="D159">
        <v>83</v>
      </c>
      <c r="E159">
        <v>12</v>
      </c>
      <c r="F159">
        <v>8</v>
      </c>
      <c r="G159">
        <v>66</v>
      </c>
      <c r="H159" t="s">
        <v>95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Q159" s="6" t="s">
        <v>210</v>
      </c>
    </row>
    <row r="160" spans="2:17" x14ac:dyDescent="0.3">
      <c r="B160" s="3">
        <v>42220</v>
      </c>
      <c r="C160" t="s">
        <v>17</v>
      </c>
      <c r="D160">
        <v>83</v>
      </c>
      <c r="E160">
        <v>12</v>
      </c>
      <c r="F160">
        <v>9</v>
      </c>
      <c r="G160">
        <v>150</v>
      </c>
      <c r="H160" t="s">
        <v>97</v>
      </c>
      <c r="I160">
        <v>4</v>
      </c>
      <c r="J160">
        <v>3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7" x14ac:dyDescent="0.3">
      <c r="B161" s="3">
        <v>42220</v>
      </c>
      <c r="C161" t="s">
        <v>17</v>
      </c>
      <c r="D161">
        <v>83</v>
      </c>
      <c r="E161">
        <v>12</v>
      </c>
      <c r="F161">
        <v>10</v>
      </c>
      <c r="G161">
        <v>82</v>
      </c>
      <c r="H161" t="s">
        <v>95</v>
      </c>
      <c r="I161">
        <v>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Q161" t="s">
        <v>193</v>
      </c>
    </row>
    <row r="162" spans="2:17" x14ac:dyDescent="0.3">
      <c r="B162" s="3">
        <v>42220</v>
      </c>
      <c r="C162" t="s">
        <v>17</v>
      </c>
      <c r="D162">
        <v>83</v>
      </c>
      <c r="E162">
        <v>12</v>
      </c>
      <c r="F162">
        <v>11</v>
      </c>
      <c r="G162">
        <v>42</v>
      </c>
      <c r="H162" t="s">
        <v>95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42220</v>
      </c>
      <c r="C163" t="s">
        <v>17</v>
      </c>
      <c r="D163">
        <v>83</v>
      </c>
      <c r="E163">
        <v>12</v>
      </c>
      <c r="F163">
        <v>12</v>
      </c>
      <c r="G163">
        <v>142</v>
      </c>
      <c r="H163" t="s">
        <v>116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 t="s">
        <v>211</v>
      </c>
    </row>
    <row r="164" spans="2:17" x14ac:dyDescent="0.3">
      <c r="B164" s="3">
        <v>42220</v>
      </c>
      <c r="C164" t="s">
        <v>17</v>
      </c>
      <c r="D164">
        <v>83</v>
      </c>
      <c r="E164">
        <v>12</v>
      </c>
      <c r="F164">
        <v>13</v>
      </c>
      <c r="G164">
        <v>75</v>
      </c>
      <c r="H164" t="s">
        <v>95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42220</v>
      </c>
      <c r="C165" t="s">
        <v>17</v>
      </c>
      <c r="D165">
        <v>83</v>
      </c>
      <c r="E165">
        <v>12</v>
      </c>
      <c r="F165">
        <v>14</v>
      </c>
      <c r="G165">
        <v>66</v>
      </c>
      <c r="H165" t="s">
        <v>95</v>
      </c>
      <c r="I165">
        <v>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42220</v>
      </c>
      <c r="C166" t="s">
        <v>17</v>
      </c>
      <c r="D166">
        <v>83</v>
      </c>
      <c r="E166">
        <v>12</v>
      </c>
      <c r="F166">
        <v>15</v>
      </c>
      <c r="G166">
        <v>164</v>
      </c>
      <c r="H166" t="s">
        <v>99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 t="s">
        <v>212</v>
      </c>
    </row>
    <row r="167" spans="2:17" x14ac:dyDescent="0.3">
      <c r="B167" s="3">
        <v>42220</v>
      </c>
      <c r="C167" t="s">
        <v>17</v>
      </c>
      <c r="D167">
        <v>83</v>
      </c>
      <c r="E167">
        <v>12</v>
      </c>
      <c r="F167">
        <v>16</v>
      </c>
      <c r="G167">
        <v>150</v>
      </c>
      <c r="H167" t="s">
        <v>209</v>
      </c>
      <c r="I167">
        <v>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 t="s">
        <v>213</v>
      </c>
    </row>
    <row r="168" spans="2:17" x14ac:dyDescent="0.3">
      <c r="B168" s="3">
        <v>42220</v>
      </c>
      <c r="C168" t="s">
        <v>17</v>
      </c>
      <c r="D168">
        <v>83</v>
      </c>
      <c r="E168">
        <v>12</v>
      </c>
      <c r="F168">
        <v>17</v>
      </c>
      <c r="G168">
        <v>133</v>
      </c>
      <c r="H168" t="s">
        <v>99</v>
      </c>
      <c r="I168">
        <v>3</v>
      </c>
      <c r="J168">
        <v>3</v>
      </c>
      <c r="K168">
        <v>0</v>
      </c>
      <c r="L168">
        <v>0</v>
      </c>
      <c r="M168">
        <v>0</v>
      </c>
      <c r="N168">
        <v>0</v>
      </c>
      <c r="O168">
        <v>0</v>
      </c>
      <c r="Q168" t="s">
        <v>191</v>
      </c>
    </row>
    <row r="169" spans="2:17" x14ac:dyDescent="0.3">
      <c r="B169" s="3">
        <v>42220</v>
      </c>
      <c r="C169" t="s">
        <v>17</v>
      </c>
      <c r="D169">
        <v>83</v>
      </c>
      <c r="E169">
        <v>12</v>
      </c>
      <c r="F169">
        <v>18</v>
      </c>
      <c r="G169">
        <v>100</v>
      </c>
      <c r="H169" s="11" t="s">
        <v>95</v>
      </c>
      <c r="I169">
        <v>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Q169" t="s">
        <v>179</v>
      </c>
    </row>
    <row r="170" spans="2:17" x14ac:dyDescent="0.3">
      <c r="B170" s="3">
        <v>42220</v>
      </c>
      <c r="C170" t="s">
        <v>17</v>
      </c>
      <c r="D170">
        <v>83</v>
      </c>
      <c r="E170">
        <v>12</v>
      </c>
      <c r="F170">
        <v>19</v>
      </c>
      <c r="G170">
        <v>110</v>
      </c>
      <c r="H170" t="s">
        <v>96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Q170" t="s">
        <v>214</v>
      </c>
    </row>
    <row r="171" spans="2:17" x14ac:dyDescent="0.3">
      <c r="B171" s="3">
        <v>42220</v>
      </c>
      <c r="C171" t="s">
        <v>17</v>
      </c>
      <c r="D171">
        <v>83</v>
      </c>
      <c r="E171">
        <v>12</v>
      </c>
      <c r="F171">
        <v>20</v>
      </c>
      <c r="G171">
        <v>38</v>
      </c>
      <c r="H171" t="s">
        <v>95</v>
      </c>
      <c r="I171">
        <v>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42220</v>
      </c>
      <c r="C172" t="s">
        <v>17</v>
      </c>
      <c r="D172">
        <v>84</v>
      </c>
      <c r="E172">
        <v>13</v>
      </c>
      <c r="F172">
        <v>1</v>
      </c>
      <c r="G172">
        <v>118</v>
      </c>
      <c r="H172" t="s">
        <v>95</v>
      </c>
      <c r="I172" s="11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Q172" t="s">
        <v>215</v>
      </c>
    </row>
    <row r="173" spans="2:17" x14ac:dyDescent="0.3">
      <c r="B173" s="3">
        <v>42220</v>
      </c>
      <c r="C173" t="s">
        <v>17</v>
      </c>
      <c r="D173">
        <v>84</v>
      </c>
      <c r="E173">
        <v>13</v>
      </c>
      <c r="F173">
        <v>2</v>
      </c>
      <c r="G173" s="11">
        <v>99</v>
      </c>
      <c r="H173" t="s">
        <v>95</v>
      </c>
      <c r="I173">
        <v>3</v>
      </c>
      <c r="J173">
        <v>3</v>
      </c>
      <c r="K173">
        <v>0</v>
      </c>
      <c r="L173">
        <v>0</v>
      </c>
      <c r="M173">
        <v>0</v>
      </c>
      <c r="N173">
        <v>0</v>
      </c>
      <c r="O173">
        <v>0</v>
      </c>
      <c r="Q173" t="s">
        <v>216</v>
      </c>
    </row>
    <row r="174" spans="2:17" x14ac:dyDescent="0.3">
      <c r="B174" s="3">
        <v>42220</v>
      </c>
      <c r="C174" t="s">
        <v>17</v>
      </c>
      <c r="D174">
        <v>84</v>
      </c>
      <c r="E174">
        <v>13</v>
      </c>
      <c r="F174">
        <v>3</v>
      </c>
      <c r="G174">
        <v>117</v>
      </c>
      <c r="H174" t="s">
        <v>95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42220</v>
      </c>
      <c r="C175" t="s">
        <v>17</v>
      </c>
      <c r="D175">
        <v>84</v>
      </c>
      <c r="E175">
        <v>13</v>
      </c>
      <c r="F175">
        <v>4</v>
      </c>
      <c r="G175">
        <v>120</v>
      </c>
      <c r="H175" t="s">
        <v>95</v>
      </c>
      <c r="I175">
        <v>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Q175" t="s">
        <v>217</v>
      </c>
    </row>
    <row r="176" spans="2:17" x14ac:dyDescent="0.3">
      <c r="B176" s="3">
        <v>42220</v>
      </c>
      <c r="C176" t="s">
        <v>17</v>
      </c>
      <c r="D176">
        <v>84</v>
      </c>
      <c r="E176">
        <v>13</v>
      </c>
      <c r="F176">
        <v>5</v>
      </c>
      <c r="G176">
        <v>82</v>
      </c>
      <c r="H176" t="s">
        <v>96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42220</v>
      </c>
      <c r="C177" t="s">
        <v>17</v>
      </c>
      <c r="D177">
        <v>84</v>
      </c>
      <c r="E177">
        <v>13</v>
      </c>
      <c r="F177">
        <v>6</v>
      </c>
      <c r="G177">
        <v>45</v>
      </c>
      <c r="H177" t="s">
        <v>98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42220</v>
      </c>
      <c r="C178" t="s">
        <v>17</v>
      </c>
      <c r="D178">
        <v>84</v>
      </c>
      <c r="E178">
        <v>13</v>
      </c>
      <c r="F178">
        <v>7</v>
      </c>
      <c r="G178">
        <v>138</v>
      </c>
      <c r="H178" t="s">
        <v>97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42220</v>
      </c>
      <c r="C179" t="s">
        <v>17</v>
      </c>
      <c r="D179">
        <v>84</v>
      </c>
      <c r="E179">
        <v>13</v>
      </c>
      <c r="F179">
        <v>8</v>
      </c>
      <c r="G179">
        <v>98</v>
      </c>
      <c r="H179" t="s">
        <v>95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42220</v>
      </c>
      <c r="C180" t="s">
        <v>17</v>
      </c>
      <c r="D180">
        <v>84</v>
      </c>
      <c r="E180">
        <v>13</v>
      </c>
      <c r="F180">
        <v>9</v>
      </c>
      <c r="G180">
        <v>72</v>
      </c>
      <c r="H180" t="s">
        <v>96</v>
      </c>
      <c r="I180">
        <v>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42220</v>
      </c>
      <c r="C181" t="s">
        <v>17</v>
      </c>
      <c r="D181">
        <v>84</v>
      </c>
      <c r="E181">
        <v>13</v>
      </c>
      <c r="F181">
        <v>10</v>
      </c>
      <c r="G181">
        <v>130</v>
      </c>
      <c r="H181" t="s">
        <v>189</v>
      </c>
      <c r="I181">
        <v>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Q181" t="s">
        <v>218</v>
      </c>
    </row>
    <row r="182" spans="2:17" x14ac:dyDescent="0.3">
      <c r="B182" s="3">
        <v>42220</v>
      </c>
      <c r="C182" t="s">
        <v>17</v>
      </c>
      <c r="D182">
        <v>84</v>
      </c>
      <c r="E182">
        <v>13</v>
      </c>
      <c r="F182">
        <v>11</v>
      </c>
      <c r="G182">
        <v>100</v>
      </c>
      <c r="H182" t="s">
        <v>116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Q182" t="s">
        <v>219</v>
      </c>
    </row>
    <row r="183" spans="2:17" x14ac:dyDescent="0.3">
      <c r="B183" s="3">
        <v>42220</v>
      </c>
      <c r="C183" t="s">
        <v>17</v>
      </c>
      <c r="D183">
        <v>84</v>
      </c>
      <c r="E183">
        <v>13</v>
      </c>
      <c r="F183">
        <v>12</v>
      </c>
      <c r="G183">
        <v>93</v>
      </c>
      <c r="H183" t="s">
        <v>95</v>
      </c>
      <c r="I183">
        <v>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7" x14ac:dyDescent="0.3">
      <c r="B184" s="3">
        <v>42220</v>
      </c>
      <c r="C184" t="s">
        <v>17</v>
      </c>
      <c r="D184">
        <v>84</v>
      </c>
      <c r="E184">
        <v>13</v>
      </c>
      <c r="F184">
        <v>13</v>
      </c>
      <c r="G184">
        <v>58</v>
      </c>
      <c r="H184" t="s">
        <v>95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>
        <v>42220</v>
      </c>
      <c r="C185" t="s">
        <v>17</v>
      </c>
      <c r="D185">
        <v>84</v>
      </c>
      <c r="E185">
        <v>13</v>
      </c>
      <c r="F185">
        <v>14</v>
      </c>
      <c r="G185">
        <v>98</v>
      </c>
      <c r="H185" t="s">
        <v>95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 t="s">
        <v>167</v>
      </c>
    </row>
    <row r="186" spans="2:17" x14ac:dyDescent="0.3">
      <c r="B186" s="3">
        <v>42220</v>
      </c>
      <c r="C186" t="s">
        <v>17</v>
      </c>
      <c r="D186">
        <v>84</v>
      </c>
      <c r="E186">
        <v>13</v>
      </c>
      <c r="F186">
        <v>15</v>
      </c>
      <c r="G186">
        <v>89</v>
      </c>
      <c r="H186" t="s">
        <v>95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7" x14ac:dyDescent="0.3">
      <c r="B187" s="3">
        <v>42220</v>
      </c>
      <c r="C187" t="s">
        <v>17</v>
      </c>
      <c r="D187">
        <v>84</v>
      </c>
      <c r="E187">
        <v>13</v>
      </c>
      <c r="F187">
        <v>16</v>
      </c>
      <c r="G187">
        <v>90</v>
      </c>
      <c r="H187" t="s">
        <v>137</v>
      </c>
      <c r="I187">
        <v>4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7" x14ac:dyDescent="0.3">
      <c r="B188" s="3">
        <v>42220</v>
      </c>
      <c r="C188" t="s">
        <v>17</v>
      </c>
      <c r="D188">
        <v>84</v>
      </c>
      <c r="E188">
        <v>13</v>
      </c>
      <c r="F188">
        <v>17</v>
      </c>
      <c r="G188">
        <v>98</v>
      </c>
      <c r="H188" t="s">
        <v>96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Q188" t="s">
        <v>221</v>
      </c>
    </row>
    <row r="189" spans="2:17" x14ac:dyDescent="0.3">
      <c r="B189" s="3">
        <v>42220</v>
      </c>
      <c r="C189" t="s">
        <v>17</v>
      </c>
      <c r="D189">
        <v>84</v>
      </c>
      <c r="E189">
        <v>13</v>
      </c>
      <c r="F189">
        <v>18</v>
      </c>
      <c r="G189">
        <v>133</v>
      </c>
      <c r="H189" s="11" t="s">
        <v>115</v>
      </c>
      <c r="I189">
        <v>4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Q189" t="s">
        <v>220</v>
      </c>
    </row>
    <row r="190" spans="2:17" x14ac:dyDescent="0.3">
      <c r="B190" s="3">
        <v>42220</v>
      </c>
      <c r="C190" t="s">
        <v>17</v>
      </c>
      <c r="D190">
        <v>84</v>
      </c>
      <c r="E190">
        <v>13</v>
      </c>
      <c r="F190">
        <v>19</v>
      </c>
      <c r="G190">
        <v>76</v>
      </c>
      <c r="H190" t="s">
        <v>95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42220</v>
      </c>
      <c r="C191" t="s">
        <v>17</v>
      </c>
      <c r="D191">
        <v>84</v>
      </c>
      <c r="E191">
        <v>13</v>
      </c>
      <c r="F191">
        <v>20</v>
      </c>
      <c r="G191">
        <v>101</v>
      </c>
      <c r="H191" t="s">
        <v>95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Q191" t="s">
        <v>167</v>
      </c>
    </row>
    <row r="192" spans="2:17" x14ac:dyDescent="0.3">
      <c r="B192" s="3">
        <v>42220</v>
      </c>
      <c r="C192" t="s">
        <v>17</v>
      </c>
      <c r="D192">
        <v>92</v>
      </c>
      <c r="E192">
        <v>14</v>
      </c>
      <c r="F192">
        <v>1</v>
      </c>
      <c r="G192">
        <v>71</v>
      </c>
      <c r="H192" t="s">
        <v>95</v>
      </c>
      <c r="I192" s="11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7" x14ac:dyDescent="0.3">
      <c r="B193" s="3">
        <v>42220</v>
      </c>
      <c r="C193" t="s">
        <v>17</v>
      </c>
      <c r="D193">
        <v>92</v>
      </c>
      <c r="E193">
        <v>14</v>
      </c>
      <c r="F193">
        <v>2</v>
      </c>
      <c r="G193" s="11">
        <v>53</v>
      </c>
      <c r="H193" t="s">
        <v>98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7" x14ac:dyDescent="0.3">
      <c r="B194" s="3">
        <v>42220</v>
      </c>
      <c r="C194" t="s">
        <v>17</v>
      </c>
      <c r="D194">
        <v>92</v>
      </c>
      <c r="E194">
        <v>14</v>
      </c>
      <c r="F194">
        <v>3</v>
      </c>
      <c r="G194">
        <v>77</v>
      </c>
      <c r="H194" t="s">
        <v>95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42220</v>
      </c>
      <c r="C195" t="s">
        <v>17</v>
      </c>
      <c r="D195">
        <v>92</v>
      </c>
      <c r="E195">
        <v>14</v>
      </c>
      <c r="F195">
        <v>4</v>
      </c>
      <c r="G195">
        <v>61</v>
      </c>
      <c r="H195" t="s">
        <v>98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42220</v>
      </c>
      <c r="C196" t="s">
        <v>17</v>
      </c>
      <c r="D196">
        <v>92</v>
      </c>
      <c r="E196">
        <v>14</v>
      </c>
      <c r="F196">
        <v>5</v>
      </c>
      <c r="G196">
        <v>62</v>
      </c>
      <c r="H196" t="s">
        <v>95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7" x14ac:dyDescent="0.3">
      <c r="B197" s="3">
        <v>42220</v>
      </c>
      <c r="C197" t="s">
        <v>17</v>
      </c>
      <c r="D197">
        <v>92</v>
      </c>
      <c r="E197">
        <v>14</v>
      </c>
      <c r="F197">
        <v>6</v>
      </c>
      <c r="G197">
        <v>69</v>
      </c>
      <c r="H197" t="s">
        <v>96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42220</v>
      </c>
      <c r="C198" t="s">
        <v>17</v>
      </c>
      <c r="D198">
        <v>92</v>
      </c>
      <c r="E198">
        <v>14</v>
      </c>
      <c r="F198">
        <v>7</v>
      </c>
      <c r="G198">
        <v>60</v>
      </c>
      <c r="H198" t="s">
        <v>98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42220</v>
      </c>
      <c r="C199" t="s">
        <v>17</v>
      </c>
      <c r="D199">
        <v>92</v>
      </c>
      <c r="E199">
        <v>14</v>
      </c>
      <c r="F199">
        <v>8</v>
      </c>
      <c r="G199">
        <v>75</v>
      </c>
      <c r="H199" t="s">
        <v>95</v>
      </c>
      <c r="I199">
        <v>3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Q199" t="s">
        <v>193</v>
      </c>
    </row>
    <row r="200" spans="2:17" x14ac:dyDescent="0.3">
      <c r="B200" s="3">
        <v>42220</v>
      </c>
      <c r="C200" t="s">
        <v>17</v>
      </c>
      <c r="D200">
        <v>92</v>
      </c>
      <c r="E200">
        <v>14</v>
      </c>
      <c r="F200">
        <v>9</v>
      </c>
      <c r="G200">
        <v>97</v>
      </c>
      <c r="H200" t="s">
        <v>95</v>
      </c>
      <c r="I200">
        <v>3</v>
      </c>
      <c r="J200">
        <v>1</v>
      </c>
      <c r="K200">
        <v>0</v>
      </c>
      <c r="L200">
        <v>1</v>
      </c>
      <c r="M200">
        <v>0</v>
      </c>
      <c r="N200">
        <v>0</v>
      </c>
      <c r="O200">
        <v>0</v>
      </c>
    </row>
    <row r="201" spans="2:17" x14ac:dyDescent="0.3">
      <c r="B201" s="3">
        <v>42220</v>
      </c>
      <c r="C201" t="s">
        <v>17</v>
      </c>
      <c r="D201">
        <v>92</v>
      </c>
      <c r="E201">
        <v>14</v>
      </c>
      <c r="F201">
        <v>10</v>
      </c>
      <c r="G201">
        <v>65</v>
      </c>
      <c r="H201" t="s">
        <v>95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42220</v>
      </c>
      <c r="C202" t="s">
        <v>17</v>
      </c>
      <c r="D202">
        <v>92</v>
      </c>
      <c r="E202">
        <v>14</v>
      </c>
      <c r="F202">
        <v>11</v>
      </c>
      <c r="G202">
        <v>92</v>
      </c>
      <c r="H202" t="s">
        <v>96</v>
      </c>
      <c r="I202">
        <v>3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42220</v>
      </c>
      <c r="C203" t="s">
        <v>17</v>
      </c>
      <c r="D203">
        <v>92</v>
      </c>
      <c r="E203">
        <v>14</v>
      </c>
      <c r="F203">
        <v>12</v>
      </c>
      <c r="G203">
        <v>52</v>
      </c>
      <c r="H203" t="s">
        <v>95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7" x14ac:dyDescent="0.3">
      <c r="B204" s="3">
        <v>42220</v>
      </c>
      <c r="C204" t="s">
        <v>17</v>
      </c>
      <c r="D204">
        <v>92</v>
      </c>
      <c r="E204">
        <v>14</v>
      </c>
      <c r="F204">
        <v>13</v>
      </c>
      <c r="G204">
        <v>92</v>
      </c>
      <c r="H204" t="s">
        <v>95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7" x14ac:dyDescent="0.3">
      <c r="B205" s="3">
        <v>42220</v>
      </c>
      <c r="C205" t="s">
        <v>17</v>
      </c>
      <c r="D205">
        <v>92</v>
      </c>
      <c r="E205">
        <v>14</v>
      </c>
      <c r="F205">
        <v>14</v>
      </c>
      <c r="G205">
        <v>51</v>
      </c>
      <c r="H205" t="s">
        <v>98</v>
      </c>
      <c r="I205">
        <v>3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7" x14ac:dyDescent="0.3">
      <c r="B206" s="3">
        <v>42220</v>
      </c>
      <c r="C206" t="s">
        <v>17</v>
      </c>
      <c r="D206">
        <v>92</v>
      </c>
      <c r="E206">
        <v>14</v>
      </c>
      <c r="F206">
        <v>15</v>
      </c>
      <c r="G206">
        <v>73</v>
      </c>
      <c r="H206" t="s">
        <v>95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7" x14ac:dyDescent="0.3">
      <c r="B207" s="3">
        <v>42220</v>
      </c>
      <c r="C207" t="s">
        <v>17</v>
      </c>
      <c r="D207">
        <v>92</v>
      </c>
      <c r="E207">
        <v>14</v>
      </c>
      <c r="F207">
        <v>16</v>
      </c>
      <c r="G207">
        <v>105</v>
      </c>
      <c r="H207" t="s">
        <v>95</v>
      </c>
      <c r="I207">
        <v>3</v>
      </c>
      <c r="J207">
        <v>2</v>
      </c>
      <c r="K207">
        <v>0</v>
      </c>
      <c r="L207">
        <v>0</v>
      </c>
      <c r="M207">
        <v>0</v>
      </c>
      <c r="N207">
        <v>0</v>
      </c>
      <c r="O207">
        <v>0</v>
      </c>
      <c r="Q207" s="6" t="s">
        <v>210</v>
      </c>
    </row>
    <row r="208" spans="2:17" x14ac:dyDescent="0.3">
      <c r="B208" s="3">
        <v>42220</v>
      </c>
      <c r="C208" t="s">
        <v>17</v>
      </c>
      <c r="D208">
        <v>92</v>
      </c>
      <c r="E208">
        <v>14</v>
      </c>
      <c r="F208">
        <v>17</v>
      </c>
      <c r="G208">
        <v>117</v>
      </c>
      <c r="H208" t="s">
        <v>97</v>
      </c>
      <c r="I208">
        <v>3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7" x14ac:dyDescent="0.3">
      <c r="B209" s="3">
        <v>42220</v>
      </c>
      <c r="C209" t="s">
        <v>17</v>
      </c>
      <c r="D209">
        <v>92</v>
      </c>
      <c r="E209">
        <v>14</v>
      </c>
      <c r="F209">
        <v>18</v>
      </c>
      <c r="G209">
        <v>119</v>
      </c>
      <c r="H209" s="11" t="s">
        <v>95</v>
      </c>
      <c r="I209">
        <v>3</v>
      </c>
      <c r="J209">
        <v>2</v>
      </c>
      <c r="K209">
        <v>1</v>
      </c>
      <c r="L209">
        <v>0</v>
      </c>
      <c r="M209">
        <v>0</v>
      </c>
      <c r="N209">
        <v>0</v>
      </c>
      <c r="O209">
        <v>0</v>
      </c>
      <c r="Q209" t="s">
        <v>222</v>
      </c>
    </row>
    <row r="210" spans="2:17" x14ac:dyDescent="0.3">
      <c r="B210" s="3">
        <v>42220</v>
      </c>
      <c r="C210" t="s">
        <v>17</v>
      </c>
      <c r="D210">
        <v>92</v>
      </c>
      <c r="E210">
        <v>14</v>
      </c>
      <c r="F210">
        <v>19</v>
      </c>
      <c r="G210">
        <v>120</v>
      </c>
      <c r="H210" t="s">
        <v>97</v>
      </c>
      <c r="I210">
        <v>3</v>
      </c>
      <c r="J210">
        <v>3</v>
      </c>
      <c r="K210">
        <v>0</v>
      </c>
      <c r="L210">
        <v>0</v>
      </c>
      <c r="M210">
        <v>0</v>
      </c>
      <c r="N210">
        <v>0</v>
      </c>
      <c r="O210">
        <v>0</v>
      </c>
      <c r="Q210" t="s">
        <v>167</v>
      </c>
    </row>
    <row r="211" spans="2:17" x14ac:dyDescent="0.3">
      <c r="B211" s="3">
        <v>42220</v>
      </c>
      <c r="C211" t="s">
        <v>17</v>
      </c>
      <c r="D211">
        <v>92</v>
      </c>
      <c r="E211">
        <v>14</v>
      </c>
      <c r="F211">
        <v>20</v>
      </c>
      <c r="G211">
        <v>82</v>
      </c>
      <c r="H211" t="s">
        <v>95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Q211" t="s">
        <v>167</v>
      </c>
    </row>
    <row r="212" spans="2:17" x14ac:dyDescent="0.3">
      <c r="B212" s="3">
        <v>42220</v>
      </c>
      <c r="C212" t="s">
        <v>17</v>
      </c>
      <c r="D212">
        <v>94</v>
      </c>
      <c r="E212">
        <v>15</v>
      </c>
      <c r="F212">
        <v>1</v>
      </c>
      <c r="G212">
        <v>130</v>
      </c>
      <c r="H212" t="s">
        <v>99</v>
      </c>
      <c r="I212" s="11">
        <v>3</v>
      </c>
      <c r="J212">
        <v>2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2:17" x14ac:dyDescent="0.3">
      <c r="B213" s="3">
        <v>42220</v>
      </c>
      <c r="C213" t="s">
        <v>17</v>
      </c>
      <c r="D213">
        <v>94</v>
      </c>
      <c r="E213">
        <v>15</v>
      </c>
      <c r="F213">
        <v>2</v>
      </c>
      <c r="G213" s="11">
        <v>82</v>
      </c>
      <c r="H213" t="s">
        <v>116</v>
      </c>
      <c r="I213">
        <v>3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2:17" x14ac:dyDescent="0.3">
      <c r="B214" s="3">
        <v>42220</v>
      </c>
      <c r="C214" t="s">
        <v>17</v>
      </c>
      <c r="D214">
        <v>94</v>
      </c>
      <c r="E214">
        <v>15</v>
      </c>
      <c r="F214">
        <v>3</v>
      </c>
      <c r="G214">
        <v>103</v>
      </c>
      <c r="H214" t="s">
        <v>99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2:17" x14ac:dyDescent="0.3">
      <c r="B215" s="3">
        <v>42220</v>
      </c>
      <c r="C215" t="s">
        <v>17</v>
      </c>
      <c r="D215">
        <v>94</v>
      </c>
      <c r="E215">
        <v>15</v>
      </c>
      <c r="F215">
        <v>4</v>
      </c>
      <c r="G215">
        <v>99</v>
      </c>
      <c r="H215" s="11" t="s">
        <v>98</v>
      </c>
      <c r="I215">
        <v>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2:17" x14ac:dyDescent="0.3">
      <c r="B216" s="3">
        <v>42220</v>
      </c>
      <c r="C216" t="s">
        <v>17</v>
      </c>
      <c r="D216">
        <v>94</v>
      </c>
      <c r="E216">
        <v>15</v>
      </c>
      <c r="F216">
        <v>5</v>
      </c>
      <c r="G216">
        <v>74</v>
      </c>
      <c r="H216" t="s">
        <v>95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2:17" x14ac:dyDescent="0.3">
      <c r="B217" s="3">
        <v>42220</v>
      </c>
      <c r="C217" t="s">
        <v>17</v>
      </c>
      <c r="D217">
        <v>94</v>
      </c>
      <c r="E217">
        <v>15</v>
      </c>
      <c r="F217">
        <v>6</v>
      </c>
      <c r="G217">
        <v>110</v>
      </c>
      <c r="H217" t="s">
        <v>97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2:17" x14ac:dyDescent="0.3">
      <c r="B218" s="3">
        <v>42220</v>
      </c>
      <c r="C218" t="s">
        <v>17</v>
      </c>
      <c r="D218">
        <v>94</v>
      </c>
      <c r="E218">
        <v>15</v>
      </c>
      <c r="F218">
        <v>7</v>
      </c>
      <c r="G218">
        <v>88</v>
      </c>
      <c r="H218" t="s">
        <v>135</v>
      </c>
      <c r="I218">
        <v>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2:17" x14ac:dyDescent="0.3">
      <c r="B219" s="3">
        <v>42220</v>
      </c>
      <c r="C219" t="s">
        <v>17</v>
      </c>
      <c r="D219">
        <v>94</v>
      </c>
      <c r="E219">
        <v>15</v>
      </c>
      <c r="F219">
        <v>8</v>
      </c>
      <c r="G219">
        <v>83</v>
      </c>
      <c r="H219" t="s">
        <v>98</v>
      </c>
      <c r="I219">
        <v>3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42220</v>
      </c>
      <c r="C220" t="s">
        <v>17</v>
      </c>
      <c r="D220">
        <v>94</v>
      </c>
      <c r="E220">
        <v>15</v>
      </c>
      <c r="F220">
        <v>9</v>
      </c>
      <c r="G220">
        <v>99</v>
      </c>
      <c r="H220" t="s">
        <v>98</v>
      </c>
      <c r="I220">
        <v>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42220</v>
      </c>
      <c r="C221" t="s">
        <v>17</v>
      </c>
      <c r="D221">
        <v>94</v>
      </c>
      <c r="E221">
        <v>15</v>
      </c>
      <c r="F221">
        <v>10</v>
      </c>
      <c r="G221">
        <v>109</v>
      </c>
      <c r="H221" t="s">
        <v>135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42220</v>
      </c>
      <c r="C222" t="s">
        <v>17</v>
      </c>
      <c r="D222">
        <v>94</v>
      </c>
      <c r="E222">
        <v>15</v>
      </c>
      <c r="F222">
        <v>11</v>
      </c>
      <c r="G222">
        <v>100</v>
      </c>
      <c r="H222" t="s">
        <v>98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Q222" s="6" t="s">
        <v>210</v>
      </c>
    </row>
    <row r="223" spans="2:17" x14ac:dyDescent="0.3">
      <c r="B223" s="3">
        <v>42220</v>
      </c>
      <c r="C223" t="s">
        <v>17</v>
      </c>
      <c r="D223">
        <v>94</v>
      </c>
      <c r="E223">
        <v>15</v>
      </c>
      <c r="F223">
        <v>12</v>
      </c>
      <c r="G223">
        <v>80</v>
      </c>
      <c r="H223" t="s">
        <v>98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7" x14ac:dyDescent="0.3">
      <c r="B224" s="3">
        <v>42220</v>
      </c>
      <c r="C224" t="s">
        <v>17</v>
      </c>
      <c r="D224">
        <v>94</v>
      </c>
      <c r="E224">
        <v>15</v>
      </c>
      <c r="F224">
        <v>13</v>
      </c>
      <c r="G224">
        <v>139</v>
      </c>
      <c r="H224" t="s">
        <v>99</v>
      </c>
      <c r="I224">
        <v>3</v>
      </c>
      <c r="J224">
        <v>3</v>
      </c>
      <c r="K224">
        <v>0</v>
      </c>
      <c r="L224">
        <v>0</v>
      </c>
      <c r="M224">
        <v>0</v>
      </c>
      <c r="N224">
        <v>0</v>
      </c>
      <c r="O224">
        <v>0</v>
      </c>
      <c r="Q224" t="s">
        <v>167</v>
      </c>
    </row>
    <row r="225" spans="2:17" x14ac:dyDescent="0.3">
      <c r="B225" s="3">
        <v>42220</v>
      </c>
      <c r="C225" t="s">
        <v>17</v>
      </c>
      <c r="D225">
        <v>94</v>
      </c>
      <c r="E225">
        <v>15</v>
      </c>
      <c r="F225">
        <v>14</v>
      </c>
      <c r="G225">
        <v>125</v>
      </c>
      <c r="H225" t="s">
        <v>116</v>
      </c>
      <c r="I225">
        <v>3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42220</v>
      </c>
      <c r="C226" t="s">
        <v>17</v>
      </c>
      <c r="D226">
        <v>94</v>
      </c>
      <c r="E226">
        <v>15</v>
      </c>
      <c r="F226">
        <v>15</v>
      </c>
      <c r="G226">
        <v>128</v>
      </c>
      <c r="H226" t="s">
        <v>95</v>
      </c>
      <c r="I226">
        <v>3</v>
      </c>
      <c r="J226">
        <v>4</v>
      </c>
      <c r="K226">
        <v>1</v>
      </c>
      <c r="L226">
        <v>0</v>
      </c>
      <c r="M226">
        <v>0</v>
      </c>
      <c r="N226">
        <v>0</v>
      </c>
      <c r="O226">
        <v>0</v>
      </c>
      <c r="Q226" t="s">
        <v>167</v>
      </c>
    </row>
    <row r="227" spans="2:17" x14ac:dyDescent="0.3">
      <c r="B227" s="3">
        <v>42220</v>
      </c>
      <c r="C227" t="s">
        <v>17</v>
      </c>
      <c r="D227">
        <v>94</v>
      </c>
      <c r="E227">
        <v>15</v>
      </c>
      <c r="F227">
        <v>16</v>
      </c>
      <c r="G227">
        <v>101</v>
      </c>
      <c r="H227" t="s">
        <v>116</v>
      </c>
      <c r="I227">
        <v>3</v>
      </c>
      <c r="J227">
        <v>2</v>
      </c>
      <c r="K227">
        <v>0</v>
      </c>
      <c r="L227">
        <v>0</v>
      </c>
      <c r="M227">
        <v>0</v>
      </c>
      <c r="N227">
        <v>0</v>
      </c>
      <c r="O227">
        <v>0</v>
      </c>
      <c r="Q227" s="6" t="s">
        <v>210</v>
      </c>
    </row>
    <row r="228" spans="2:17" x14ac:dyDescent="0.3">
      <c r="B228" s="3">
        <v>42220</v>
      </c>
      <c r="C228" t="s">
        <v>17</v>
      </c>
      <c r="D228">
        <v>94</v>
      </c>
      <c r="E228">
        <v>15</v>
      </c>
      <c r="F228">
        <v>17</v>
      </c>
      <c r="G228">
        <v>84</v>
      </c>
      <c r="H228" t="s">
        <v>95</v>
      </c>
      <c r="I228">
        <v>3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7" x14ac:dyDescent="0.3">
      <c r="B229" s="3">
        <v>42220</v>
      </c>
      <c r="C229" t="s">
        <v>17</v>
      </c>
      <c r="D229">
        <v>94</v>
      </c>
      <c r="E229">
        <v>15</v>
      </c>
      <c r="F229">
        <v>18</v>
      </c>
      <c r="G229">
        <v>89</v>
      </c>
      <c r="H229" s="11" t="s">
        <v>98</v>
      </c>
      <c r="I229">
        <v>3</v>
      </c>
      <c r="J229">
        <v>3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>
        <v>42220</v>
      </c>
      <c r="C230" t="s">
        <v>17</v>
      </c>
      <c r="D230">
        <v>94</v>
      </c>
      <c r="E230">
        <v>15</v>
      </c>
      <c r="F230">
        <v>19</v>
      </c>
      <c r="G230">
        <v>85</v>
      </c>
      <c r="H230" s="11" t="s">
        <v>116</v>
      </c>
      <c r="I230">
        <v>3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7" x14ac:dyDescent="0.3">
      <c r="B231" s="3">
        <v>42220</v>
      </c>
      <c r="C231" t="s">
        <v>17</v>
      </c>
      <c r="D231">
        <v>94</v>
      </c>
      <c r="E231">
        <v>15</v>
      </c>
      <c r="F231">
        <v>20</v>
      </c>
      <c r="G231">
        <v>113</v>
      </c>
      <c r="H231" t="s">
        <v>116</v>
      </c>
      <c r="I231">
        <v>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7" x14ac:dyDescent="0.3">
      <c r="B232" s="3"/>
    </row>
    <row r="233" spans="2:17" x14ac:dyDescent="0.3">
      <c r="B233" s="3" t="s">
        <v>108</v>
      </c>
      <c r="J233">
        <f t="shared" ref="J233:O233" si="0">SUM(J7:J231)</f>
        <v>138</v>
      </c>
      <c r="K233">
        <f t="shared" si="0"/>
        <v>8</v>
      </c>
      <c r="L233">
        <f t="shared" si="0"/>
        <v>8</v>
      </c>
      <c r="M233">
        <f t="shared" si="0"/>
        <v>3</v>
      </c>
      <c r="N233">
        <f t="shared" si="0"/>
        <v>0</v>
      </c>
      <c r="O233">
        <f t="shared" si="0"/>
        <v>2</v>
      </c>
    </row>
    <row r="234" spans="2:17" x14ac:dyDescent="0.3">
      <c r="B234" s="3" t="s">
        <v>107</v>
      </c>
      <c r="G234">
        <f>AVERAGE(G7:G231)</f>
        <v>93.395555555555561</v>
      </c>
      <c r="I234">
        <f t="shared" ref="I234:O234" si="1">AVERAGE(I7:I231)</f>
        <v>3.2355555555555555</v>
      </c>
      <c r="J234">
        <f t="shared" si="1"/>
        <v>0.61333333333333329</v>
      </c>
      <c r="K234">
        <f t="shared" si="1"/>
        <v>3.5555555555555556E-2</v>
      </c>
      <c r="L234">
        <f t="shared" si="1"/>
        <v>3.5555555555555556E-2</v>
      </c>
      <c r="M234">
        <f t="shared" si="1"/>
        <v>1.3333333333333334E-2</v>
      </c>
      <c r="N234">
        <f t="shared" si="1"/>
        <v>0</v>
      </c>
      <c r="O234">
        <f t="shared" si="1"/>
        <v>8.8888888888888889E-3</v>
      </c>
    </row>
    <row r="235" spans="2:17" x14ac:dyDescent="0.3">
      <c r="B235" t="s">
        <v>121</v>
      </c>
      <c r="G235">
        <f>_xlfn.STDEV.S(G7:G231)</f>
        <v>28.199211263314005</v>
      </c>
      <c r="I235">
        <f t="shared" ref="I235:O235" si="2">_xlfn.STDEV.S(I7:I231)</f>
        <v>0.51110679777338064</v>
      </c>
      <c r="J235">
        <f t="shared" si="2"/>
        <v>0.98506707530865278</v>
      </c>
      <c r="K235">
        <f t="shared" si="2"/>
        <v>0.18559214542766739</v>
      </c>
      <c r="L235">
        <f t="shared" si="2"/>
        <v>0.18559214542766739</v>
      </c>
      <c r="M235">
        <f t="shared" si="2"/>
        <v>0.11495340671022201</v>
      </c>
      <c r="N235">
        <f t="shared" si="2"/>
        <v>0</v>
      </c>
      <c r="O235">
        <f t="shared" si="2"/>
        <v>9.4070220310182917E-2</v>
      </c>
    </row>
    <row r="236" spans="2:17" x14ac:dyDescent="0.3">
      <c r="B236" s="3" t="s">
        <v>122</v>
      </c>
      <c r="G236">
        <f>(G235/SQRT(225))</f>
        <v>1.879947417554267</v>
      </c>
      <c r="I236">
        <f t="shared" ref="I236:O236" si="3">(I235/SQRT(225))</f>
        <v>3.4073786518225374E-2</v>
      </c>
      <c r="J236">
        <f t="shared" si="3"/>
        <v>6.5671138353910183E-2</v>
      </c>
      <c r="K236">
        <f t="shared" si="3"/>
        <v>1.2372809695177825E-2</v>
      </c>
      <c r="L236">
        <f t="shared" si="3"/>
        <v>1.2372809695177825E-2</v>
      </c>
      <c r="M236">
        <f t="shared" si="3"/>
        <v>7.663560447348134E-3</v>
      </c>
      <c r="N236">
        <f t="shared" si="3"/>
        <v>0</v>
      </c>
      <c r="O236">
        <f t="shared" si="3"/>
        <v>6.2713480206788609E-3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5"/>
  <sheetViews>
    <sheetView workbookViewId="0">
      <selection sqref="A1:XFD1048576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106</v>
      </c>
      <c r="D2" s="4">
        <v>42223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42223</v>
      </c>
      <c r="C7" t="s">
        <v>8</v>
      </c>
      <c r="D7">
        <v>54</v>
      </c>
      <c r="E7">
        <v>1</v>
      </c>
      <c r="F7">
        <v>1</v>
      </c>
      <c r="G7">
        <v>93</v>
      </c>
      <c r="H7" t="s">
        <v>96</v>
      </c>
      <c r="I7">
        <v>4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Q7" t="s">
        <v>223</v>
      </c>
    </row>
    <row r="8" spans="2:17" x14ac:dyDescent="0.3">
      <c r="B8" s="3">
        <v>42223</v>
      </c>
      <c r="C8" t="s">
        <v>8</v>
      </c>
      <c r="D8">
        <v>54</v>
      </c>
      <c r="E8">
        <v>1</v>
      </c>
      <c r="F8">
        <v>2</v>
      </c>
      <c r="G8">
        <v>90</v>
      </c>
      <c r="H8" t="s">
        <v>95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42223</v>
      </c>
      <c r="C9" t="s">
        <v>8</v>
      </c>
      <c r="D9">
        <v>54</v>
      </c>
      <c r="E9">
        <v>1</v>
      </c>
      <c r="F9">
        <v>3</v>
      </c>
      <c r="G9">
        <v>83</v>
      </c>
      <c r="H9" t="s">
        <v>95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42223</v>
      </c>
      <c r="C10" t="s">
        <v>8</v>
      </c>
      <c r="D10">
        <v>54</v>
      </c>
      <c r="E10">
        <v>1</v>
      </c>
      <c r="F10">
        <v>4</v>
      </c>
      <c r="G10">
        <v>75</v>
      </c>
      <c r="H10" t="s">
        <v>95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42223</v>
      </c>
      <c r="C11" t="s">
        <v>8</v>
      </c>
      <c r="D11">
        <v>54</v>
      </c>
      <c r="E11">
        <v>1</v>
      </c>
      <c r="F11">
        <v>5</v>
      </c>
      <c r="G11">
        <v>90</v>
      </c>
      <c r="H11" t="s">
        <v>98</v>
      </c>
      <c r="I11">
        <v>3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42223</v>
      </c>
      <c r="C12" t="s">
        <v>8</v>
      </c>
      <c r="D12">
        <v>54</v>
      </c>
      <c r="E12">
        <v>1</v>
      </c>
      <c r="F12">
        <v>6</v>
      </c>
      <c r="G12">
        <v>86</v>
      </c>
      <c r="H12" t="s">
        <v>95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42223</v>
      </c>
      <c r="C13" t="s">
        <v>8</v>
      </c>
      <c r="D13">
        <v>54</v>
      </c>
      <c r="E13">
        <v>1</v>
      </c>
      <c r="F13">
        <v>7</v>
      </c>
      <c r="G13">
        <v>89</v>
      </c>
      <c r="H13" t="s">
        <v>98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42223</v>
      </c>
      <c r="C14" t="s">
        <v>8</v>
      </c>
      <c r="D14">
        <v>54</v>
      </c>
      <c r="E14">
        <v>1</v>
      </c>
      <c r="F14">
        <v>8</v>
      </c>
      <c r="G14">
        <v>110</v>
      </c>
      <c r="H14" t="s">
        <v>96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224</v>
      </c>
    </row>
    <row r="15" spans="2:17" x14ac:dyDescent="0.3">
      <c r="B15" s="3">
        <v>42223</v>
      </c>
      <c r="C15" t="s">
        <v>8</v>
      </c>
      <c r="D15">
        <v>54</v>
      </c>
      <c r="E15">
        <v>1</v>
      </c>
      <c r="F15">
        <v>9</v>
      </c>
      <c r="G15">
        <v>102</v>
      </c>
      <c r="H15" t="s">
        <v>95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t="s">
        <v>225</v>
      </c>
    </row>
    <row r="16" spans="2:17" x14ac:dyDescent="0.3">
      <c r="B16" s="3">
        <v>42223</v>
      </c>
      <c r="C16" t="s">
        <v>8</v>
      </c>
      <c r="D16">
        <v>54</v>
      </c>
      <c r="E16">
        <v>1</v>
      </c>
      <c r="F16">
        <v>10</v>
      </c>
      <c r="G16">
        <v>91</v>
      </c>
      <c r="H16" t="s">
        <v>96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7" x14ac:dyDescent="0.3">
      <c r="B17" s="3">
        <v>42223</v>
      </c>
      <c r="C17" t="s">
        <v>8</v>
      </c>
      <c r="D17">
        <v>54</v>
      </c>
      <c r="E17">
        <v>1</v>
      </c>
      <c r="F17">
        <v>11</v>
      </c>
      <c r="G17">
        <v>102</v>
      </c>
      <c r="H17" t="s">
        <v>96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t="s">
        <v>226</v>
      </c>
    </row>
    <row r="18" spans="2:17" x14ac:dyDescent="0.3">
      <c r="B18" s="3">
        <v>42223</v>
      </c>
      <c r="C18" t="s">
        <v>8</v>
      </c>
      <c r="D18">
        <v>54</v>
      </c>
      <c r="E18">
        <v>1</v>
      </c>
      <c r="F18">
        <v>12</v>
      </c>
      <c r="G18">
        <v>83</v>
      </c>
      <c r="H18" t="s">
        <v>95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42223</v>
      </c>
      <c r="C19" t="s">
        <v>8</v>
      </c>
      <c r="D19">
        <v>54</v>
      </c>
      <c r="E19">
        <v>1</v>
      </c>
      <c r="F19">
        <v>13</v>
      </c>
      <c r="G19">
        <v>100</v>
      </c>
      <c r="H19" t="s">
        <v>95</v>
      </c>
      <c r="I19">
        <v>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Q19" t="s">
        <v>177</v>
      </c>
    </row>
    <row r="20" spans="2:17" x14ac:dyDescent="0.3">
      <c r="B20" s="3">
        <v>42223</v>
      </c>
      <c r="C20" t="s">
        <v>8</v>
      </c>
      <c r="D20">
        <v>54</v>
      </c>
      <c r="E20">
        <v>1</v>
      </c>
      <c r="F20">
        <v>14</v>
      </c>
      <c r="G20">
        <v>104</v>
      </c>
      <c r="H20" t="s">
        <v>96</v>
      </c>
      <c r="I20">
        <v>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Q20" t="s">
        <v>227</v>
      </c>
    </row>
    <row r="21" spans="2:17" x14ac:dyDescent="0.3">
      <c r="B21" s="3">
        <v>42223</v>
      </c>
      <c r="C21" t="s">
        <v>8</v>
      </c>
      <c r="D21">
        <v>54</v>
      </c>
      <c r="E21">
        <v>1</v>
      </c>
      <c r="F21">
        <v>15</v>
      </c>
      <c r="G21">
        <v>100</v>
      </c>
      <c r="H21" t="s">
        <v>95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7" x14ac:dyDescent="0.3">
      <c r="B22" s="3">
        <v>42223</v>
      </c>
      <c r="C22" t="s">
        <v>8</v>
      </c>
      <c r="D22">
        <v>54</v>
      </c>
      <c r="E22">
        <v>1</v>
      </c>
      <c r="F22">
        <v>16</v>
      </c>
      <c r="G22">
        <v>77</v>
      </c>
      <c r="H22" t="s">
        <v>95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t="s">
        <v>228</v>
      </c>
    </row>
    <row r="23" spans="2:17" x14ac:dyDescent="0.3">
      <c r="B23" s="3">
        <v>42223</v>
      </c>
      <c r="C23" t="s">
        <v>8</v>
      </c>
      <c r="D23">
        <v>54</v>
      </c>
      <c r="E23">
        <v>1</v>
      </c>
      <c r="F23">
        <v>17</v>
      </c>
      <c r="G23">
        <v>100</v>
      </c>
      <c r="H23" t="s">
        <v>95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229</v>
      </c>
    </row>
    <row r="24" spans="2:17" x14ac:dyDescent="0.3">
      <c r="B24" s="3">
        <v>42223</v>
      </c>
      <c r="C24" t="s">
        <v>8</v>
      </c>
      <c r="D24">
        <v>54</v>
      </c>
      <c r="E24">
        <v>1</v>
      </c>
      <c r="F24">
        <v>18</v>
      </c>
      <c r="G24">
        <v>100</v>
      </c>
      <c r="H24" s="11" t="s">
        <v>116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166</v>
      </c>
    </row>
    <row r="25" spans="2:17" x14ac:dyDescent="0.3">
      <c r="B25" s="3">
        <v>42223</v>
      </c>
      <c r="C25" t="s">
        <v>8</v>
      </c>
      <c r="D25">
        <v>54</v>
      </c>
      <c r="E25">
        <v>1</v>
      </c>
      <c r="F25">
        <v>19</v>
      </c>
      <c r="G25">
        <v>82</v>
      </c>
      <c r="H25" t="s">
        <v>95</v>
      </c>
      <c r="I25">
        <v>4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42223</v>
      </c>
      <c r="C26" t="s">
        <v>8</v>
      </c>
      <c r="D26">
        <v>54</v>
      </c>
      <c r="E26">
        <v>1</v>
      </c>
      <c r="F26">
        <v>20</v>
      </c>
      <c r="G26">
        <v>95</v>
      </c>
      <c r="H26" t="s">
        <v>96</v>
      </c>
      <c r="I26">
        <v>4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/>
    </row>
    <row r="28" spans="2:17" x14ac:dyDescent="0.3">
      <c r="B28" s="3" t="s">
        <v>108</v>
      </c>
      <c r="J28">
        <f t="shared" ref="J28:O28" si="0">SUM(J7:J26)</f>
        <v>7</v>
      </c>
      <c r="K28">
        <f t="shared" si="0"/>
        <v>2</v>
      </c>
      <c r="L28">
        <f t="shared" si="0"/>
        <v>1</v>
      </c>
      <c r="M28">
        <f t="shared" si="0"/>
        <v>1</v>
      </c>
      <c r="N28">
        <f t="shared" si="0"/>
        <v>0</v>
      </c>
      <c r="O28">
        <f t="shared" si="0"/>
        <v>0</v>
      </c>
    </row>
    <row r="29" spans="2:17" x14ac:dyDescent="0.3">
      <c r="B29" s="3" t="s">
        <v>107</v>
      </c>
      <c r="G29">
        <f>AVERAGE(G7:G26)</f>
        <v>92.6</v>
      </c>
      <c r="I29">
        <f>AVERAGE(I7:I26)</f>
        <v>3.45</v>
      </c>
      <c r="J29">
        <f>AVERAGE(J7:J26)</f>
        <v>0.35</v>
      </c>
      <c r="K29">
        <f t="shared" ref="K29:O29" si="1">AVERAGE(K7:K26)</f>
        <v>0.1</v>
      </c>
      <c r="L29">
        <f t="shared" si="1"/>
        <v>0.05</v>
      </c>
      <c r="M29">
        <f t="shared" si="1"/>
        <v>0.05</v>
      </c>
      <c r="N29">
        <f t="shared" si="1"/>
        <v>0</v>
      </c>
      <c r="O29">
        <f t="shared" si="1"/>
        <v>0</v>
      </c>
    </row>
    <row r="30" spans="2:17" x14ac:dyDescent="0.3">
      <c r="B30" t="s">
        <v>121</v>
      </c>
      <c r="G30">
        <f>_xlfn.STDEV.S(G7:G26)</f>
        <v>9.6157765102323491</v>
      </c>
      <c r="I30">
        <f t="shared" ref="I30:O30" si="2">_xlfn.STDEV.S(I7:I26)</f>
        <v>0.51041778553403983</v>
      </c>
      <c r="J30">
        <f t="shared" si="2"/>
        <v>0.81272770088724899</v>
      </c>
      <c r="K30">
        <f t="shared" si="2"/>
        <v>0.30779350562554625</v>
      </c>
      <c r="L30">
        <f t="shared" si="2"/>
        <v>0.22360679774997896</v>
      </c>
      <c r="M30">
        <f t="shared" si="2"/>
        <v>0.22360679774997896</v>
      </c>
      <c r="N30">
        <f t="shared" si="2"/>
        <v>0</v>
      </c>
      <c r="O30">
        <f t="shared" si="2"/>
        <v>0</v>
      </c>
    </row>
    <row r="31" spans="2:17" x14ac:dyDescent="0.3">
      <c r="B31" s="3" t="s">
        <v>122</v>
      </c>
      <c r="G31">
        <f>(G30/SQRT(20))</f>
        <v>2.1501529933325232</v>
      </c>
      <c r="I31">
        <f t="shared" ref="I31:O31" si="3">(I30/SQRT(20))</f>
        <v>0.11413288653790218</v>
      </c>
      <c r="J31">
        <f t="shared" si="3"/>
        <v>0.18173143863810048</v>
      </c>
      <c r="K31">
        <f t="shared" si="3"/>
        <v>6.8824720161168529E-2</v>
      </c>
      <c r="L31">
        <f t="shared" si="3"/>
        <v>4.9999999999999996E-2</v>
      </c>
      <c r="M31">
        <f t="shared" si="3"/>
        <v>4.9999999999999996E-2</v>
      </c>
      <c r="N31">
        <f t="shared" si="3"/>
        <v>0</v>
      </c>
      <c r="O31">
        <f t="shared" si="3"/>
        <v>0</v>
      </c>
    </row>
    <row r="34" spans="2:17" x14ac:dyDescent="0.3">
      <c r="G34">
        <v>89.35</v>
      </c>
    </row>
    <row r="36" spans="2:17" x14ac:dyDescent="0.3">
      <c r="B36" t="s">
        <v>34</v>
      </c>
      <c r="C36" t="s">
        <v>35</v>
      </c>
      <c r="D36" t="s">
        <v>55</v>
      </c>
      <c r="E36" t="s">
        <v>36</v>
      </c>
      <c r="F36" t="s">
        <v>37</v>
      </c>
      <c r="G36" t="s">
        <v>114</v>
      </c>
      <c r="H36" t="s">
        <v>39</v>
      </c>
      <c r="I36" t="s">
        <v>40</v>
      </c>
      <c r="J36" t="s">
        <v>41</v>
      </c>
      <c r="K36" t="s">
        <v>42</v>
      </c>
      <c r="L36" t="s">
        <v>43</v>
      </c>
      <c r="M36" t="s">
        <v>44</v>
      </c>
      <c r="N36" t="s">
        <v>45</v>
      </c>
      <c r="O36" t="s">
        <v>46</v>
      </c>
      <c r="Q36" t="s">
        <v>100</v>
      </c>
    </row>
    <row r="37" spans="2:17" x14ac:dyDescent="0.3">
      <c r="B37" s="3">
        <v>42223</v>
      </c>
      <c r="C37" t="s">
        <v>8</v>
      </c>
      <c r="D37">
        <v>55</v>
      </c>
      <c r="E37">
        <v>2</v>
      </c>
      <c r="F37">
        <v>1</v>
      </c>
      <c r="G37">
        <v>101</v>
      </c>
      <c r="H37" t="s">
        <v>95</v>
      </c>
      <c r="I37">
        <v>4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Q37" t="s">
        <v>167</v>
      </c>
    </row>
    <row r="38" spans="2:17" x14ac:dyDescent="0.3">
      <c r="B38" s="3">
        <v>42223</v>
      </c>
      <c r="C38" t="s">
        <v>8</v>
      </c>
      <c r="D38">
        <v>55</v>
      </c>
      <c r="E38">
        <v>2</v>
      </c>
      <c r="F38">
        <v>2</v>
      </c>
      <c r="G38">
        <v>57</v>
      </c>
      <c r="H38" t="s">
        <v>95</v>
      </c>
      <c r="I38">
        <v>4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42223</v>
      </c>
      <c r="C39" t="s">
        <v>8</v>
      </c>
      <c r="D39">
        <v>55</v>
      </c>
      <c r="E39">
        <v>2</v>
      </c>
      <c r="F39">
        <v>3</v>
      </c>
      <c r="G39">
        <v>67</v>
      </c>
      <c r="H39" t="s">
        <v>95</v>
      </c>
      <c r="I39">
        <v>3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Q39" t="s">
        <v>152</v>
      </c>
    </row>
    <row r="40" spans="2:17" x14ac:dyDescent="0.3">
      <c r="B40" s="3"/>
    </row>
    <row r="41" spans="2:17" x14ac:dyDescent="0.3">
      <c r="B41" t="s">
        <v>108</v>
      </c>
      <c r="J41">
        <f t="shared" ref="J41:O41" si="4">SUM(J37:J39)</f>
        <v>2</v>
      </c>
      <c r="K41">
        <f t="shared" si="4"/>
        <v>2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</row>
    <row r="42" spans="2:17" x14ac:dyDescent="0.3">
      <c r="B42" t="s">
        <v>107</v>
      </c>
      <c r="G42">
        <f>AVERAGE(G37:G39)</f>
        <v>75</v>
      </c>
      <c r="I42">
        <f>AVERAGE(I37:I39)</f>
        <v>3.6666666666666665</v>
      </c>
      <c r="J42">
        <f>AVERAGE(J37:J39)</f>
        <v>0.66666666666666663</v>
      </c>
      <c r="K42">
        <f t="shared" ref="K42:O42" si="5">AVERAGE(K37:K39)</f>
        <v>0.66666666666666663</v>
      </c>
      <c r="L42">
        <f t="shared" si="5"/>
        <v>0.33333333333333331</v>
      </c>
      <c r="M42">
        <f t="shared" si="5"/>
        <v>0</v>
      </c>
      <c r="N42">
        <f t="shared" si="5"/>
        <v>0</v>
      </c>
      <c r="O42">
        <f t="shared" si="5"/>
        <v>0</v>
      </c>
    </row>
    <row r="43" spans="2:17" x14ac:dyDescent="0.3">
      <c r="B43" t="s">
        <v>121</v>
      </c>
      <c r="G43">
        <f>_xlfn.STDEV.S(G37:G39)</f>
        <v>23.065125189341593</v>
      </c>
      <c r="I43">
        <f>_xlfn.STDEV.S(I37:I39)</f>
        <v>0.57735026918962473</v>
      </c>
      <c r="J43">
        <f t="shared" ref="J43:O43" si="6">_xlfn.STDEV.S(J37:J39)</f>
        <v>0.57735026918962584</v>
      </c>
      <c r="K43">
        <f t="shared" si="6"/>
        <v>1.1547005383792517</v>
      </c>
      <c r="L43">
        <f t="shared" si="6"/>
        <v>0.57735026918962584</v>
      </c>
      <c r="M43">
        <f t="shared" si="6"/>
        <v>0</v>
      </c>
      <c r="N43">
        <f t="shared" si="6"/>
        <v>0</v>
      </c>
      <c r="O43">
        <f t="shared" si="6"/>
        <v>0</v>
      </c>
    </row>
    <row r="44" spans="2:17" x14ac:dyDescent="0.3">
      <c r="B44" s="3" t="s">
        <v>122</v>
      </c>
      <c r="G44">
        <f>(G43/SQRT(3))</f>
        <v>13.316656236958787</v>
      </c>
      <c r="I44">
        <f>(I43/SQRT(3))</f>
        <v>0.33333333333333276</v>
      </c>
      <c r="J44">
        <f>(J43/SQRT(3))</f>
        <v>0.33333333333333337</v>
      </c>
      <c r="K44">
        <f t="shared" ref="K44:O44" si="7">(K43/SQRT(3))</f>
        <v>0.66666666666666674</v>
      </c>
      <c r="L44">
        <f t="shared" si="7"/>
        <v>0.33333333333333337</v>
      </c>
      <c r="M44">
        <f t="shared" si="7"/>
        <v>0</v>
      </c>
      <c r="N44">
        <f t="shared" si="7"/>
        <v>0</v>
      </c>
      <c r="O44">
        <f t="shared" si="7"/>
        <v>0</v>
      </c>
    </row>
    <row r="46" spans="2:17" x14ac:dyDescent="0.3">
      <c r="B46" t="s">
        <v>34</v>
      </c>
      <c r="C46" t="s">
        <v>35</v>
      </c>
      <c r="D46" t="s">
        <v>55</v>
      </c>
      <c r="E46" t="s">
        <v>36</v>
      </c>
      <c r="F46" t="s">
        <v>37</v>
      </c>
      <c r="G46" t="s">
        <v>114</v>
      </c>
      <c r="H46" t="s">
        <v>39</v>
      </c>
      <c r="I46" t="s">
        <v>40</v>
      </c>
      <c r="J46" t="s">
        <v>41</v>
      </c>
      <c r="K46" t="s">
        <v>42</v>
      </c>
      <c r="L46" t="s">
        <v>43</v>
      </c>
      <c r="M46" t="s">
        <v>44</v>
      </c>
      <c r="N46" t="s">
        <v>45</v>
      </c>
      <c r="O46" t="s">
        <v>46</v>
      </c>
      <c r="Q46" t="s">
        <v>100</v>
      </c>
    </row>
    <row r="47" spans="2:17" x14ac:dyDescent="0.3">
      <c r="B47" s="3">
        <v>42223</v>
      </c>
      <c r="C47" t="s">
        <v>8</v>
      </c>
      <c r="D47">
        <v>57</v>
      </c>
      <c r="E47">
        <v>3</v>
      </c>
      <c r="F47">
        <v>1</v>
      </c>
      <c r="G47">
        <v>51</v>
      </c>
      <c r="H47" t="s">
        <v>95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42223</v>
      </c>
      <c r="C48" t="s">
        <v>8</v>
      </c>
      <c r="D48">
        <v>57</v>
      </c>
      <c r="E48">
        <v>3</v>
      </c>
      <c r="F48">
        <v>2</v>
      </c>
      <c r="G48">
        <v>63</v>
      </c>
      <c r="H48" t="s">
        <v>95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</row>
    <row r="49" spans="2:17" x14ac:dyDescent="0.3">
      <c r="B49" s="3">
        <v>42223</v>
      </c>
      <c r="C49" t="s">
        <v>8</v>
      </c>
      <c r="D49">
        <v>57</v>
      </c>
      <c r="E49">
        <v>3</v>
      </c>
      <c r="F49">
        <v>3</v>
      </c>
      <c r="G49">
        <v>84</v>
      </c>
      <c r="H49" t="s">
        <v>96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 t="s">
        <v>193</v>
      </c>
    </row>
    <row r="50" spans="2:17" x14ac:dyDescent="0.3">
      <c r="B50" s="3">
        <v>42223</v>
      </c>
      <c r="C50" t="s">
        <v>8</v>
      </c>
      <c r="D50">
        <v>57</v>
      </c>
      <c r="E50">
        <v>3</v>
      </c>
      <c r="F50">
        <v>4</v>
      </c>
      <c r="G50">
        <v>63</v>
      </c>
      <c r="H50" t="s">
        <v>98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42223</v>
      </c>
      <c r="C51" t="s">
        <v>8</v>
      </c>
      <c r="D51">
        <v>57</v>
      </c>
      <c r="E51">
        <v>3</v>
      </c>
      <c r="F51">
        <v>5</v>
      </c>
      <c r="G51">
        <v>70</v>
      </c>
      <c r="H51" t="s">
        <v>95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6"/>
    </row>
    <row r="52" spans="2:17" x14ac:dyDescent="0.3">
      <c r="B52" s="3">
        <v>42223</v>
      </c>
      <c r="C52" t="s">
        <v>8</v>
      </c>
      <c r="D52">
        <v>57</v>
      </c>
      <c r="E52">
        <v>3</v>
      </c>
      <c r="F52">
        <v>6</v>
      </c>
      <c r="G52">
        <v>104</v>
      </c>
      <c r="H52" t="s">
        <v>116</v>
      </c>
      <c r="I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42223</v>
      </c>
      <c r="C53" t="s">
        <v>8</v>
      </c>
      <c r="D53">
        <v>57</v>
      </c>
      <c r="E53">
        <v>3</v>
      </c>
      <c r="F53">
        <v>7</v>
      </c>
      <c r="G53">
        <v>72</v>
      </c>
      <c r="H53" t="s">
        <v>95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42223</v>
      </c>
      <c r="C54" t="s">
        <v>8</v>
      </c>
      <c r="D54">
        <v>57</v>
      </c>
      <c r="E54">
        <v>3</v>
      </c>
      <c r="F54">
        <v>8</v>
      </c>
      <c r="G54">
        <v>113</v>
      </c>
      <c r="H54" t="s">
        <v>115</v>
      </c>
      <c r="I54">
        <v>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 t="s">
        <v>193</v>
      </c>
    </row>
    <row r="55" spans="2:17" x14ac:dyDescent="0.3">
      <c r="B55" s="3">
        <v>42223</v>
      </c>
      <c r="C55" t="s">
        <v>8</v>
      </c>
      <c r="D55">
        <v>57</v>
      </c>
      <c r="E55">
        <v>3</v>
      </c>
      <c r="F55">
        <v>9</v>
      </c>
      <c r="G55">
        <v>77</v>
      </c>
      <c r="H55" t="s">
        <v>98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 t="s">
        <v>191</v>
      </c>
    </row>
    <row r="56" spans="2:17" x14ac:dyDescent="0.3">
      <c r="B56" s="3">
        <v>42223</v>
      </c>
      <c r="C56" t="s">
        <v>8</v>
      </c>
      <c r="D56">
        <v>57</v>
      </c>
      <c r="E56">
        <v>3</v>
      </c>
      <c r="F56">
        <v>10</v>
      </c>
      <c r="G56">
        <v>53</v>
      </c>
      <c r="H56" t="s">
        <v>95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7" x14ac:dyDescent="0.3">
      <c r="B57" s="3">
        <v>42223</v>
      </c>
      <c r="C57" t="s">
        <v>8</v>
      </c>
      <c r="D57">
        <v>57</v>
      </c>
      <c r="E57">
        <v>3</v>
      </c>
      <c r="F57">
        <v>11</v>
      </c>
      <c r="G57">
        <v>59</v>
      </c>
      <c r="H57" t="s">
        <v>96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42223</v>
      </c>
      <c r="C58" t="s">
        <v>8</v>
      </c>
      <c r="D58">
        <v>57</v>
      </c>
      <c r="E58">
        <v>3</v>
      </c>
      <c r="F58">
        <v>12</v>
      </c>
      <c r="G58">
        <v>64</v>
      </c>
      <c r="H58" t="s">
        <v>95</v>
      </c>
      <c r="I58">
        <v>4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138</v>
      </c>
    </row>
    <row r="59" spans="2:17" x14ac:dyDescent="0.3">
      <c r="B59" s="3">
        <v>42223</v>
      </c>
      <c r="C59" t="s">
        <v>8</v>
      </c>
      <c r="D59">
        <v>57</v>
      </c>
      <c r="E59">
        <v>3</v>
      </c>
      <c r="F59">
        <v>13</v>
      </c>
      <c r="G59">
        <v>81</v>
      </c>
      <c r="H59" t="s">
        <v>96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 t="s">
        <v>230</v>
      </c>
    </row>
    <row r="60" spans="2:17" x14ac:dyDescent="0.3">
      <c r="B60" s="3">
        <v>42223</v>
      </c>
      <c r="C60" t="s">
        <v>8</v>
      </c>
      <c r="D60">
        <v>57</v>
      </c>
      <c r="E60">
        <v>3</v>
      </c>
      <c r="F60">
        <v>14</v>
      </c>
      <c r="G60">
        <v>89</v>
      </c>
      <c r="H60" t="s">
        <v>95</v>
      </c>
      <c r="I60">
        <v>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t="s">
        <v>127</v>
      </c>
    </row>
    <row r="61" spans="2:17" x14ac:dyDescent="0.3">
      <c r="B61" s="3">
        <v>42223</v>
      </c>
      <c r="C61" t="s">
        <v>8</v>
      </c>
      <c r="D61">
        <v>57</v>
      </c>
      <c r="E61">
        <v>3</v>
      </c>
      <c r="F61">
        <v>15</v>
      </c>
      <c r="G61">
        <v>59</v>
      </c>
      <c r="H61" t="s">
        <v>97</v>
      </c>
      <c r="I61">
        <v>4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42223</v>
      </c>
      <c r="C62" t="s">
        <v>8</v>
      </c>
      <c r="D62">
        <v>57</v>
      </c>
      <c r="E62">
        <v>3</v>
      </c>
      <c r="F62">
        <v>16</v>
      </c>
      <c r="G62">
        <v>58</v>
      </c>
      <c r="H62" t="s">
        <v>97</v>
      </c>
      <c r="I62">
        <v>4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Q62" t="s">
        <v>127</v>
      </c>
    </row>
    <row r="63" spans="2:17" x14ac:dyDescent="0.3">
      <c r="B63" s="3">
        <v>42223</v>
      </c>
      <c r="C63" t="s">
        <v>8</v>
      </c>
      <c r="D63">
        <v>57</v>
      </c>
      <c r="E63">
        <v>3</v>
      </c>
      <c r="F63">
        <v>17</v>
      </c>
      <c r="G63">
        <v>63</v>
      </c>
      <c r="H63" t="s">
        <v>95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t="s">
        <v>127</v>
      </c>
    </row>
    <row r="64" spans="2:17" x14ac:dyDescent="0.3">
      <c r="B64" s="3">
        <v>42223</v>
      </c>
      <c r="C64" t="s">
        <v>8</v>
      </c>
      <c r="D64">
        <v>57</v>
      </c>
      <c r="E64">
        <v>3</v>
      </c>
      <c r="F64">
        <v>18</v>
      </c>
      <c r="G64">
        <v>63</v>
      </c>
      <c r="H64" s="11" t="s">
        <v>96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t="s">
        <v>127</v>
      </c>
    </row>
    <row r="65" spans="2:17" x14ac:dyDescent="0.3">
      <c r="B65" s="3">
        <v>42223</v>
      </c>
      <c r="C65" t="s">
        <v>8</v>
      </c>
      <c r="D65">
        <v>57</v>
      </c>
      <c r="E65">
        <v>3</v>
      </c>
      <c r="F65">
        <v>19</v>
      </c>
      <c r="G65">
        <v>42</v>
      </c>
      <c r="H65" t="s">
        <v>96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42223</v>
      </c>
      <c r="C66" t="s">
        <v>8</v>
      </c>
      <c r="D66">
        <v>57</v>
      </c>
      <c r="E66">
        <v>3</v>
      </c>
      <c r="F66">
        <v>20</v>
      </c>
      <c r="G66">
        <v>38</v>
      </c>
      <c r="H66" t="s">
        <v>96</v>
      </c>
      <c r="I66">
        <v>4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/>
    </row>
    <row r="68" spans="2:17" x14ac:dyDescent="0.3">
      <c r="B68" s="3" t="s">
        <v>108</v>
      </c>
      <c r="J68">
        <f t="shared" ref="J68:O68" si="8">SUM(J47:J66)</f>
        <v>6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1</v>
      </c>
    </row>
    <row r="69" spans="2:17" x14ac:dyDescent="0.3">
      <c r="B69" s="3" t="s">
        <v>107</v>
      </c>
      <c r="G69">
        <f>AVERAGE(G47:G66)</f>
        <v>68.3</v>
      </c>
      <c r="I69">
        <f>AVERAGE(I47:I66)</f>
        <v>3.5</v>
      </c>
      <c r="J69">
        <f>AVERAGE(J47:J66)</f>
        <v>0.3</v>
      </c>
      <c r="K69">
        <f t="shared" ref="K69:O69" si="9">AVERAGE(K47:K66)</f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0.05</v>
      </c>
    </row>
    <row r="70" spans="2:17" x14ac:dyDescent="0.3">
      <c r="B70" t="s">
        <v>121</v>
      </c>
      <c r="G70">
        <f>_xlfn.STDEV.S(G47:G66)</f>
        <v>18.854288915955319</v>
      </c>
      <c r="I70">
        <f t="shared" ref="I70:O70" si="10">_xlfn.STDEV.S(I47:I66)</f>
        <v>0.68824720161168529</v>
      </c>
      <c r="J70">
        <f t="shared" si="10"/>
        <v>0.73269509706504654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0.22360679774997896</v>
      </c>
    </row>
    <row r="71" spans="2:17" x14ac:dyDescent="0.3">
      <c r="B71" s="3" t="s">
        <v>122</v>
      </c>
      <c r="G71">
        <f>(G70/SQRT(20))</f>
        <v>4.2159471683496914</v>
      </c>
      <c r="I71">
        <f t="shared" ref="I71:O71" si="11">(I70/SQRT(20))</f>
        <v>0.1538967528127731</v>
      </c>
      <c r="J71">
        <f t="shared" si="11"/>
        <v>0.16383560438182507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4.9999999999999996E-2</v>
      </c>
    </row>
    <row r="73" spans="2:17" x14ac:dyDescent="0.3">
      <c r="B73" t="s">
        <v>34</v>
      </c>
      <c r="C73" t="s">
        <v>35</v>
      </c>
      <c r="D73" t="s">
        <v>55</v>
      </c>
      <c r="E73" t="s">
        <v>36</v>
      </c>
      <c r="F73" t="s">
        <v>37</v>
      </c>
      <c r="G73" t="s">
        <v>114</v>
      </c>
      <c r="H73" t="s">
        <v>39</v>
      </c>
      <c r="I73" t="s">
        <v>40</v>
      </c>
      <c r="J73" t="s">
        <v>41</v>
      </c>
      <c r="K73" t="s">
        <v>42</v>
      </c>
      <c r="L73" t="s">
        <v>43</v>
      </c>
      <c r="M73" t="s">
        <v>44</v>
      </c>
      <c r="N73" t="s">
        <v>45</v>
      </c>
      <c r="O73" t="s">
        <v>46</v>
      </c>
      <c r="Q73" t="s">
        <v>100</v>
      </c>
    </row>
    <row r="74" spans="2:17" x14ac:dyDescent="0.3">
      <c r="B74" s="3">
        <v>42223</v>
      </c>
      <c r="C74" t="s">
        <v>8</v>
      </c>
      <c r="D74">
        <v>59</v>
      </c>
      <c r="E74">
        <v>4</v>
      </c>
      <c r="F74">
        <v>1</v>
      </c>
      <c r="G74">
        <v>114</v>
      </c>
      <c r="H74" t="s">
        <v>116</v>
      </c>
      <c r="I74">
        <v>3</v>
      </c>
      <c r="J74">
        <v>6</v>
      </c>
      <c r="K74">
        <v>2</v>
      </c>
      <c r="L74">
        <v>0</v>
      </c>
      <c r="M74">
        <v>1</v>
      </c>
      <c r="N74">
        <v>0</v>
      </c>
      <c r="O74">
        <v>0</v>
      </c>
      <c r="Q74" t="s">
        <v>127</v>
      </c>
    </row>
    <row r="75" spans="2:17" x14ac:dyDescent="0.3">
      <c r="B75" s="3">
        <v>42223</v>
      </c>
      <c r="C75" t="s">
        <v>8</v>
      </c>
      <c r="D75">
        <v>59</v>
      </c>
      <c r="E75">
        <v>4</v>
      </c>
      <c r="F75">
        <v>2</v>
      </c>
      <c r="G75">
        <v>51</v>
      </c>
      <c r="H75" t="s">
        <v>95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42223</v>
      </c>
      <c r="C76" t="s">
        <v>8</v>
      </c>
      <c r="D76">
        <v>59</v>
      </c>
      <c r="E76">
        <v>4</v>
      </c>
      <c r="F76">
        <v>3</v>
      </c>
      <c r="G76">
        <v>65</v>
      </c>
      <c r="H76" t="s">
        <v>95</v>
      </c>
      <c r="I76">
        <v>2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Q76" t="s">
        <v>175</v>
      </c>
    </row>
    <row r="77" spans="2:17" x14ac:dyDescent="0.3">
      <c r="B77" s="3"/>
    </row>
    <row r="78" spans="2:17" x14ac:dyDescent="0.3">
      <c r="B78" s="3" t="s">
        <v>108</v>
      </c>
      <c r="J78">
        <f t="shared" ref="J78:O78" si="12">SUM(J74:J76)</f>
        <v>7</v>
      </c>
      <c r="K78">
        <f t="shared" si="12"/>
        <v>2</v>
      </c>
      <c r="L78">
        <f t="shared" si="12"/>
        <v>0</v>
      </c>
      <c r="M78">
        <f t="shared" si="12"/>
        <v>1</v>
      </c>
      <c r="N78">
        <f t="shared" si="12"/>
        <v>0</v>
      </c>
      <c r="O78">
        <f t="shared" si="12"/>
        <v>0</v>
      </c>
    </row>
    <row r="79" spans="2:17" x14ac:dyDescent="0.3">
      <c r="B79" s="3" t="s">
        <v>107</v>
      </c>
      <c r="G79">
        <f>AVERAGE(G74:G76)</f>
        <v>76.666666666666671</v>
      </c>
      <c r="I79">
        <f t="shared" ref="I79:O79" si="13">AVERAGE(I74:I76)</f>
        <v>2.6666666666666665</v>
      </c>
      <c r="J79">
        <f t="shared" si="13"/>
        <v>2.3333333333333335</v>
      </c>
      <c r="K79">
        <f t="shared" si="13"/>
        <v>0.66666666666666663</v>
      </c>
      <c r="L79">
        <f t="shared" si="13"/>
        <v>0</v>
      </c>
      <c r="M79">
        <f t="shared" si="13"/>
        <v>0.33333333333333331</v>
      </c>
      <c r="N79">
        <f t="shared" si="13"/>
        <v>0</v>
      </c>
      <c r="O79">
        <f t="shared" si="13"/>
        <v>0</v>
      </c>
    </row>
    <row r="80" spans="2:17" x14ac:dyDescent="0.3">
      <c r="B80" t="s">
        <v>121</v>
      </c>
      <c r="G80">
        <f>_xlfn.STDEV.S(G74:G76)</f>
        <v>33.080709383768266</v>
      </c>
      <c r="I80">
        <f t="shared" ref="I80:O80" si="14">_xlfn.STDEV.S(I74:I76)</f>
        <v>0.57735026918962629</v>
      </c>
      <c r="J80">
        <f t="shared" si="14"/>
        <v>3.2145502536643185</v>
      </c>
      <c r="K80">
        <f t="shared" si="14"/>
        <v>1.1547005383792517</v>
      </c>
      <c r="L80">
        <f t="shared" si="14"/>
        <v>0</v>
      </c>
      <c r="M80">
        <f t="shared" si="14"/>
        <v>0.57735026918962584</v>
      </c>
      <c r="N80">
        <f t="shared" si="14"/>
        <v>0</v>
      </c>
      <c r="O80">
        <f t="shared" si="14"/>
        <v>0</v>
      </c>
    </row>
    <row r="81" spans="2:17" x14ac:dyDescent="0.3">
      <c r="B81" s="3" t="s">
        <v>122</v>
      </c>
      <c r="G81">
        <f>(G80/SQRT(3))</f>
        <v>19.09915646770239</v>
      </c>
      <c r="I81">
        <f>(I80/SQRT(3))</f>
        <v>0.33333333333333365</v>
      </c>
      <c r="J81">
        <f t="shared" ref="J81:O81" si="15">(J80/SQRT(3))</f>
        <v>1.8559214542766742</v>
      </c>
      <c r="K81">
        <f t="shared" si="15"/>
        <v>0.66666666666666674</v>
      </c>
      <c r="L81">
        <f t="shared" si="15"/>
        <v>0</v>
      </c>
      <c r="M81">
        <f t="shared" si="15"/>
        <v>0.33333333333333337</v>
      </c>
      <c r="N81">
        <f t="shared" si="15"/>
        <v>0</v>
      </c>
      <c r="O81">
        <f t="shared" si="15"/>
        <v>0</v>
      </c>
    </row>
    <row r="83" spans="2:17" x14ac:dyDescent="0.3">
      <c r="B83" t="s">
        <v>34</v>
      </c>
      <c r="C83" t="s">
        <v>35</v>
      </c>
      <c r="D83" t="s">
        <v>55</v>
      </c>
      <c r="E83" t="s">
        <v>36</v>
      </c>
      <c r="F83" t="s">
        <v>37</v>
      </c>
      <c r="G83" t="s">
        <v>114</v>
      </c>
      <c r="H83" t="s">
        <v>39</v>
      </c>
      <c r="I83" t="s">
        <v>40</v>
      </c>
      <c r="J83" t="s">
        <v>41</v>
      </c>
      <c r="K83" t="s">
        <v>42</v>
      </c>
      <c r="L83" t="s">
        <v>43</v>
      </c>
      <c r="M83" t="s">
        <v>44</v>
      </c>
      <c r="N83" t="s">
        <v>45</v>
      </c>
      <c r="O83" t="s">
        <v>46</v>
      </c>
      <c r="Q83" t="s">
        <v>100</v>
      </c>
    </row>
    <row r="84" spans="2:17" x14ac:dyDescent="0.3">
      <c r="B84" s="3">
        <v>42223</v>
      </c>
      <c r="C84" t="s">
        <v>8</v>
      </c>
      <c r="D84">
        <v>60</v>
      </c>
      <c r="E84">
        <v>5</v>
      </c>
      <c r="F84">
        <v>1</v>
      </c>
      <c r="G84">
        <v>150</v>
      </c>
      <c r="H84" t="s">
        <v>116</v>
      </c>
      <c r="I84">
        <v>4</v>
      </c>
      <c r="J84">
        <v>17</v>
      </c>
      <c r="K84">
        <v>2</v>
      </c>
      <c r="L84">
        <v>2</v>
      </c>
      <c r="M84">
        <v>0</v>
      </c>
      <c r="N84">
        <v>0</v>
      </c>
      <c r="O84">
        <v>0</v>
      </c>
      <c r="Q84" t="s">
        <v>231</v>
      </c>
    </row>
    <row r="85" spans="2:17" x14ac:dyDescent="0.3">
      <c r="B85" s="3">
        <v>42223</v>
      </c>
      <c r="C85" t="s">
        <v>8</v>
      </c>
      <c r="D85">
        <v>60</v>
      </c>
      <c r="E85">
        <v>5</v>
      </c>
      <c r="F85">
        <v>2</v>
      </c>
      <c r="G85">
        <v>83</v>
      </c>
      <c r="H85" t="s">
        <v>97</v>
      </c>
      <c r="I85">
        <v>4</v>
      </c>
      <c r="J85">
        <v>3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7" x14ac:dyDescent="0.3">
      <c r="B86" s="3"/>
    </row>
    <row r="87" spans="2:17" x14ac:dyDescent="0.3">
      <c r="B87" s="3" t="s">
        <v>108</v>
      </c>
      <c r="J87">
        <f t="shared" ref="J87:O87" si="16">SUM(J84:J85)</f>
        <v>20</v>
      </c>
      <c r="K87">
        <f t="shared" si="16"/>
        <v>2</v>
      </c>
      <c r="L87">
        <f t="shared" si="16"/>
        <v>2</v>
      </c>
      <c r="M87">
        <f t="shared" si="16"/>
        <v>0</v>
      </c>
      <c r="N87">
        <f t="shared" si="16"/>
        <v>0</v>
      </c>
      <c r="O87">
        <f t="shared" si="16"/>
        <v>0</v>
      </c>
    </row>
    <row r="88" spans="2:17" x14ac:dyDescent="0.3">
      <c r="B88" s="3" t="s">
        <v>107</v>
      </c>
      <c r="G88">
        <f>AVERAGE(G84:G85)</f>
        <v>116.5</v>
      </c>
      <c r="I88">
        <f t="shared" ref="I88:O88" si="17">AVERAGE(I84:I85)</f>
        <v>4</v>
      </c>
      <c r="J88">
        <f t="shared" si="17"/>
        <v>10</v>
      </c>
      <c r="K88">
        <f t="shared" si="17"/>
        <v>1</v>
      </c>
      <c r="L88">
        <f t="shared" si="17"/>
        <v>1</v>
      </c>
      <c r="M88">
        <f t="shared" si="17"/>
        <v>0</v>
      </c>
      <c r="N88">
        <f t="shared" si="17"/>
        <v>0</v>
      </c>
      <c r="O88">
        <f t="shared" si="17"/>
        <v>0</v>
      </c>
    </row>
    <row r="89" spans="2:17" x14ac:dyDescent="0.3">
      <c r="B89" t="s">
        <v>121</v>
      </c>
      <c r="G89">
        <f>_xlfn.STDEV.S(G84:G85)</f>
        <v>47.376154339498683</v>
      </c>
      <c r="I89">
        <f t="shared" ref="I89:O89" si="18">_xlfn.STDEV.S(I84:I85)</f>
        <v>0</v>
      </c>
      <c r="J89">
        <f t="shared" si="18"/>
        <v>9.8994949366116654</v>
      </c>
      <c r="K89">
        <f t="shared" si="18"/>
        <v>1.4142135623730951</v>
      </c>
      <c r="L89">
        <f t="shared" si="18"/>
        <v>1.4142135623730951</v>
      </c>
      <c r="M89">
        <f t="shared" si="18"/>
        <v>0</v>
      </c>
      <c r="N89">
        <f t="shared" si="18"/>
        <v>0</v>
      </c>
      <c r="O89">
        <f t="shared" si="18"/>
        <v>0</v>
      </c>
    </row>
    <row r="90" spans="2:17" x14ac:dyDescent="0.3">
      <c r="B90" s="3" t="s">
        <v>122</v>
      </c>
      <c r="G90">
        <f>(G89/SQRT(2))</f>
        <v>33.5</v>
      </c>
      <c r="I90">
        <f>(I89/SQRT(2))</f>
        <v>0</v>
      </c>
      <c r="J90">
        <f t="shared" ref="J90:O90" si="19">(J89/SQRT(2))</f>
        <v>6.9999999999999991</v>
      </c>
      <c r="K90">
        <f t="shared" si="19"/>
        <v>1</v>
      </c>
      <c r="L90">
        <f t="shared" si="19"/>
        <v>1</v>
      </c>
      <c r="M90">
        <f t="shared" si="19"/>
        <v>0</v>
      </c>
      <c r="N90">
        <f t="shared" si="19"/>
        <v>0</v>
      </c>
      <c r="O90">
        <f t="shared" si="19"/>
        <v>0</v>
      </c>
    </row>
    <row r="92" spans="2:17" x14ac:dyDescent="0.3">
      <c r="B92" t="s">
        <v>34</v>
      </c>
      <c r="C92" t="s">
        <v>35</v>
      </c>
      <c r="D92" t="s">
        <v>55</v>
      </c>
      <c r="E92" t="s">
        <v>36</v>
      </c>
      <c r="F92" t="s">
        <v>37</v>
      </c>
      <c r="G92" t="s">
        <v>114</v>
      </c>
      <c r="H92" t="s">
        <v>39</v>
      </c>
      <c r="I92" t="s">
        <v>40</v>
      </c>
      <c r="J92" t="s">
        <v>41</v>
      </c>
      <c r="K92" t="s">
        <v>42</v>
      </c>
      <c r="L92" t="s">
        <v>43</v>
      </c>
      <c r="M92" t="s">
        <v>44</v>
      </c>
      <c r="N92" t="s">
        <v>45</v>
      </c>
      <c r="O92" t="s">
        <v>46</v>
      </c>
      <c r="Q92" t="s">
        <v>100</v>
      </c>
    </row>
    <row r="93" spans="2:17" x14ac:dyDescent="0.3">
      <c r="B93" s="3">
        <v>42223</v>
      </c>
      <c r="C93" t="s">
        <v>8</v>
      </c>
      <c r="D93">
        <v>61</v>
      </c>
      <c r="E93">
        <v>6</v>
      </c>
      <c r="F93">
        <v>1</v>
      </c>
      <c r="G93">
        <v>107</v>
      </c>
      <c r="H93" t="s">
        <v>95</v>
      </c>
      <c r="I93">
        <v>4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Q93" t="s">
        <v>193</v>
      </c>
    </row>
    <row r="94" spans="2:17" x14ac:dyDescent="0.3">
      <c r="B94" s="3">
        <v>42223</v>
      </c>
      <c r="C94" t="s">
        <v>8</v>
      </c>
      <c r="D94">
        <v>61</v>
      </c>
      <c r="E94">
        <v>6</v>
      </c>
      <c r="F94">
        <v>2</v>
      </c>
      <c r="G94">
        <v>79</v>
      </c>
      <c r="H94" t="s">
        <v>95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42223</v>
      </c>
      <c r="C95" t="s">
        <v>8</v>
      </c>
      <c r="D95">
        <v>61</v>
      </c>
      <c r="E95">
        <v>6</v>
      </c>
      <c r="F95">
        <v>3</v>
      </c>
      <c r="G95">
        <v>49</v>
      </c>
      <c r="H95" t="s">
        <v>95</v>
      </c>
      <c r="I95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42223</v>
      </c>
      <c r="C96" t="s">
        <v>8</v>
      </c>
      <c r="D96">
        <v>61</v>
      </c>
      <c r="E96">
        <v>6</v>
      </c>
      <c r="F96">
        <v>4</v>
      </c>
      <c r="G96">
        <v>55</v>
      </c>
      <c r="H96" t="s">
        <v>95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42223</v>
      </c>
      <c r="C97" t="s">
        <v>8</v>
      </c>
      <c r="D97">
        <v>61</v>
      </c>
      <c r="E97">
        <v>6</v>
      </c>
      <c r="F97">
        <v>5</v>
      </c>
      <c r="G97">
        <v>51</v>
      </c>
      <c r="H97" t="s">
        <v>95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42223</v>
      </c>
      <c r="C98" t="s">
        <v>8</v>
      </c>
      <c r="D98">
        <v>61</v>
      </c>
      <c r="E98">
        <v>6</v>
      </c>
      <c r="F98">
        <v>6</v>
      </c>
      <c r="G98">
        <v>71</v>
      </c>
      <c r="H98" t="s">
        <v>95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 t="s">
        <v>182</v>
      </c>
    </row>
    <row r="99" spans="2:17" x14ac:dyDescent="0.3">
      <c r="B99" s="3">
        <v>42223</v>
      </c>
      <c r="C99" t="s">
        <v>8</v>
      </c>
      <c r="D99">
        <v>61</v>
      </c>
      <c r="E99">
        <v>6</v>
      </c>
      <c r="F99">
        <v>7</v>
      </c>
      <c r="G99">
        <v>88</v>
      </c>
      <c r="H99" t="s">
        <v>97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42223</v>
      </c>
      <c r="C100" t="s">
        <v>8</v>
      </c>
      <c r="D100">
        <v>61</v>
      </c>
      <c r="E100">
        <v>6</v>
      </c>
      <c r="F100">
        <v>8</v>
      </c>
      <c r="G100">
        <v>124</v>
      </c>
      <c r="H100" t="s">
        <v>99</v>
      </c>
      <c r="I100">
        <v>4</v>
      </c>
      <c r="J100">
        <v>2</v>
      </c>
      <c r="K100">
        <v>0</v>
      </c>
      <c r="L100">
        <v>0</v>
      </c>
      <c r="M100">
        <v>0</v>
      </c>
      <c r="N100">
        <v>0</v>
      </c>
      <c r="O100">
        <v>0</v>
      </c>
      <c r="Q100" t="s">
        <v>167</v>
      </c>
    </row>
    <row r="101" spans="2:17" x14ac:dyDescent="0.3">
      <c r="B101" s="3">
        <v>42223</v>
      </c>
      <c r="C101" t="s">
        <v>8</v>
      </c>
      <c r="D101">
        <v>61</v>
      </c>
      <c r="E101">
        <v>6</v>
      </c>
      <c r="F101">
        <v>9</v>
      </c>
      <c r="G101">
        <v>95</v>
      </c>
      <c r="H101" t="s">
        <v>116</v>
      </c>
      <c r="I101">
        <v>3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Q101" t="s">
        <v>127</v>
      </c>
    </row>
    <row r="102" spans="2:17" x14ac:dyDescent="0.3">
      <c r="B102" s="3">
        <v>42223</v>
      </c>
      <c r="C102" t="s">
        <v>8</v>
      </c>
      <c r="D102">
        <v>61</v>
      </c>
      <c r="E102">
        <v>6</v>
      </c>
      <c r="F102">
        <v>10</v>
      </c>
      <c r="G102">
        <v>50</v>
      </c>
      <c r="H102" t="s">
        <v>97</v>
      </c>
      <c r="I102">
        <v>4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7" x14ac:dyDescent="0.3">
      <c r="B103" s="3">
        <v>42223</v>
      </c>
      <c r="C103" t="s">
        <v>8</v>
      </c>
      <c r="D103">
        <v>61</v>
      </c>
      <c r="E103">
        <v>6</v>
      </c>
      <c r="F103">
        <v>11</v>
      </c>
      <c r="G103">
        <v>108</v>
      </c>
      <c r="H103" t="s">
        <v>96</v>
      </c>
      <c r="I103">
        <v>4</v>
      </c>
      <c r="J103">
        <v>3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7" x14ac:dyDescent="0.3">
      <c r="B104" s="3">
        <v>42223</v>
      </c>
      <c r="C104" t="s">
        <v>8</v>
      </c>
      <c r="D104">
        <v>61</v>
      </c>
      <c r="E104">
        <v>6</v>
      </c>
      <c r="F104">
        <v>12</v>
      </c>
      <c r="G104">
        <v>67</v>
      </c>
      <c r="H104" t="s">
        <v>95</v>
      </c>
      <c r="I104">
        <v>4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42223</v>
      </c>
      <c r="C105" t="s">
        <v>8</v>
      </c>
      <c r="D105">
        <v>61</v>
      </c>
      <c r="E105">
        <v>6</v>
      </c>
      <c r="F105">
        <v>13</v>
      </c>
      <c r="G105">
        <v>55</v>
      </c>
      <c r="H105" t="s">
        <v>95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42223</v>
      </c>
      <c r="C106" t="s">
        <v>8</v>
      </c>
      <c r="D106">
        <v>61</v>
      </c>
      <c r="E106">
        <v>6</v>
      </c>
      <c r="F106">
        <v>14</v>
      </c>
      <c r="G106">
        <v>59</v>
      </c>
      <c r="H106" t="s">
        <v>96</v>
      </c>
      <c r="I106">
        <v>4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Q106" t="s">
        <v>232</v>
      </c>
    </row>
    <row r="107" spans="2:17" x14ac:dyDescent="0.3">
      <c r="B107" s="3">
        <v>42223</v>
      </c>
      <c r="C107" t="s">
        <v>8</v>
      </c>
      <c r="D107">
        <v>61</v>
      </c>
      <c r="E107">
        <v>6</v>
      </c>
      <c r="F107">
        <v>15</v>
      </c>
      <c r="G107">
        <v>62</v>
      </c>
      <c r="H107" t="s">
        <v>95</v>
      </c>
      <c r="I107">
        <v>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42223</v>
      </c>
      <c r="C108" t="s">
        <v>8</v>
      </c>
      <c r="D108">
        <v>61</v>
      </c>
      <c r="E108">
        <v>6</v>
      </c>
      <c r="F108">
        <v>16</v>
      </c>
      <c r="G108">
        <v>74</v>
      </c>
      <c r="H108" t="s">
        <v>96</v>
      </c>
      <c r="I108">
        <v>4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</row>
    <row r="109" spans="2:17" x14ac:dyDescent="0.3">
      <c r="B109" s="3">
        <v>42223</v>
      </c>
      <c r="C109" t="s">
        <v>8</v>
      </c>
      <c r="D109">
        <v>61</v>
      </c>
      <c r="E109">
        <v>6</v>
      </c>
      <c r="F109">
        <v>17</v>
      </c>
      <c r="G109">
        <v>78</v>
      </c>
      <c r="H109" t="s">
        <v>95</v>
      </c>
      <c r="I109">
        <v>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 t="s">
        <v>233</v>
      </c>
    </row>
    <row r="110" spans="2:17" x14ac:dyDescent="0.3">
      <c r="B110" s="3">
        <v>42223</v>
      </c>
      <c r="C110" t="s">
        <v>8</v>
      </c>
      <c r="D110">
        <v>61</v>
      </c>
      <c r="E110">
        <v>6</v>
      </c>
      <c r="F110">
        <v>18</v>
      </c>
      <c r="G110">
        <v>46</v>
      </c>
      <c r="H110" s="11" t="s">
        <v>95</v>
      </c>
      <c r="I110">
        <v>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7" x14ac:dyDescent="0.3">
      <c r="B111" s="3">
        <v>42223</v>
      </c>
      <c r="C111" t="s">
        <v>8</v>
      </c>
      <c r="D111">
        <v>61</v>
      </c>
      <c r="E111">
        <v>6</v>
      </c>
      <c r="F111">
        <v>19</v>
      </c>
      <c r="G111">
        <v>60</v>
      </c>
      <c r="H111" t="s">
        <v>95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7" x14ac:dyDescent="0.3">
      <c r="B112" s="3">
        <v>42223</v>
      </c>
      <c r="C112" t="s">
        <v>8</v>
      </c>
      <c r="D112">
        <v>61</v>
      </c>
      <c r="E112">
        <v>6</v>
      </c>
      <c r="F112">
        <v>20</v>
      </c>
      <c r="G112">
        <v>107</v>
      </c>
      <c r="H112" t="s">
        <v>97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 t="s">
        <v>175</v>
      </c>
    </row>
    <row r="113" spans="2:17" x14ac:dyDescent="0.3">
      <c r="B113" s="3"/>
    </row>
    <row r="114" spans="2:17" x14ac:dyDescent="0.3">
      <c r="B114" s="3" t="s">
        <v>108</v>
      </c>
      <c r="J114">
        <f t="shared" ref="J114:O114" si="20">SUM(J93:J112)</f>
        <v>10</v>
      </c>
      <c r="K114">
        <f t="shared" si="20"/>
        <v>1</v>
      </c>
      <c r="L114">
        <f t="shared" si="20"/>
        <v>0</v>
      </c>
      <c r="M114">
        <f t="shared" si="20"/>
        <v>0</v>
      </c>
      <c r="N114">
        <f t="shared" si="20"/>
        <v>0</v>
      </c>
      <c r="O114">
        <f t="shared" si="20"/>
        <v>0</v>
      </c>
    </row>
    <row r="115" spans="2:17" x14ac:dyDescent="0.3">
      <c r="B115" s="3" t="s">
        <v>107</v>
      </c>
      <c r="G115">
        <f>AVERAGE(G93:G112)</f>
        <v>74.25</v>
      </c>
      <c r="I115">
        <f>AVERAGE(I93:I112)</f>
        <v>3.75</v>
      </c>
      <c r="J115">
        <f>AVERAGE(J93:J112)</f>
        <v>0.5</v>
      </c>
      <c r="K115">
        <f t="shared" ref="K115:O115" si="21">AVERAGE(K93:K112)</f>
        <v>0.05</v>
      </c>
      <c r="L115">
        <f t="shared" si="21"/>
        <v>0</v>
      </c>
      <c r="M115">
        <f t="shared" si="21"/>
        <v>0</v>
      </c>
      <c r="N115">
        <f t="shared" si="21"/>
        <v>0</v>
      </c>
      <c r="O115">
        <f t="shared" si="21"/>
        <v>0</v>
      </c>
    </row>
    <row r="116" spans="2:17" x14ac:dyDescent="0.3">
      <c r="B116" t="s">
        <v>121</v>
      </c>
      <c r="G116">
        <f>_xlfn.STDEV.S(G93:G112)</f>
        <v>23.361856000529446</v>
      </c>
      <c r="I116">
        <f t="shared" ref="I116:O116" si="22">_xlfn.STDEV.S(I93:I112)</f>
        <v>0.4442616583193193</v>
      </c>
      <c r="J116">
        <f t="shared" si="22"/>
        <v>0.82717019186851115</v>
      </c>
      <c r="K116">
        <f t="shared" si="22"/>
        <v>0.22360679774997896</v>
      </c>
      <c r="L116">
        <f t="shared" si="22"/>
        <v>0</v>
      </c>
      <c r="M116">
        <f t="shared" si="22"/>
        <v>0</v>
      </c>
      <c r="N116">
        <f t="shared" si="22"/>
        <v>0</v>
      </c>
      <c r="O116">
        <f t="shared" si="22"/>
        <v>0</v>
      </c>
    </row>
    <row r="117" spans="2:17" x14ac:dyDescent="0.3">
      <c r="B117" s="3" t="s">
        <v>122</v>
      </c>
      <c r="G117">
        <f>(G116/SQRT(20))</f>
        <v>5.22386980977452</v>
      </c>
      <c r="I117">
        <f t="shared" ref="I117:O117" si="23">(I116/SQRT(20))</f>
        <v>9.9339926779878282E-2</v>
      </c>
      <c r="J117">
        <f t="shared" si="23"/>
        <v>0.18496087779795345</v>
      </c>
      <c r="K117">
        <f t="shared" si="23"/>
        <v>4.9999999999999996E-2</v>
      </c>
      <c r="L117">
        <f t="shared" si="23"/>
        <v>0</v>
      </c>
      <c r="M117">
        <f t="shared" si="23"/>
        <v>0</v>
      </c>
      <c r="N117">
        <f t="shared" si="23"/>
        <v>0</v>
      </c>
      <c r="O117">
        <f t="shared" si="23"/>
        <v>0</v>
      </c>
    </row>
    <row r="119" spans="2:17" x14ac:dyDescent="0.3">
      <c r="B119" t="s">
        <v>34</v>
      </c>
      <c r="C119" t="s">
        <v>35</v>
      </c>
      <c r="D119" t="s">
        <v>55</v>
      </c>
      <c r="E119" t="s">
        <v>36</v>
      </c>
      <c r="F119" t="s">
        <v>37</v>
      </c>
      <c r="G119" t="s">
        <v>114</v>
      </c>
      <c r="H119" t="s">
        <v>39</v>
      </c>
      <c r="I119" t="s">
        <v>40</v>
      </c>
      <c r="J119" t="s">
        <v>41</v>
      </c>
      <c r="K119" t="s">
        <v>42</v>
      </c>
      <c r="L119" t="s">
        <v>43</v>
      </c>
      <c r="M119" t="s">
        <v>44</v>
      </c>
      <c r="N119" t="s">
        <v>45</v>
      </c>
      <c r="O119" t="s">
        <v>46</v>
      </c>
      <c r="Q119" t="s">
        <v>100</v>
      </c>
    </row>
    <row r="120" spans="2:17" x14ac:dyDescent="0.3">
      <c r="B120" s="3">
        <v>42223</v>
      </c>
      <c r="C120" t="s">
        <v>8</v>
      </c>
      <c r="D120">
        <v>65</v>
      </c>
      <c r="E120">
        <v>7</v>
      </c>
      <c r="F120">
        <v>1</v>
      </c>
      <c r="G120">
        <v>65</v>
      </c>
      <c r="H120" t="s">
        <v>95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42223</v>
      </c>
      <c r="C121" t="s">
        <v>8</v>
      </c>
      <c r="D121">
        <v>65</v>
      </c>
      <c r="E121">
        <v>7</v>
      </c>
      <c r="F121">
        <v>2</v>
      </c>
      <c r="G121">
        <v>99</v>
      </c>
      <c r="H121" t="s">
        <v>96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42223</v>
      </c>
      <c r="C122" t="s">
        <v>8</v>
      </c>
      <c r="D122">
        <v>65</v>
      </c>
      <c r="E122">
        <v>7</v>
      </c>
      <c r="F122">
        <v>3</v>
      </c>
      <c r="G122">
        <v>85</v>
      </c>
      <c r="H122" t="s">
        <v>96</v>
      </c>
      <c r="I122">
        <v>3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42223</v>
      </c>
      <c r="C123" t="s">
        <v>8</v>
      </c>
      <c r="D123">
        <v>65</v>
      </c>
      <c r="E123">
        <v>7</v>
      </c>
      <c r="F123">
        <v>4</v>
      </c>
      <c r="G123">
        <v>106</v>
      </c>
      <c r="H123" t="s">
        <v>97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 s="6" t="s">
        <v>199</v>
      </c>
    </row>
    <row r="124" spans="2:17" x14ac:dyDescent="0.3">
      <c r="B124" s="3">
        <v>42223</v>
      </c>
      <c r="C124" t="s">
        <v>8</v>
      </c>
      <c r="D124">
        <v>65</v>
      </c>
      <c r="E124">
        <v>7</v>
      </c>
      <c r="F124">
        <v>5</v>
      </c>
      <c r="G124">
        <v>95</v>
      </c>
      <c r="H124" t="s">
        <v>96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7" x14ac:dyDescent="0.3">
      <c r="B125" s="3">
        <v>42223</v>
      </c>
      <c r="C125" t="s">
        <v>8</v>
      </c>
      <c r="D125">
        <v>65</v>
      </c>
      <c r="E125">
        <v>7</v>
      </c>
      <c r="F125">
        <v>6</v>
      </c>
      <c r="G125">
        <v>119</v>
      </c>
      <c r="H125" t="s">
        <v>99</v>
      </c>
      <c r="I125">
        <v>3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Q125" t="s">
        <v>234</v>
      </c>
    </row>
    <row r="126" spans="2:17" x14ac:dyDescent="0.3">
      <c r="B126" s="3">
        <v>42223</v>
      </c>
      <c r="C126" t="s">
        <v>8</v>
      </c>
      <c r="D126">
        <v>65</v>
      </c>
      <c r="E126">
        <v>7</v>
      </c>
      <c r="F126">
        <v>7</v>
      </c>
      <c r="G126">
        <v>110</v>
      </c>
      <c r="H126" t="s">
        <v>99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42223</v>
      </c>
      <c r="C127" t="s">
        <v>8</v>
      </c>
      <c r="D127">
        <v>65</v>
      </c>
      <c r="E127">
        <v>7</v>
      </c>
      <c r="F127">
        <v>8</v>
      </c>
      <c r="G127">
        <v>115</v>
      </c>
      <c r="H127" t="s">
        <v>96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 s="6" t="s">
        <v>235</v>
      </c>
    </row>
    <row r="128" spans="2:17" x14ac:dyDescent="0.3">
      <c r="B128" s="3">
        <v>42223</v>
      </c>
      <c r="C128" t="s">
        <v>8</v>
      </c>
      <c r="D128">
        <v>65</v>
      </c>
      <c r="E128">
        <v>7</v>
      </c>
      <c r="F128">
        <v>9</v>
      </c>
      <c r="G128">
        <v>126</v>
      </c>
      <c r="H128" t="s">
        <v>99</v>
      </c>
      <c r="I128">
        <v>4</v>
      </c>
      <c r="J128">
        <v>5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42223</v>
      </c>
      <c r="C129" t="s">
        <v>8</v>
      </c>
      <c r="D129">
        <v>65</v>
      </c>
      <c r="E129">
        <v>7</v>
      </c>
      <c r="F129">
        <v>10</v>
      </c>
      <c r="G129">
        <v>98</v>
      </c>
      <c r="H129" t="s">
        <v>95</v>
      </c>
      <c r="I129">
        <v>3</v>
      </c>
      <c r="J129">
        <v>2</v>
      </c>
      <c r="K129">
        <v>1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42223</v>
      </c>
      <c r="C130" t="s">
        <v>8</v>
      </c>
      <c r="D130">
        <v>65</v>
      </c>
      <c r="E130">
        <v>7</v>
      </c>
      <c r="F130">
        <v>11</v>
      </c>
      <c r="G130">
        <v>115</v>
      </c>
      <c r="H130" t="s">
        <v>99</v>
      </c>
      <c r="I130">
        <v>3</v>
      </c>
      <c r="J130">
        <v>1</v>
      </c>
      <c r="K130">
        <v>1</v>
      </c>
      <c r="L130">
        <v>0</v>
      </c>
      <c r="M130">
        <v>1</v>
      </c>
      <c r="N130">
        <v>0</v>
      </c>
      <c r="O130">
        <v>0</v>
      </c>
    </row>
    <row r="131" spans="2:17" x14ac:dyDescent="0.3">
      <c r="B131" s="3">
        <v>42223</v>
      </c>
      <c r="C131" t="s">
        <v>8</v>
      </c>
      <c r="D131">
        <v>65</v>
      </c>
      <c r="E131">
        <v>7</v>
      </c>
      <c r="F131">
        <v>12</v>
      </c>
      <c r="G131">
        <v>94</v>
      </c>
      <c r="H131" t="s">
        <v>95</v>
      </c>
      <c r="I131">
        <v>3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42223</v>
      </c>
      <c r="C132" t="s">
        <v>8</v>
      </c>
      <c r="D132">
        <v>65</v>
      </c>
      <c r="E132">
        <v>7</v>
      </c>
      <c r="F132">
        <v>13</v>
      </c>
      <c r="G132">
        <v>116</v>
      </c>
      <c r="H132" t="s">
        <v>99</v>
      </c>
      <c r="I132">
        <v>3</v>
      </c>
      <c r="J132">
        <v>2</v>
      </c>
      <c r="K132">
        <v>1</v>
      </c>
      <c r="L132">
        <v>0</v>
      </c>
      <c r="M132">
        <v>0</v>
      </c>
      <c r="N132">
        <v>0</v>
      </c>
      <c r="O132">
        <v>0</v>
      </c>
      <c r="Q132" t="s">
        <v>236</v>
      </c>
    </row>
    <row r="133" spans="2:17" x14ac:dyDescent="0.3">
      <c r="B133" s="3">
        <v>42223</v>
      </c>
      <c r="C133" t="s">
        <v>8</v>
      </c>
      <c r="D133">
        <v>65</v>
      </c>
      <c r="E133">
        <v>7</v>
      </c>
      <c r="F133">
        <v>14</v>
      </c>
      <c r="G133">
        <v>69</v>
      </c>
      <c r="H133" t="s">
        <v>96</v>
      </c>
      <c r="I133">
        <v>4</v>
      </c>
      <c r="J133">
        <v>2</v>
      </c>
      <c r="K133">
        <v>0</v>
      </c>
      <c r="L133">
        <v>0</v>
      </c>
      <c r="M133">
        <v>0</v>
      </c>
      <c r="N133">
        <v>0</v>
      </c>
      <c r="O133">
        <v>0</v>
      </c>
      <c r="Q133" t="s">
        <v>169</v>
      </c>
    </row>
    <row r="134" spans="2:17" x14ac:dyDescent="0.3">
      <c r="B134" s="3">
        <v>42223</v>
      </c>
      <c r="C134" t="s">
        <v>8</v>
      </c>
      <c r="D134">
        <v>65</v>
      </c>
      <c r="E134">
        <v>7</v>
      </c>
      <c r="F134">
        <v>15</v>
      </c>
      <c r="G134">
        <v>65</v>
      </c>
      <c r="H134" t="s">
        <v>95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42223</v>
      </c>
      <c r="C135" t="s">
        <v>8</v>
      </c>
      <c r="D135">
        <v>65</v>
      </c>
      <c r="E135">
        <v>7</v>
      </c>
      <c r="F135">
        <v>16</v>
      </c>
      <c r="G135">
        <v>105</v>
      </c>
      <c r="H135" t="s">
        <v>96</v>
      </c>
      <c r="I135">
        <v>3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42223</v>
      </c>
      <c r="C136" t="s">
        <v>8</v>
      </c>
      <c r="D136">
        <v>65</v>
      </c>
      <c r="E136">
        <v>7</v>
      </c>
      <c r="F136">
        <v>17</v>
      </c>
      <c r="G136">
        <v>99</v>
      </c>
      <c r="H136" t="s">
        <v>96</v>
      </c>
      <c r="I136">
        <v>3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Q136" t="s">
        <v>237</v>
      </c>
    </row>
    <row r="137" spans="2:17" x14ac:dyDescent="0.3">
      <c r="B137" s="3">
        <v>42223</v>
      </c>
      <c r="C137" t="s">
        <v>8</v>
      </c>
      <c r="D137">
        <v>65</v>
      </c>
      <c r="E137">
        <v>7</v>
      </c>
      <c r="F137">
        <v>18</v>
      </c>
      <c r="G137">
        <v>64</v>
      </c>
      <c r="H137" s="11" t="s">
        <v>96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 s="6" t="s">
        <v>238</v>
      </c>
    </row>
    <row r="138" spans="2:17" x14ac:dyDescent="0.3">
      <c r="B138" s="3">
        <v>42223</v>
      </c>
      <c r="C138" t="s">
        <v>8</v>
      </c>
      <c r="D138">
        <v>65</v>
      </c>
      <c r="E138">
        <v>7</v>
      </c>
      <c r="F138">
        <v>19</v>
      </c>
      <c r="G138">
        <v>43</v>
      </c>
      <c r="H138" t="s">
        <v>95</v>
      </c>
      <c r="I138">
        <v>4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42223</v>
      </c>
      <c r="C139" t="s">
        <v>8</v>
      </c>
      <c r="D139">
        <v>65</v>
      </c>
      <c r="E139">
        <v>7</v>
      </c>
      <c r="F139">
        <v>20</v>
      </c>
      <c r="G139">
        <v>80</v>
      </c>
      <c r="H139" t="s">
        <v>96</v>
      </c>
      <c r="I139">
        <v>3</v>
      </c>
      <c r="J139">
        <v>3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/>
    </row>
    <row r="141" spans="2:17" x14ac:dyDescent="0.3">
      <c r="B141" s="3" t="s">
        <v>108</v>
      </c>
      <c r="J141">
        <f t="shared" ref="J141:O141" si="24">SUM(J120:J139)</f>
        <v>20</v>
      </c>
      <c r="K141">
        <f t="shared" si="24"/>
        <v>7</v>
      </c>
      <c r="L141">
        <f t="shared" si="24"/>
        <v>0</v>
      </c>
      <c r="M141">
        <f t="shared" si="24"/>
        <v>1</v>
      </c>
      <c r="N141">
        <f t="shared" si="24"/>
        <v>0</v>
      </c>
      <c r="O141">
        <f t="shared" si="24"/>
        <v>0</v>
      </c>
    </row>
    <row r="142" spans="2:17" x14ac:dyDescent="0.3">
      <c r="B142" s="3" t="s">
        <v>107</v>
      </c>
      <c r="G142">
        <f>AVERAGE(G120:G139)</f>
        <v>93.4</v>
      </c>
      <c r="I142">
        <f>AVERAGE(I120:I139)</f>
        <v>3.2</v>
      </c>
      <c r="J142">
        <f>AVERAGE(J120:J139)</f>
        <v>1</v>
      </c>
      <c r="K142">
        <f t="shared" ref="K142:O142" si="25">AVERAGE(K120:K139)</f>
        <v>0.35</v>
      </c>
      <c r="L142">
        <f t="shared" si="25"/>
        <v>0</v>
      </c>
      <c r="M142">
        <f t="shared" si="25"/>
        <v>0.05</v>
      </c>
      <c r="N142">
        <f t="shared" si="25"/>
        <v>0</v>
      </c>
      <c r="O142">
        <f t="shared" si="25"/>
        <v>0</v>
      </c>
    </row>
    <row r="143" spans="2:17" x14ac:dyDescent="0.3">
      <c r="B143" t="s">
        <v>121</v>
      </c>
      <c r="G143">
        <f>_xlfn.STDEV.S(G120:G139)</f>
        <v>22.572456434196159</v>
      </c>
      <c r="I143">
        <f t="shared" ref="I143:O143" si="26">_xlfn.STDEV.S(I120:I139)</f>
        <v>0.41039134083406092</v>
      </c>
      <c r="J143">
        <f t="shared" si="26"/>
        <v>1.3764944032233706</v>
      </c>
      <c r="K143">
        <f t="shared" si="26"/>
        <v>0.5871429486123998</v>
      </c>
      <c r="L143">
        <f t="shared" si="26"/>
        <v>0</v>
      </c>
      <c r="M143">
        <f t="shared" si="26"/>
        <v>0.22360679774997896</v>
      </c>
      <c r="N143">
        <f t="shared" si="26"/>
        <v>0</v>
      </c>
      <c r="O143">
        <f t="shared" si="26"/>
        <v>0</v>
      </c>
    </row>
    <row r="144" spans="2:17" x14ac:dyDescent="0.3">
      <c r="B144" s="3" t="s">
        <v>122</v>
      </c>
      <c r="G144">
        <f>(G143/SQRT(20))</f>
        <v>5.0473547006015114</v>
      </c>
      <c r="I144">
        <f t="shared" ref="I144:O144" si="27">(I143/SQRT(20))</f>
        <v>9.1766293548224548E-2</v>
      </c>
      <c r="J144">
        <f t="shared" si="27"/>
        <v>0.30779350562554619</v>
      </c>
      <c r="K144">
        <f t="shared" si="27"/>
        <v>0.13128915456069917</v>
      </c>
      <c r="L144">
        <f t="shared" si="27"/>
        <v>0</v>
      </c>
      <c r="M144">
        <f t="shared" si="27"/>
        <v>4.9999999999999996E-2</v>
      </c>
      <c r="N144">
        <f t="shared" si="27"/>
        <v>0</v>
      </c>
      <c r="O144">
        <f t="shared" si="27"/>
        <v>0</v>
      </c>
    </row>
    <row r="146" spans="2:17" x14ac:dyDescent="0.3">
      <c r="B146" t="s">
        <v>34</v>
      </c>
      <c r="C146" t="s">
        <v>35</v>
      </c>
      <c r="D146" t="s">
        <v>55</v>
      </c>
      <c r="E146" t="s">
        <v>36</v>
      </c>
      <c r="F146" t="s">
        <v>37</v>
      </c>
      <c r="G146" t="s">
        <v>114</v>
      </c>
      <c r="H146" t="s">
        <v>39</v>
      </c>
      <c r="I146" t="s">
        <v>40</v>
      </c>
      <c r="J146" t="s">
        <v>41</v>
      </c>
      <c r="K146" t="s">
        <v>42</v>
      </c>
      <c r="L146" t="s">
        <v>43</v>
      </c>
      <c r="M146" t="s">
        <v>44</v>
      </c>
      <c r="N146" t="s">
        <v>45</v>
      </c>
      <c r="O146" t="s">
        <v>46</v>
      </c>
      <c r="Q146" t="s">
        <v>100</v>
      </c>
    </row>
    <row r="147" spans="2:17" x14ac:dyDescent="0.3">
      <c r="B147" s="3">
        <v>42223</v>
      </c>
      <c r="C147" t="s">
        <v>8</v>
      </c>
      <c r="D147">
        <v>66</v>
      </c>
      <c r="E147">
        <v>8</v>
      </c>
      <c r="F147">
        <v>1</v>
      </c>
      <c r="G147">
        <v>58</v>
      </c>
      <c r="H147" t="s">
        <v>95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42223</v>
      </c>
      <c r="C148" t="s">
        <v>8</v>
      </c>
      <c r="D148">
        <v>66</v>
      </c>
      <c r="E148">
        <v>8</v>
      </c>
      <c r="F148">
        <v>2</v>
      </c>
      <c r="G148">
        <v>51</v>
      </c>
      <c r="H148" t="s">
        <v>95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42223</v>
      </c>
      <c r="C149" t="s">
        <v>8</v>
      </c>
      <c r="D149">
        <v>66</v>
      </c>
      <c r="E149">
        <v>8</v>
      </c>
      <c r="F149">
        <v>3</v>
      </c>
      <c r="G149">
        <v>45</v>
      </c>
      <c r="H149" t="s">
        <v>95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2:17" x14ac:dyDescent="0.3">
      <c r="B150" s="3">
        <v>42223</v>
      </c>
      <c r="C150" t="s">
        <v>8</v>
      </c>
      <c r="D150">
        <v>66</v>
      </c>
      <c r="E150">
        <v>8</v>
      </c>
      <c r="F150">
        <v>4</v>
      </c>
      <c r="G150">
        <v>93</v>
      </c>
      <c r="H150" t="s">
        <v>95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7" x14ac:dyDescent="0.3">
      <c r="B151" s="3">
        <v>42223</v>
      </c>
      <c r="C151" t="s">
        <v>8</v>
      </c>
      <c r="D151">
        <v>66</v>
      </c>
      <c r="E151">
        <v>8</v>
      </c>
      <c r="F151">
        <v>5</v>
      </c>
      <c r="G151">
        <v>47</v>
      </c>
      <c r="H151" t="s">
        <v>95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42223</v>
      </c>
      <c r="C152" t="s">
        <v>8</v>
      </c>
      <c r="D152">
        <v>66</v>
      </c>
      <c r="E152">
        <v>8</v>
      </c>
      <c r="F152">
        <v>6</v>
      </c>
      <c r="G152">
        <v>88</v>
      </c>
      <c r="H152" t="s">
        <v>95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42223</v>
      </c>
      <c r="C153" t="s">
        <v>8</v>
      </c>
      <c r="D153">
        <v>66</v>
      </c>
      <c r="E153">
        <v>8</v>
      </c>
      <c r="F153">
        <v>7</v>
      </c>
      <c r="G153">
        <v>46</v>
      </c>
      <c r="H153" t="s">
        <v>133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 t="s">
        <v>175</v>
      </c>
    </row>
    <row r="154" spans="2:17" x14ac:dyDescent="0.3">
      <c r="B154" s="3">
        <v>42223</v>
      </c>
      <c r="C154" t="s">
        <v>8</v>
      </c>
      <c r="D154">
        <v>66</v>
      </c>
      <c r="E154">
        <v>8</v>
      </c>
      <c r="F154">
        <v>8</v>
      </c>
      <c r="G154">
        <v>61</v>
      </c>
      <c r="H154" t="s">
        <v>95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 t="s">
        <v>175</v>
      </c>
    </row>
    <row r="155" spans="2:17" x14ac:dyDescent="0.3">
      <c r="B155" s="3">
        <v>42223</v>
      </c>
      <c r="C155" t="s">
        <v>8</v>
      </c>
      <c r="D155">
        <v>66</v>
      </c>
      <c r="E155">
        <v>8</v>
      </c>
      <c r="F155">
        <v>9</v>
      </c>
      <c r="G155">
        <v>60</v>
      </c>
      <c r="H155" t="s">
        <v>95</v>
      </c>
      <c r="I155">
        <v>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 t="s">
        <v>175</v>
      </c>
    </row>
    <row r="156" spans="2:17" x14ac:dyDescent="0.3">
      <c r="B156" s="3">
        <v>42223</v>
      </c>
      <c r="C156" t="s">
        <v>8</v>
      </c>
      <c r="D156">
        <v>66</v>
      </c>
      <c r="E156">
        <v>8</v>
      </c>
      <c r="F156">
        <v>10</v>
      </c>
      <c r="G156">
        <v>57</v>
      </c>
      <c r="H156" t="s">
        <v>98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 t="s">
        <v>175</v>
      </c>
    </row>
    <row r="157" spans="2:17" x14ac:dyDescent="0.3">
      <c r="B157" s="3">
        <v>42223</v>
      </c>
      <c r="C157" t="s">
        <v>8</v>
      </c>
      <c r="D157">
        <v>66</v>
      </c>
      <c r="E157">
        <v>8</v>
      </c>
      <c r="F157">
        <v>11</v>
      </c>
      <c r="G157">
        <v>57</v>
      </c>
      <c r="H157" t="s">
        <v>95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 t="s">
        <v>175</v>
      </c>
    </row>
    <row r="158" spans="2:17" x14ac:dyDescent="0.3">
      <c r="B158" s="3"/>
    </row>
    <row r="159" spans="2:17" x14ac:dyDescent="0.3">
      <c r="B159" s="3" t="s">
        <v>108</v>
      </c>
      <c r="J159">
        <f>SUM(J147:J157)</f>
        <v>1</v>
      </c>
      <c r="K159">
        <f>SUM(K147:K157)</f>
        <v>0</v>
      </c>
      <c r="L159">
        <f>SUM(L147:L157)</f>
        <v>0</v>
      </c>
      <c r="M159">
        <f t="shared" ref="M159:O159" si="28">SUM(M147:M157)</f>
        <v>0</v>
      </c>
      <c r="N159">
        <f t="shared" si="28"/>
        <v>0</v>
      </c>
      <c r="O159">
        <f t="shared" si="28"/>
        <v>0</v>
      </c>
    </row>
    <row r="160" spans="2:17" x14ac:dyDescent="0.3">
      <c r="B160" s="3" t="s">
        <v>107</v>
      </c>
      <c r="G160">
        <f>AVERAGE(G147:G157)</f>
        <v>60.272727272727273</v>
      </c>
      <c r="I160">
        <f>AVERAGE(I147:I157)</f>
        <v>3</v>
      </c>
      <c r="J160">
        <f>AVERAGE(J147:J157)</f>
        <v>9.0909090909090912E-2</v>
      </c>
      <c r="K160">
        <f>AVERAGE(K147:K157)</f>
        <v>0</v>
      </c>
      <c r="L160">
        <f>AVERAGE(L147:L157)</f>
        <v>0</v>
      </c>
      <c r="M160">
        <f t="shared" ref="M160:O160" si="29">AVERAGE(M147:M157)</f>
        <v>0</v>
      </c>
      <c r="N160">
        <f t="shared" si="29"/>
        <v>0</v>
      </c>
      <c r="O160">
        <f t="shared" si="29"/>
        <v>0</v>
      </c>
    </row>
    <row r="161" spans="2:17" x14ac:dyDescent="0.3">
      <c r="B161" t="s">
        <v>121</v>
      </c>
      <c r="G161">
        <f>_xlfn.STDEV.S(G147:G157)</f>
        <v>16.019306533623158</v>
      </c>
      <c r="I161">
        <f>_xlfn.STDEV.S(I147:I157)</f>
        <v>0</v>
      </c>
      <c r="J161">
        <f>_xlfn.STDEV.S(J147:J157)</f>
        <v>0.30151134457776363</v>
      </c>
      <c r="K161">
        <f>_xlfn.STDEV.S(K147:K157)</f>
        <v>0</v>
      </c>
      <c r="L161">
        <f>_xlfn.STDEV.S(L147:L157)</f>
        <v>0</v>
      </c>
      <c r="M161">
        <f>_xlfn.STDEV.S(M147:M157)</f>
        <v>0</v>
      </c>
      <c r="N161">
        <f t="shared" ref="N161" si="30">_xlfn.STDEV.S(N147:N157)</f>
        <v>0</v>
      </c>
      <c r="O161">
        <f>_xlfn.STDEV.S(O147:O157)</f>
        <v>0</v>
      </c>
    </row>
    <row r="162" spans="2:17" x14ac:dyDescent="0.3">
      <c r="B162" s="3" t="s">
        <v>122</v>
      </c>
      <c r="G162">
        <f>(G161/SQRT(11))</f>
        <v>4.8300026521560726</v>
      </c>
      <c r="I162">
        <f>(I161/SQRT(11))</f>
        <v>0</v>
      </c>
      <c r="J162">
        <f>(J161/SQRT(11))</f>
        <v>9.0909090909090912E-2</v>
      </c>
      <c r="K162">
        <f>(K161/SQRT(11))</f>
        <v>0</v>
      </c>
      <c r="L162">
        <f>(L161/SQRT(11))</f>
        <v>0</v>
      </c>
      <c r="M162">
        <f t="shared" ref="M162" si="31">(M161/SQRT(11))</f>
        <v>0</v>
      </c>
      <c r="N162">
        <f>(N161/SQRT(11))</f>
        <v>0</v>
      </c>
      <c r="O162">
        <f t="shared" ref="O162" si="32">(O161/SQRT(11))</f>
        <v>0</v>
      </c>
    </row>
    <row r="164" spans="2:17" x14ac:dyDescent="0.3">
      <c r="B164" t="s">
        <v>34</v>
      </c>
      <c r="C164" t="s">
        <v>35</v>
      </c>
      <c r="D164" t="s">
        <v>55</v>
      </c>
      <c r="E164" t="s">
        <v>36</v>
      </c>
      <c r="F164" t="s">
        <v>37</v>
      </c>
      <c r="G164" t="s">
        <v>114</v>
      </c>
      <c r="H164" t="s">
        <v>39</v>
      </c>
      <c r="I164" t="s">
        <v>40</v>
      </c>
      <c r="J164" t="s">
        <v>41</v>
      </c>
      <c r="K164" t="s">
        <v>42</v>
      </c>
      <c r="L164" t="s">
        <v>43</v>
      </c>
      <c r="M164" t="s">
        <v>44</v>
      </c>
      <c r="N164" t="s">
        <v>45</v>
      </c>
      <c r="O164" t="s">
        <v>46</v>
      </c>
      <c r="Q164" t="s">
        <v>100</v>
      </c>
    </row>
    <row r="165" spans="2:17" x14ac:dyDescent="0.3">
      <c r="B165" s="3">
        <v>42223</v>
      </c>
      <c r="C165" t="s">
        <v>8</v>
      </c>
      <c r="D165">
        <v>67</v>
      </c>
      <c r="E165">
        <v>9</v>
      </c>
      <c r="F165">
        <v>1</v>
      </c>
      <c r="G165">
        <v>114</v>
      </c>
      <c r="H165" t="s">
        <v>96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0</v>
      </c>
      <c r="O165">
        <v>0</v>
      </c>
      <c r="Q165" t="s">
        <v>167</v>
      </c>
    </row>
    <row r="166" spans="2:17" x14ac:dyDescent="0.3">
      <c r="B166" s="3">
        <v>42223</v>
      </c>
      <c r="C166" t="s">
        <v>8</v>
      </c>
      <c r="D166">
        <v>67</v>
      </c>
      <c r="E166">
        <v>9</v>
      </c>
      <c r="F166">
        <v>2</v>
      </c>
      <c r="G166">
        <v>86</v>
      </c>
      <c r="H166" t="s">
        <v>98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42223</v>
      </c>
      <c r="C167" t="s">
        <v>8</v>
      </c>
      <c r="D167">
        <v>67</v>
      </c>
      <c r="E167">
        <v>9</v>
      </c>
      <c r="F167">
        <v>3</v>
      </c>
      <c r="G167">
        <v>80</v>
      </c>
      <c r="H167" t="s">
        <v>95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42223</v>
      </c>
      <c r="C168" t="s">
        <v>8</v>
      </c>
      <c r="D168">
        <v>67</v>
      </c>
      <c r="E168">
        <v>9</v>
      </c>
      <c r="F168">
        <v>4</v>
      </c>
      <c r="G168">
        <v>56</v>
      </c>
      <c r="H168" t="s">
        <v>95</v>
      </c>
      <c r="I168">
        <v>3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42223</v>
      </c>
      <c r="C169" t="s">
        <v>8</v>
      </c>
      <c r="D169">
        <v>67</v>
      </c>
      <c r="E169">
        <v>9</v>
      </c>
      <c r="F169">
        <v>5</v>
      </c>
      <c r="G169">
        <v>70</v>
      </c>
      <c r="H169" t="s">
        <v>95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42223</v>
      </c>
      <c r="C170" t="s">
        <v>8</v>
      </c>
      <c r="D170">
        <v>67</v>
      </c>
      <c r="E170">
        <v>9</v>
      </c>
      <c r="F170">
        <v>6</v>
      </c>
      <c r="G170">
        <v>46</v>
      </c>
      <c r="H170" t="s">
        <v>95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42223</v>
      </c>
      <c r="C171" t="s">
        <v>8</v>
      </c>
      <c r="D171">
        <v>67</v>
      </c>
      <c r="E171">
        <v>9</v>
      </c>
      <c r="F171">
        <v>7</v>
      </c>
      <c r="G171">
        <v>104</v>
      </c>
      <c r="H171" t="s">
        <v>96</v>
      </c>
      <c r="I171">
        <v>3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42223</v>
      </c>
      <c r="C172" t="s">
        <v>8</v>
      </c>
      <c r="D172">
        <v>67</v>
      </c>
      <c r="E172">
        <v>9</v>
      </c>
      <c r="F172">
        <v>8</v>
      </c>
      <c r="G172">
        <v>51</v>
      </c>
      <c r="H172" t="s">
        <v>96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42223</v>
      </c>
      <c r="C173" t="s">
        <v>8</v>
      </c>
      <c r="D173">
        <v>67</v>
      </c>
      <c r="E173">
        <v>9</v>
      </c>
      <c r="F173">
        <v>9</v>
      </c>
      <c r="G173">
        <v>111</v>
      </c>
      <c r="H173" t="s">
        <v>116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42223</v>
      </c>
      <c r="C174" t="s">
        <v>8</v>
      </c>
      <c r="D174">
        <v>67</v>
      </c>
      <c r="E174">
        <v>9</v>
      </c>
      <c r="F174">
        <v>10</v>
      </c>
      <c r="G174">
        <v>66</v>
      </c>
      <c r="H174" t="s">
        <v>95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42223</v>
      </c>
      <c r="C175" t="s">
        <v>8</v>
      </c>
      <c r="D175">
        <v>67</v>
      </c>
      <c r="E175">
        <v>9</v>
      </c>
      <c r="F175">
        <v>11</v>
      </c>
      <c r="G175">
        <v>75</v>
      </c>
      <c r="H175" t="s">
        <v>95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42223</v>
      </c>
      <c r="C176" t="s">
        <v>8</v>
      </c>
      <c r="D176">
        <v>67</v>
      </c>
      <c r="E176">
        <v>9</v>
      </c>
      <c r="F176">
        <v>12</v>
      </c>
      <c r="G176">
        <v>90</v>
      </c>
      <c r="H176" t="s">
        <v>95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42223</v>
      </c>
      <c r="C177" t="s">
        <v>8</v>
      </c>
      <c r="D177">
        <v>67</v>
      </c>
      <c r="E177">
        <v>9</v>
      </c>
      <c r="F177">
        <v>13</v>
      </c>
      <c r="G177">
        <v>81</v>
      </c>
      <c r="H177" t="s">
        <v>98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42223</v>
      </c>
      <c r="C178" t="s">
        <v>8</v>
      </c>
      <c r="D178">
        <v>67</v>
      </c>
      <c r="E178">
        <v>9</v>
      </c>
      <c r="F178">
        <v>14</v>
      </c>
      <c r="G178">
        <v>50</v>
      </c>
      <c r="H178" t="s">
        <v>95</v>
      </c>
      <c r="I178">
        <v>4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42223</v>
      </c>
      <c r="C179" t="s">
        <v>8</v>
      </c>
      <c r="D179">
        <v>67</v>
      </c>
      <c r="E179">
        <v>9</v>
      </c>
      <c r="F179">
        <v>15</v>
      </c>
      <c r="G179">
        <v>58</v>
      </c>
      <c r="H179" t="s">
        <v>95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 t="s">
        <v>127</v>
      </c>
    </row>
    <row r="180" spans="2:17" x14ac:dyDescent="0.3">
      <c r="B180" s="3">
        <v>42223</v>
      </c>
      <c r="C180" t="s">
        <v>8</v>
      </c>
      <c r="D180">
        <v>67</v>
      </c>
      <c r="E180">
        <v>9</v>
      </c>
      <c r="F180">
        <v>16</v>
      </c>
      <c r="G180">
        <v>80</v>
      </c>
      <c r="H180" t="s">
        <v>95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42223</v>
      </c>
      <c r="C181" t="s">
        <v>8</v>
      </c>
      <c r="D181">
        <v>67</v>
      </c>
      <c r="E181">
        <v>9</v>
      </c>
      <c r="F181">
        <v>17</v>
      </c>
      <c r="G181">
        <v>70</v>
      </c>
      <c r="H181" t="s">
        <v>96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Q181" t="s">
        <v>167</v>
      </c>
    </row>
    <row r="182" spans="2:17" x14ac:dyDescent="0.3">
      <c r="B182" s="3">
        <v>42223</v>
      </c>
      <c r="C182" t="s">
        <v>8</v>
      </c>
      <c r="D182">
        <v>67</v>
      </c>
      <c r="E182">
        <v>9</v>
      </c>
      <c r="F182">
        <v>18</v>
      </c>
      <c r="G182">
        <v>65</v>
      </c>
      <c r="H182" s="11" t="s">
        <v>95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>
        <v>42223</v>
      </c>
      <c r="C183" t="s">
        <v>8</v>
      </c>
      <c r="D183">
        <v>67</v>
      </c>
      <c r="E183">
        <v>9</v>
      </c>
      <c r="F183">
        <v>19</v>
      </c>
      <c r="G183">
        <v>78</v>
      </c>
      <c r="H183" t="s">
        <v>95</v>
      </c>
      <c r="I183">
        <v>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 t="s">
        <v>232</v>
      </c>
    </row>
    <row r="184" spans="2:17" x14ac:dyDescent="0.3">
      <c r="B184" s="3">
        <v>42223</v>
      </c>
      <c r="C184" t="s">
        <v>8</v>
      </c>
      <c r="D184">
        <v>67</v>
      </c>
      <c r="E184">
        <v>9</v>
      </c>
      <c r="F184">
        <v>20</v>
      </c>
      <c r="G184">
        <v>113</v>
      </c>
      <c r="H184" t="s">
        <v>99</v>
      </c>
      <c r="I184">
        <v>3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/>
    </row>
    <row r="186" spans="2:17" x14ac:dyDescent="0.3">
      <c r="B186" s="3" t="s">
        <v>108</v>
      </c>
      <c r="J186">
        <f t="shared" ref="J186:O186" si="33">SUM(J165:J184)</f>
        <v>5</v>
      </c>
      <c r="K186">
        <f t="shared" si="33"/>
        <v>1</v>
      </c>
      <c r="L186">
        <f t="shared" si="33"/>
        <v>0</v>
      </c>
      <c r="M186">
        <f t="shared" si="33"/>
        <v>0</v>
      </c>
      <c r="N186">
        <f t="shared" si="33"/>
        <v>0</v>
      </c>
      <c r="O186">
        <f t="shared" si="33"/>
        <v>0</v>
      </c>
    </row>
    <row r="187" spans="2:17" x14ac:dyDescent="0.3">
      <c r="B187" s="3" t="s">
        <v>107</v>
      </c>
      <c r="G187">
        <f>AVERAGE(G165:G184)</f>
        <v>77.2</v>
      </c>
      <c r="I187">
        <f>AVERAGE(I165:I184)</f>
        <v>3.1</v>
      </c>
      <c r="J187">
        <f>AVERAGE(J165:J184)</f>
        <v>0.25</v>
      </c>
      <c r="K187">
        <f t="shared" ref="K187:O187" si="34">AVERAGE(K165:K184)</f>
        <v>0.05</v>
      </c>
      <c r="L187">
        <f t="shared" si="34"/>
        <v>0</v>
      </c>
      <c r="M187">
        <f t="shared" si="34"/>
        <v>0</v>
      </c>
      <c r="N187">
        <f t="shared" si="34"/>
        <v>0</v>
      </c>
      <c r="O187">
        <f t="shared" si="34"/>
        <v>0</v>
      </c>
    </row>
    <row r="188" spans="2:17" x14ac:dyDescent="0.3">
      <c r="B188" t="s">
        <v>121</v>
      </c>
      <c r="G188">
        <f>_xlfn.STDEV.S(G165:G184)</f>
        <v>20.987715705295695</v>
      </c>
      <c r="I188">
        <f t="shared" ref="I188:O188" si="35">_xlfn.STDEV.S(I165:I184)</f>
        <v>0.30779350562554625</v>
      </c>
      <c r="J188">
        <f t="shared" si="35"/>
        <v>0.5501196042201808</v>
      </c>
      <c r="K188">
        <f t="shared" si="35"/>
        <v>0.22360679774997896</v>
      </c>
      <c r="L188">
        <f t="shared" si="35"/>
        <v>0</v>
      </c>
      <c r="M188">
        <f t="shared" si="35"/>
        <v>0</v>
      </c>
      <c r="N188">
        <f t="shared" si="35"/>
        <v>0</v>
      </c>
      <c r="O188">
        <f t="shared" si="35"/>
        <v>0</v>
      </c>
    </row>
    <row r="189" spans="2:17" x14ac:dyDescent="0.3">
      <c r="B189" s="3" t="s">
        <v>122</v>
      </c>
      <c r="G189">
        <f>(G188/SQRT(20))</f>
        <v>4.6929959009481115</v>
      </c>
      <c r="I189">
        <f t="shared" ref="I189:O189" si="36">(I188/SQRT(20))</f>
        <v>6.8824720161168529E-2</v>
      </c>
      <c r="J189">
        <f t="shared" si="36"/>
        <v>0.12301048307916045</v>
      </c>
      <c r="K189">
        <f t="shared" si="36"/>
        <v>4.9999999999999996E-2</v>
      </c>
      <c r="L189">
        <f t="shared" si="36"/>
        <v>0</v>
      </c>
      <c r="M189">
        <f t="shared" si="36"/>
        <v>0</v>
      </c>
      <c r="N189">
        <f t="shared" si="36"/>
        <v>0</v>
      </c>
      <c r="O189">
        <f t="shared" si="36"/>
        <v>0</v>
      </c>
    </row>
    <row r="191" spans="2:17" x14ac:dyDescent="0.3">
      <c r="B191" t="s">
        <v>34</v>
      </c>
      <c r="C191" t="s">
        <v>35</v>
      </c>
      <c r="D191" t="s">
        <v>55</v>
      </c>
      <c r="E191" t="s">
        <v>36</v>
      </c>
      <c r="F191" t="s">
        <v>37</v>
      </c>
      <c r="G191" t="s">
        <v>114</v>
      </c>
      <c r="H191" t="s">
        <v>39</v>
      </c>
      <c r="I191" t="s">
        <v>40</v>
      </c>
      <c r="J191" t="s">
        <v>41</v>
      </c>
      <c r="K191" t="s">
        <v>42</v>
      </c>
      <c r="L191" t="s">
        <v>43</v>
      </c>
      <c r="M191" t="s">
        <v>44</v>
      </c>
      <c r="N191" t="s">
        <v>45</v>
      </c>
      <c r="O191" t="s">
        <v>46</v>
      </c>
      <c r="Q191" t="s">
        <v>100</v>
      </c>
    </row>
    <row r="192" spans="2:17" x14ac:dyDescent="0.3">
      <c r="B192" s="3">
        <v>42223</v>
      </c>
      <c r="C192" t="s">
        <v>8</v>
      </c>
      <c r="D192">
        <v>68</v>
      </c>
      <c r="E192">
        <v>10</v>
      </c>
      <c r="F192">
        <v>1</v>
      </c>
      <c r="G192">
        <v>68</v>
      </c>
      <c r="H192" t="s">
        <v>95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Q192" t="s">
        <v>193</v>
      </c>
    </row>
    <row r="193" spans="2:17" x14ac:dyDescent="0.3">
      <c r="B193" s="3">
        <v>42223</v>
      </c>
      <c r="C193" t="s">
        <v>8</v>
      </c>
      <c r="D193">
        <v>68</v>
      </c>
      <c r="E193">
        <v>10</v>
      </c>
      <c r="F193">
        <v>2</v>
      </c>
      <c r="G193">
        <v>71</v>
      </c>
      <c r="H193" t="s">
        <v>96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7" x14ac:dyDescent="0.3">
      <c r="B194" s="3">
        <v>42223</v>
      </c>
      <c r="C194" t="s">
        <v>8</v>
      </c>
      <c r="D194">
        <v>68</v>
      </c>
      <c r="E194">
        <v>10</v>
      </c>
      <c r="F194">
        <v>3</v>
      </c>
      <c r="G194">
        <v>60</v>
      </c>
      <c r="H194" t="s">
        <v>98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 t="s">
        <v>193</v>
      </c>
    </row>
    <row r="195" spans="2:17" x14ac:dyDescent="0.3">
      <c r="B195" s="3">
        <v>42223</v>
      </c>
      <c r="C195" t="s">
        <v>8</v>
      </c>
      <c r="D195">
        <v>68</v>
      </c>
      <c r="E195">
        <v>10</v>
      </c>
      <c r="F195">
        <v>4</v>
      </c>
      <c r="G195">
        <v>55</v>
      </c>
      <c r="H195" t="s">
        <v>95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42223</v>
      </c>
      <c r="C196" t="s">
        <v>8</v>
      </c>
      <c r="D196">
        <v>68</v>
      </c>
      <c r="E196">
        <v>10</v>
      </c>
      <c r="F196">
        <v>5</v>
      </c>
      <c r="G196">
        <v>70</v>
      </c>
      <c r="H196" t="s">
        <v>95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7" x14ac:dyDescent="0.3">
      <c r="B197" s="3">
        <v>42223</v>
      </c>
      <c r="C197" t="s">
        <v>8</v>
      </c>
      <c r="D197">
        <v>68</v>
      </c>
      <c r="E197">
        <v>10</v>
      </c>
      <c r="F197">
        <v>6</v>
      </c>
      <c r="G197">
        <v>113</v>
      </c>
      <c r="H197" t="s">
        <v>99</v>
      </c>
      <c r="I197">
        <v>4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42223</v>
      </c>
      <c r="C198" t="s">
        <v>8</v>
      </c>
      <c r="D198">
        <v>68</v>
      </c>
      <c r="E198">
        <v>10</v>
      </c>
      <c r="F198">
        <v>7</v>
      </c>
      <c r="G198">
        <v>111</v>
      </c>
      <c r="H198" t="s">
        <v>99</v>
      </c>
      <c r="I198">
        <v>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42223</v>
      </c>
      <c r="C199" t="s">
        <v>8</v>
      </c>
      <c r="D199">
        <v>68</v>
      </c>
      <c r="E199">
        <v>10</v>
      </c>
      <c r="F199">
        <v>8</v>
      </c>
      <c r="G199">
        <v>108</v>
      </c>
      <c r="H199" t="s">
        <v>99</v>
      </c>
      <c r="I199">
        <v>4</v>
      </c>
      <c r="J199">
        <v>3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42223</v>
      </c>
      <c r="C200" t="s">
        <v>8</v>
      </c>
      <c r="D200">
        <v>68</v>
      </c>
      <c r="E200">
        <v>10</v>
      </c>
      <c r="F200">
        <v>9</v>
      </c>
      <c r="G200">
        <v>105</v>
      </c>
      <c r="H200" t="s">
        <v>99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42223</v>
      </c>
      <c r="C201" t="s">
        <v>8</v>
      </c>
      <c r="D201">
        <v>68</v>
      </c>
      <c r="E201">
        <v>10</v>
      </c>
      <c r="F201">
        <v>10</v>
      </c>
      <c r="G201">
        <v>102</v>
      </c>
      <c r="H201" t="s">
        <v>96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42223</v>
      </c>
      <c r="C202" t="s">
        <v>8</v>
      </c>
      <c r="D202">
        <v>68</v>
      </c>
      <c r="E202">
        <v>10</v>
      </c>
      <c r="F202">
        <v>11</v>
      </c>
      <c r="G202">
        <v>94</v>
      </c>
      <c r="H202" t="s">
        <v>99</v>
      </c>
      <c r="I202">
        <v>4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42223</v>
      </c>
      <c r="C203" t="s">
        <v>8</v>
      </c>
      <c r="D203">
        <v>68</v>
      </c>
      <c r="E203">
        <v>10</v>
      </c>
      <c r="F203">
        <v>12</v>
      </c>
      <c r="G203">
        <v>110</v>
      </c>
      <c r="H203" t="s">
        <v>99</v>
      </c>
      <c r="I203">
        <v>4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</row>
    <row r="204" spans="2:17" x14ac:dyDescent="0.3">
      <c r="B204" s="3">
        <v>42223</v>
      </c>
      <c r="C204" t="s">
        <v>8</v>
      </c>
      <c r="D204">
        <v>68</v>
      </c>
      <c r="E204">
        <v>10</v>
      </c>
      <c r="F204">
        <v>13</v>
      </c>
      <c r="G204">
        <v>82</v>
      </c>
      <c r="H204" t="s">
        <v>99</v>
      </c>
      <c r="I204">
        <v>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7" x14ac:dyDescent="0.3">
      <c r="B205" s="3">
        <v>42223</v>
      </c>
      <c r="C205" t="s">
        <v>8</v>
      </c>
      <c r="D205">
        <v>68</v>
      </c>
      <c r="E205">
        <v>10</v>
      </c>
      <c r="F205">
        <v>14</v>
      </c>
      <c r="G205">
        <v>56</v>
      </c>
      <c r="H205" t="s">
        <v>95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7" x14ac:dyDescent="0.3">
      <c r="B206" s="3">
        <v>42223</v>
      </c>
      <c r="C206" t="s">
        <v>8</v>
      </c>
      <c r="D206">
        <v>68</v>
      </c>
      <c r="E206">
        <v>10</v>
      </c>
      <c r="F206">
        <v>15</v>
      </c>
      <c r="G206">
        <v>126</v>
      </c>
      <c r="H206" t="s">
        <v>99</v>
      </c>
      <c r="I206">
        <v>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7" x14ac:dyDescent="0.3">
      <c r="B207" s="3">
        <v>42223</v>
      </c>
      <c r="C207" t="s">
        <v>8</v>
      </c>
      <c r="D207">
        <v>68</v>
      </c>
      <c r="E207">
        <v>10</v>
      </c>
      <c r="F207">
        <v>16</v>
      </c>
      <c r="G207">
        <v>100</v>
      </c>
      <c r="H207" t="s">
        <v>98</v>
      </c>
      <c r="I207">
        <v>4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2:17" x14ac:dyDescent="0.3">
      <c r="B208" s="3">
        <v>42223</v>
      </c>
      <c r="C208" t="s">
        <v>8</v>
      </c>
      <c r="D208">
        <v>68</v>
      </c>
      <c r="E208">
        <v>10</v>
      </c>
      <c r="F208">
        <v>17</v>
      </c>
      <c r="G208">
        <v>113</v>
      </c>
      <c r="H208" t="s">
        <v>99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7" x14ac:dyDescent="0.3">
      <c r="B209" s="3">
        <v>42223</v>
      </c>
      <c r="C209" t="s">
        <v>8</v>
      </c>
      <c r="D209">
        <v>68</v>
      </c>
      <c r="E209">
        <v>10</v>
      </c>
      <c r="F209">
        <v>18</v>
      </c>
      <c r="G209">
        <v>99</v>
      </c>
      <c r="H209" s="11" t="s">
        <v>95</v>
      </c>
      <c r="I209">
        <v>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7" x14ac:dyDescent="0.3">
      <c r="B210" s="3">
        <v>42223</v>
      </c>
      <c r="C210" t="s">
        <v>8</v>
      </c>
      <c r="D210">
        <v>68</v>
      </c>
      <c r="E210">
        <v>10</v>
      </c>
      <c r="F210">
        <v>19</v>
      </c>
      <c r="G210">
        <v>75</v>
      </c>
      <c r="H210" t="s">
        <v>98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2:17" x14ac:dyDescent="0.3">
      <c r="B211" s="3">
        <v>42223</v>
      </c>
      <c r="C211" t="s">
        <v>8</v>
      </c>
      <c r="D211">
        <v>68</v>
      </c>
      <c r="E211">
        <v>10</v>
      </c>
      <c r="F211">
        <v>20</v>
      </c>
      <c r="G211">
        <v>86</v>
      </c>
      <c r="H211" t="s">
        <v>99</v>
      </c>
      <c r="I211">
        <v>4</v>
      </c>
      <c r="J211">
        <v>2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2:17" x14ac:dyDescent="0.3">
      <c r="B212" s="3"/>
    </row>
    <row r="213" spans="2:17" x14ac:dyDescent="0.3">
      <c r="B213" s="3" t="s">
        <v>108</v>
      </c>
      <c r="J213">
        <f t="shared" ref="J213:O213" si="37">SUM(J192:J211)</f>
        <v>6</v>
      </c>
      <c r="K213">
        <f t="shared" si="37"/>
        <v>0</v>
      </c>
      <c r="L213">
        <f t="shared" si="37"/>
        <v>1</v>
      </c>
      <c r="M213">
        <f t="shared" si="37"/>
        <v>0</v>
      </c>
      <c r="N213">
        <f t="shared" si="37"/>
        <v>0</v>
      </c>
      <c r="O213">
        <f t="shared" si="37"/>
        <v>0</v>
      </c>
    </row>
    <row r="214" spans="2:17" x14ac:dyDescent="0.3">
      <c r="B214" s="3" t="s">
        <v>107</v>
      </c>
      <c r="G214">
        <f>AVERAGE(G192:G211)</f>
        <v>90.2</v>
      </c>
      <c r="I214">
        <f>AVERAGE(I192:I211)</f>
        <v>3.65</v>
      </c>
      <c r="J214">
        <f>AVERAGE(J192:J211)</f>
        <v>0.3</v>
      </c>
      <c r="K214">
        <f t="shared" ref="K214:O214" si="38">AVERAGE(K192:K211)</f>
        <v>0</v>
      </c>
      <c r="L214">
        <f t="shared" si="38"/>
        <v>0.05</v>
      </c>
      <c r="M214">
        <f t="shared" si="38"/>
        <v>0</v>
      </c>
      <c r="N214">
        <f t="shared" si="38"/>
        <v>0</v>
      </c>
      <c r="O214">
        <f t="shared" si="38"/>
        <v>0</v>
      </c>
    </row>
    <row r="215" spans="2:17" x14ac:dyDescent="0.3">
      <c r="B215" t="s">
        <v>121</v>
      </c>
      <c r="G215">
        <f>_xlfn.STDEV.S(G192:G211)</f>
        <v>21.661510857545913</v>
      </c>
      <c r="I215">
        <f t="shared" ref="I215:O215" si="39">_xlfn.STDEV.S(I192:I211)</f>
        <v>0.4893604849295935</v>
      </c>
      <c r="J215">
        <f t="shared" si="39"/>
        <v>0.80131470918603176</v>
      </c>
      <c r="K215">
        <f t="shared" si="39"/>
        <v>0</v>
      </c>
      <c r="L215">
        <f t="shared" si="39"/>
        <v>0.22360679774997896</v>
      </c>
      <c r="M215">
        <f t="shared" si="39"/>
        <v>0</v>
      </c>
      <c r="N215">
        <f t="shared" si="39"/>
        <v>0</v>
      </c>
      <c r="O215">
        <f t="shared" si="39"/>
        <v>0</v>
      </c>
    </row>
    <row r="216" spans="2:17" x14ac:dyDescent="0.3">
      <c r="B216" s="3" t="s">
        <v>122</v>
      </c>
      <c r="G216">
        <f>(G215/SQRT(20))</f>
        <v>4.8436610772822419</v>
      </c>
      <c r="I216">
        <f t="shared" ref="I216:O216" si="40">(I215/SQRT(20))</f>
        <v>0.10942433098048324</v>
      </c>
      <c r="J216">
        <f t="shared" si="40"/>
        <v>0.17917941611104421</v>
      </c>
      <c r="K216">
        <f t="shared" si="40"/>
        <v>0</v>
      </c>
      <c r="L216">
        <f t="shared" si="40"/>
        <v>4.9999999999999996E-2</v>
      </c>
      <c r="M216">
        <f t="shared" si="40"/>
        <v>0</v>
      </c>
      <c r="N216">
        <f t="shared" si="40"/>
        <v>0</v>
      </c>
      <c r="O216">
        <f t="shared" si="40"/>
        <v>0</v>
      </c>
    </row>
    <row r="218" spans="2:17" x14ac:dyDescent="0.3">
      <c r="B218" t="s">
        <v>34</v>
      </c>
      <c r="C218" t="s">
        <v>35</v>
      </c>
      <c r="D218" t="s">
        <v>55</v>
      </c>
      <c r="E218" t="s">
        <v>36</v>
      </c>
      <c r="F218" t="s">
        <v>37</v>
      </c>
      <c r="G218" t="s">
        <v>114</v>
      </c>
      <c r="H218" t="s">
        <v>39</v>
      </c>
      <c r="I218" t="s">
        <v>40</v>
      </c>
      <c r="J218" t="s">
        <v>41</v>
      </c>
      <c r="K218" t="s">
        <v>42</v>
      </c>
      <c r="L218" t="s">
        <v>43</v>
      </c>
      <c r="M218" t="s">
        <v>44</v>
      </c>
      <c r="N218" t="s">
        <v>45</v>
      </c>
      <c r="O218" t="s">
        <v>46</v>
      </c>
      <c r="Q218" t="s">
        <v>100</v>
      </c>
    </row>
    <row r="219" spans="2:17" x14ac:dyDescent="0.3">
      <c r="B219" s="3">
        <v>42223</v>
      </c>
      <c r="C219" t="s">
        <v>8</v>
      </c>
      <c r="D219">
        <v>69</v>
      </c>
      <c r="E219">
        <v>11</v>
      </c>
      <c r="F219">
        <v>1</v>
      </c>
      <c r="G219">
        <v>132</v>
      </c>
      <c r="H219" t="s">
        <v>96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 t="s">
        <v>127</v>
      </c>
    </row>
    <row r="220" spans="2:17" x14ac:dyDescent="0.3">
      <c r="B220" s="3">
        <v>42223</v>
      </c>
      <c r="C220" t="s">
        <v>8</v>
      </c>
      <c r="D220">
        <v>69</v>
      </c>
      <c r="E220">
        <v>11</v>
      </c>
      <c r="F220">
        <v>2</v>
      </c>
      <c r="G220">
        <v>123</v>
      </c>
      <c r="H220" t="s">
        <v>96</v>
      </c>
      <c r="I220">
        <v>3</v>
      </c>
      <c r="J220">
        <v>5</v>
      </c>
      <c r="K220">
        <v>1</v>
      </c>
      <c r="L220">
        <v>0</v>
      </c>
      <c r="M220">
        <v>0</v>
      </c>
      <c r="N220">
        <v>0</v>
      </c>
      <c r="O220">
        <v>0</v>
      </c>
      <c r="Q220" t="s">
        <v>127</v>
      </c>
    </row>
    <row r="221" spans="2:17" x14ac:dyDescent="0.3">
      <c r="B221" s="3">
        <v>42223</v>
      </c>
      <c r="C221" t="s">
        <v>8</v>
      </c>
      <c r="D221">
        <v>69</v>
      </c>
      <c r="E221">
        <v>11</v>
      </c>
      <c r="F221">
        <v>3</v>
      </c>
      <c r="G221">
        <v>78</v>
      </c>
      <c r="H221" t="s">
        <v>95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42223</v>
      </c>
      <c r="C222" t="s">
        <v>8</v>
      </c>
      <c r="D222">
        <v>69</v>
      </c>
      <c r="E222">
        <v>11</v>
      </c>
      <c r="F222">
        <v>4</v>
      </c>
      <c r="G222">
        <v>96</v>
      </c>
      <c r="H222" t="s">
        <v>98</v>
      </c>
      <c r="I222">
        <v>4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42223</v>
      </c>
      <c r="C223" t="s">
        <v>8</v>
      </c>
      <c r="D223">
        <v>69</v>
      </c>
      <c r="E223">
        <v>11</v>
      </c>
      <c r="F223">
        <v>5</v>
      </c>
      <c r="G223">
        <v>91</v>
      </c>
      <c r="H223" t="s">
        <v>96</v>
      </c>
      <c r="I223">
        <v>3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7" x14ac:dyDescent="0.3">
      <c r="B224" s="3">
        <v>42223</v>
      </c>
      <c r="C224" t="s">
        <v>8</v>
      </c>
      <c r="D224">
        <v>69</v>
      </c>
      <c r="E224">
        <v>11</v>
      </c>
      <c r="F224">
        <v>6</v>
      </c>
      <c r="G224">
        <v>103</v>
      </c>
      <c r="H224" t="s">
        <v>96</v>
      </c>
      <c r="I224">
        <v>4</v>
      </c>
      <c r="J224">
        <v>2</v>
      </c>
      <c r="K224">
        <v>1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42223</v>
      </c>
      <c r="C225" t="s">
        <v>8</v>
      </c>
      <c r="D225">
        <v>69</v>
      </c>
      <c r="E225">
        <v>11</v>
      </c>
      <c r="F225">
        <v>7</v>
      </c>
      <c r="G225">
        <v>91</v>
      </c>
      <c r="H225" t="s">
        <v>98</v>
      </c>
      <c r="I225">
        <v>4</v>
      </c>
      <c r="J225">
        <v>2</v>
      </c>
      <c r="K225">
        <v>1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42223</v>
      </c>
      <c r="C226" t="s">
        <v>8</v>
      </c>
      <c r="D226">
        <v>69</v>
      </c>
      <c r="E226">
        <v>11</v>
      </c>
      <c r="F226">
        <v>8</v>
      </c>
      <c r="G226">
        <v>81</v>
      </c>
      <c r="H226" t="s">
        <v>95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Q226" t="s">
        <v>184</v>
      </c>
    </row>
    <row r="227" spans="2:17" x14ac:dyDescent="0.3">
      <c r="B227" s="3">
        <v>42223</v>
      </c>
      <c r="C227" t="s">
        <v>8</v>
      </c>
      <c r="D227">
        <v>69</v>
      </c>
      <c r="E227">
        <v>11</v>
      </c>
      <c r="F227">
        <v>9</v>
      </c>
      <c r="G227">
        <v>131</v>
      </c>
      <c r="H227" t="s">
        <v>99</v>
      </c>
      <c r="I227">
        <v>3</v>
      </c>
      <c r="J227">
        <v>4</v>
      </c>
      <c r="K227">
        <v>0</v>
      </c>
      <c r="L227">
        <v>0</v>
      </c>
      <c r="M227">
        <v>0</v>
      </c>
      <c r="N227">
        <v>0</v>
      </c>
      <c r="O227">
        <v>0</v>
      </c>
      <c r="Q227" t="s">
        <v>239</v>
      </c>
    </row>
    <row r="228" spans="2:17" x14ac:dyDescent="0.3">
      <c r="B228" s="3">
        <v>42223</v>
      </c>
      <c r="C228" t="s">
        <v>8</v>
      </c>
      <c r="D228">
        <v>69</v>
      </c>
      <c r="E228">
        <v>11</v>
      </c>
      <c r="F228">
        <v>10</v>
      </c>
      <c r="G228">
        <v>121</v>
      </c>
      <c r="H228" t="s">
        <v>96</v>
      </c>
      <c r="I228">
        <v>4</v>
      </c>
      <c r="J228">
        <v>1</v>
      </c>
      <c r="K228">
        <v>0</v>
      </c>
      <c r="L228">
        <v>0</v>
      </c>
      <c r="M228">
        <v>0</v>
      </c>
      <c r="N228">
        <v>1</v>
      </c>
      <c r="O228">
        <v>0</v>
      </c>
      <c r="Q228" t="s">
        <v>240</v>
      </c>
    </row>
    <row r="229" spans="2:17" x14ac:dyDescent="0.3">
      <c r="B229" s="3">
        <v>42223</v>
      </c>
      <c r="C229" t="s">
        <v>8</v>
      </c>
      <c r="D229">
        <v>69</v>
      </c>
      <c r="E229">
        <v>11</v>
      </c>
      <c r="F229">
        <v>11</v>
      </c>
      <c r="G229">
        <v>160</v>
      </c>
      <c r="H229" t="s">
        <v>96</v>
      </c>
      <c r="I229">
        <v>3</v>
      </c>
      <c r="J229">
        <v>7</v>
      </c>
      <c r="K229">
        <v>0</v>
      </c>
      <c r="L229">
        <v>0</v>
      </c>
      <c r="M229">
        <v>0</v>
      </c>
      <c r="N229">
        <v>0</v>
      </c>
      <c r="O229">
        <v>0</v>
      </c>
      <c r="Q229" t="s">
        <v>241</v>
      </c>
    </row>
    <row r="230" spans="2:17" x14ac:dyDescent="0.3">
      <c r="B230" s="3">
        <v>42223</v>
      </c>
      <c r="C230" t="s">
        <v>8</v>
      </c>
      <c r="D230">
        <v>69</v>
      </c>
      <c r="E230">
        <v>11</v>
      </c>
      <c r="F230">
        <v>12</v>
      </c>
      <c r="G230">
        <v>173</v>
      </c>
      <c r="H230" t="s">
        <v>96</v>
      </c>
      <c r="I230">
        <v>3</v>
      </c>
      <c r="J230">
        <v>3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7" x14ac:dyDescent="0.3">
      <c r="B231" s="3">
        <v>42223</v>
      </c>
      <c r="C231" t="s">
        <v>8</v>
      </c>
      <c r="D231">
        <v>69</v>
      </c>
      <c r="E231">
        <v>11</v>
      </c>
      <c r="F231">
        <v>13</v>
      </c>
      <c r="G231">
        <v>137</v>
      </c>
      <c r="H231" t="s">
        <v>242</v>
      </c>
      <c r="I231">
        <v>3</v>
      </c>
      <c r="J231">
        <v>4</v>
      </c>
      <c r="K231">
        <v>0</v>
      </c>
      <c r="L231">
        <v>0</v>
      </c>
      <c r="M231">
        <v>0</v>
      </c>
      <c r="N231">
        <v>0</v>
      </c>
      <c r="O231">
        <v>0</v>
      </c>
      <c r="Q231" t="s">
        <v>193</v>
      </c>
    </row>
    <row r="232" spans="2:17" x14ac:dyDescent="0.3">
      <c r="B232" s="3">
        <v>42223</v>
      </c>
      <c r="C232" t="s">
        <v>8</v>
      </c>
      <c r="D232">
        <v>69</v>
      </c>
      <c r="E232">
        <v>11</v>
      </c>
      <c r="F232">
        <v>14</v>
      </c>
      <c r="G232">
        <v>125</v>
      </c>
      <c r="H232" t="s">
        <v>96</v>
      </c>
      <c r="I232">
        <v>4</v>
      </c>
      <c r="J232">
        <v>3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2:17" x14ac:dyDescent="0.3">
      <c r="B233" s="3">
        <v>42223</v>
      </c>
      <c r="C233" t="s">
        <v>8</v>
      </c>
      <c r="D233">
        <v>69</v>
      </c>
      <c r="E233">
        <v>11</v>
      </c>
      <c r="F233">
        <v>15</v>
      </c>
      <c r="G233">
        <v>130</v>
      </c>
      <c r="H233" t="s">
        <v>96</v>
      </c>
      <c r="I233">
        <v>4</v>
      </c>
      <c r="J233">
        <v>6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2:17" x14ac:dyDescent="0.3">
      <c r="B234" s="3">
        <v>42223</v>
      </c>
      <c r="C234" t="s">
        <v>8</v>
      </c>
      <c r="D234">
        <v>69</v>
      </c>
      <c r="E234">
        <v>11</v>
      </c>
      <c r="F234">
        <v>16</v>
      </c>
      <c r="G234">
        <v>52</v>
      </c>
      <c r="H234" t="s">
        <v>95</v>
      </c>
      <c r="I234">
        <v>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2:17" x14ac:dyDescent="0.3">
      <c r="B235" s="3">
        <v>42223</v>
      </c>
      <c r="C235" t="s">
        <v>8</v>
      </c>
      <c r="D235">
        <v>69</v>
      </c>
      <c r="E235">
        <v>11</v>
      </c>
      <c r="F235">
        <v>17</v>
      </c>
      <c r="G235">
        <v>115</v>
      </c>
      <c r="H235" t="s">
        <v>96</v>
      </c>
      <c r="I235">
        <v>4</v>
      </c>
      <c r="J235">
        <v>5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7" x14ac:dyDescent="0.3">
      <c r="B236" s="3">
        <v>42223</v>
      </c>
      <c r="C236" t="s">
        <v>8</v>
      </c>
      <c r="D236">
        <v>69</v>
      </c>
      <c r="E236">
        <v>11</v>
      </c>
      <c r="F236">
        <v>18</v>
      </c>
      <c r="G236">
        <v>122</v>
      </c>
      <c r="H236" s="11" t="s">
        <v>96</v>
      </c>
      <c r="I236">
        <v>4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2:17" x14ac:dyDescent="0.3">
      <c r="B237" s="3"/>
    </row>
    <row r="238" spans="2:17" x14ac:dyDescent="0.3">
      <c r="B238" s="3" t="s">
        <v>108</v>
      </c>
      <c r="J238">
        <f t="shared" ref="J238:O238" si="41">SUM(J219:J236)</f>
        <v>44</v>
      </c>
      <c r="K238">
        <f t="shared" si="41"/>
        <v>3</v>
      </c>
      <c r="L238">
        <f t="shared" si="41"/>
        <v>0</v>
      </c>
      <c r="M238">
        <f t="shared" si="41"/>
        <v>0</v>
      </c>
      <c r="N238">
        <f t="shared" si="41"/>
        <v>1</v>
      </c>
      <c r="O238">
        <f t="shared" si="41"/>
        <v>0</v>
      </c>
    </row>
    <row r="239" spans="2:17" x14ac:dyDescent="0.3">
      <c r="B239" s="3" t="s">
        <v>107</v>
      </c>
      <c r="G239">
        <f>AVERAGE(G219:G236)</f>
        <v>114.5</v>
      </c>
      <c r="I239">
        <f t="shared" ref="I239:O239" si="42">AVERAGE(I219:I236)</f>
        <v>3.5</v>
      </c>
      <c r="J239">
        <f t="shared" si="42"/>
        <v>2.4444444444444446</v>
      </c>
      <c r="K239">
        <f t="shared" si="42"/>
        <v>0.16666666666666666</v>
      </c>
      <c r="L239">
        <f t="shared" si="42"/>
        <v>0</v>
      </c>
      <c r="M239">
        <f t="shared" si="42"/>
        <v>0</v>
      </c>
      <c r="N239">
        <f t="shared" si="42"/>
        <v>5.5555555555555552E-2</v>
      </c>
      <c r="O239">
        <f t="shared" si="42"/>
        <v>0</v>
      </c>
    </row>
    <row r="240" spans="2:17" x14ac:dyDescent="0.3">
      <c r="B240" t="s">
        <v>121</v>
      </c>
      <c r="G240">
        <f>_xlfn.STDEV.S(G219:G236)</f>
        <v>29.74252254027596</v>
      </c>
      <c r="I240">
        <f t="shared" ref="I240:O240" si="43">_xlfn.STDEV.S(I219:I236)</f>
        <v>0.51449575542752657</v>
      </c>
      <c r="J240">
        <f t="shared" si="43"/>
        <v>2.2809240187005284</v>
      </c>
      <c r="K240">
        <f t="shared" si="43"/>
        <v>0.38348249442368521</v>
      </c>
      <c r="L240">
        <f t="shared" si="43"/>
        <v>0</v>
      </c>
      <c r="M240">
        <f t="shared" si="43"/>
        <v>0</v>
      </c>
      <c r="N240">
        <f t="shared" si="43"/>
        <v>0.23570226039551584</v>
      </c>
      <c r="O240">
        <f t="shared" si="43"/>
        <v>0</v>
      </c>
    </row>
    <row r="241" spans="2:17" x14ac:dyDescent="0.3">
      <c r="B241" s="3" t="s">
        <v>122</v>
      </c>
      <c r="G241">
        <f>(G240/SQRT(18))</f>
        <v>7.0103797926076243</v>
      </c>
      <c r="I241">
        <f t="shared" ref="I241:O241" si="44">(I240/SQRT(18))</f>
        <v>0.12126781251816651</v>
      </c>
      <c r="J241">
        <f t="shared" si="44"/>
        <v>0.53761894699813839</v>
      </c>
      <c r="K241">
        <f t="shared" si="44"/>
        <v>9.0387690757773406E-2</v>
      </c>
      <c r="L241">
        <f t="shared" si="44"/>
        <v>0</v>
      </c>
      <c r="M241">
        <f t="shared" si="44"/>
        <v>0</v>
      </c>
      <c r="N241">
        <f t="shared" si="44"/>
        <v>5.5555555555555559E-2</v>
      </c>
      <c r="O241">
        <f t="shared" si="44"/>
        <v>0</v>
      </c>
    </row>
    <row r="243" spans="2:17" x14ac:dyDescent="0.3">
      <c r="B243" t="s">
        <v>34</v>
      </c>
      <c r="C243" t="s">
        <v>35</v>
      </c>
      <c r="D243" t="s">
        <v>55</v>
      </c>
      <c r="E243" t="s">
        <v>36</v>
      </c>
      <c r="F243" t="s">
        <v>37</v>
      </c>
      <c r="G243" t="s">
        <v>114</v>
      </c>
      <c r="H243" t="s">
        <v>39</v>
      </c>
      <c r="I243" t="s">
        <v>40</v>
      </c>
      <c r="J243" t="s">
        <v>41</v>
      </c>
      <c r="K243" t="s">
        <v>42</v>
      </c>
      <c r="L243" t="s">
        <v>43</v>
      </c>
      <c r="M243" t="s">
        <v>44</v>
      </c>
      <c r="N243" t="s">
        <v>45</v>
      </c>
      <c r="O243" t="s">
        <v>46</v>
      </c>
      <c r="Q243" t="s">
        <v>100</v>
      </c>
    </row>
    <row r="244" spans="2:17" x14ac:dyDescent="0.3">
      <c r="B244" s="3">
        <v>42223</v>
      </c>
      <c r="C244" t="s">
        <v>8</v>
      </c>
      <c r="D244">
        <v>70</v>
      </c>
      <c r="E244">
        <v>12</v>
      </c>
      <c r="F244">
        <v>1</v>
      </c>
      <c r="G244">
        <v>123</v>
      </c>
      <c r="H244" t="s">
        <v>99</v>
      </c>
      <c r="I244">
        <v>3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Q244" s="6" t="s">
        <v>166</v>
      </c>
    </row>
    <row r="245" spans="2:17" x14ac:dyDescent="0.3">
      <c r="B245" s="3">
        <v>42223</v>
      </c>
      <c r="C245" t="s">
        <v>8</v>
      </c>
      <c r="D245">
        <v>70</v>
      </c>
      <c r="E245">
        <v>12</v>
      </c>
      <c r="F245">
        <v>2</v>
      </c>
      <c r="G245">
        <v>57</v>
      </c>
      <c r="H245" t="s">
        <v>95</v>
      </c>
      <c r="I245">
        <v>4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7" x14ac:dyDescent="0.3">
      <c r="B246" s="3">
        <v>42223</v>
      </c>
      <c r="C246" t="s">
        <v>8</v>
      </c>
      <c r="D246">
        <v>70</v>
      </c>
      <c r="E246">
        <v>12</v>
      </c>
      <c r="F246">
        <v>3</v>
      </c>
      <c r="G246">
        <v>94</v>
      </c>
      <c r="H246" t="s">
        <v>96</v>
      </c>
      <c r="I246">
        <v>3</v>
      </c>
      <c r="J246">
        <v>3</v>
      </c>
      <c r="K246">
        <v>0</v>
      </c>
      <c r="L246">
        <v>0</v>
      </c>
      <c r="M246">
        <v>0</v>
      </c>
      <c r="N246">
        <v>0</v>
      </c>
      <c r="O246">
        <v>0</v>
      </c>
      <c r="Q246" s="6" t="s">
        <v>243</v>
      </c>
    </row>
    <row r="247" spans="2:17" x14ac:dyDescent="0.3">
      <c r="B247" s="3">
        <v>42223</v>
      </c>
      <c r="C247" t="s">
        <v>8</v>
      </c>
      <c r="D247">
        <v>70</v>
      </c>
      <c r="E247">
        <v>12</v>
      </c>
      <c r="F247">
        <v>4</v>
      </c>
      <c r="G247">
        <v>111</v>
      </c>
      <c r="H247" t="s">
        <v>99</v>
      </c>
      <c r="I247">
        <v>3</v>
      </c>
      <c r="J247">
        <v>2</v>
      </c>
      <c r="K247">
        <v>0</v>
      </c>
      <c r="L247">
        <v>0</v>
      </c>
      <c r="M247">
        <v>0</v>
      </c>
      <c r="N247">
        <v>0</v>
      </c>
      <c r="O247">
        <v>1</v>
      </c>
      <c r="Q247" t="s">
        <v>175</v>
      </c>
    </row>
    <row r="248" spans="2:17" x14ac:dyDescent="0.3">
      <c r="B248" s="3">
        <v>42223</v>
      </c>
      <c r="C248" t="s">
        <v>8</v>
      </c>
      <c r="D248">
        <v>70</v>
      </c>
      <c r="E248">
        <v>12</v>
      </c>
      <c r="F248">
        <v>5</v>
      </c>
      <c r="G248">
        <v>93</v>
      </c>
      <c r="H248" t="s">
        <v>98</v>
      </c>
      <c r="I248">
        <v>4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0</v>
      </c>
      <c r="Q248" s="6" t="s">
        <v>201</v>
      </c>
    </row>
    <row r="249" spans="2:17" x14ac:dyDescent="0.3">
      <c r="B249" s="3">
        <v>42223</v>
      </c>
      <c r="C249" t="s">
        <v>8</v>
      </c>
      <c r="D249">
        <v>70</v>
      </c>
      <c r="E249">
        <v>12</v>
      </c>
      <c r="F249">
        <v>6</v>
      </c>
      <c r="G249">
        <v>89</v>
      </c>
      <c r="H249" t="s">
        <v>96</v>
      </c>
      <c r="I249">
        <v>4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0</v>
      </c>
    </row>
    <row r="250" spans="2:17" x14ac:dyDescent="0.3">
      <c r="B250" s="3"/>
    </row>
    <row r="251" spans="2:17" x14ac:dyDescent="0.3">
      <c r="B251" s="3" t="s">
        <v>108</v>
      </c>
      <c r="J251">
        <f t="shared" ref="J251:O251" si="45">SUM(J244:J249)</f>
        <v>9</v>
      </c>
      <c r="K251">
        <f t="shared" si="45"/>
        <v>0</v>
      </c>
      <c r="L251">
        <f t="shared" si="45"/>
        <v>2</v>
      </c>
      <c r="M251">
        <f t="shared" si="45"/>
        <v>0</v>
      </c>
      <c r="N251">
        <f t="shared" si="45"/>
        <v>0</v>
      </c>
      <c r="O251">
        <f t="shared" si="45"/>
        <v>1</v>
      </c>
    </row>
    <row r="252" spans="2:17" x14ac:dyDescent="0.3">
      <c r="B252" s="3" t="s">
        <v>107</v>
      </c>
      <c r="G252">
        <f>AVERAGE(G244:G249)</f>
        <v>94.5</v>
      </c>
      <c r="I252">
        <f t="shared" ref="I252:O252" si="46">AVERAGE(I244:I249)</f>
        <v>3.5</v>
      </c>
      <c r="J252">
        <f t="shared" si="46"/>
        <v>1.5</v>
      </c>
      <c r="K252">
        <f t="shared" si="46"/>
        <v>0</v>
      </c>
      <c r="L252">
        <f t="shared" si="46"/>
        <v>0.33333333333333331</v>
      </c>
      <c r="M252">
        <f t="shared" si="46"/>
        <v>0</v>
      </c>
      <c r="N252">
        <f t="shared" si="46"/>
        <v>0</v>
      </c>
      <c r="O252">
        <f t="shared" si="46"/>
        <v>0.16666666666666666</v>
      </c>
    </row>
    <row r="253" spans="2:17" x14ac:dyDescent="0.3">
      <c r="B253" t="s">
        <v>121</v>
      </c>
      <c r="G253">
        <f>_xlfn.STDEV.S(G244:G249)</f>
        <v>22.465529150233696</v>
      </c>
      <c r="I253">
        <f t="shared" ref="I253:O253" si="47">_xlfn.STDEV.S(I244:I249)</f>
        <v>0.54772255750516607</v>
      </c>
      <c r="J253">
        <f t="shared" si="47"/>
        <v>1.0488088481701516</v>
      </c>
      <c r="K253">
        <f t="shared" si="47"/>
        <v>0</v>
      </c>
      <c r="L253">
        <f t="shared" si="47"/>
        <v>0.51639777949432231</v>
      </c>
      <c r="M253">
        <f t="shared" si="47"/>
        <v>0</v>
      </c>
      <c r="N253">
        <f t="shared" si="47"/>
        <v>0</v>
      </c>
      <c r="O253">
        <f t="shared" si="47"/>
        <v>0.40824829046386302</v>
      </c>
    </row>
    <row r="254" spans="2:17" x14ac:dyDescent="0.3">
      <c r="B254" s="3" t="s">
        <v>122</v>
      </c>
      <c r="G254">
        <f>(G253/SQRT(6))</f>
        <v>9.1715138699489884</v>
      </c>
      <c r="I254">
        <f>(I253/SQRT(6))</f>
        <v>0.22360679774997896</v>
      </c>
      <c r="J254">
        <f>(J253/SQRT(6))</f>
        <v>0.4281744192888377</v>
      </c>
      <c r="K254">
        <f t="shared" ref="K254:O254" si="48">(K253/SQRT(6))</f>
        <v>0</v>
      </c>
      <c r="L254">
        <f t="shared" si="48"/>
        <v>0.21081851067789201</v>
      </c>
      <c r="M254">
        <f t="shared" si="48"/>
        <v>0</v>
      </c>
      <c r="N254">
        <f t="shared" si="48"/>
        <v>0</v>
      </c>
      <c r="O254">
        <f t="shared" si="48"/>
        <v>0.16666666666666669</v>
      </c>
    </row>
    <row r="256" spans="2:17" x14ac:dyDescent="0.3">
      <c r="B256" t="s">
        <v>34</v>
      </c>
      <c r="C256" t="s">
        <v>35</v>
      </c>
      <c r="D256" t="s">
        <v>55</v>
      </c>
      <c r="E256" t="s">
        <v>36</v>
      </c>
      <c r="F256" t="s">
        <v>37</v>
      </c>
      <c r="G256" t="s">
        <v>114</v>
      </c>
      <c r="H256" t="s">
        <v>39</v>
      </c>
      <c r="I256" t="s">
        <v>40</v>
      </c>
      <c r="J256" t="s">
        <v>41</v>
      </c>
      <c r="K256" t="s">
        <v>42</v>
      </c>
      <c r="L256" t="s">
        <v>43</v>
      </c>
      <c r="M256" t="s">
        <v>44</v>
      </c>
      <c r="N256" t="s">
        <v>45</v>
      </c>
      <c r="O256" t="s">
        <v>46</v>
      </c>
      <c r="Q256" t="s">
        <v>100</v>
      </c>
    </row>
    <row r="257" spans="2:17" x14ac:dyDescent="0.3">
      <c r="B257" s="3">
        <v>42223</v>
      </c>
      <c r="C257" t="s">
        <v>8</v>
      </c>
      <c r="D257">
        <v>71</v>
      </c>
      <c r="E257">
        <v>13</v>
      </c>
      <c r="F257">
        <v>1</v>
      </c>
      <c r="G257">
        <v>32</v>
      </c>
      <c r="H257" t="s">
        <v>95</v>
      </c>
      <c r="I257">
        <v>5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Q257" t="s">
        <v>244</v>
      </c>
    </row>
    <row r="258" spans="2:17" x14ac:dyDescent="0.3">
      <c r="B258" s="3">
        <v>42223</v>
      </c>
      <c r="C258" t="s">
        <v>8</v>
      </c>
      <c r="D258">
        <v>71</v>
      </c>
      <c r="E258">
        <v>13</v>
      </c>
      <c r="F258">
        <v>2</v>
      </c>
      <c r="G258">
        <v>45</v>
      </c>
      <c r="H258" t="s">
        <v>98</v>
      </c>
      <c r="I258">
        <v>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2:17" x14ac:dyDescent="0.3">
      <c r="B259" s="3">
        <v>42223</v>
      </c>
      <c r="C259" t="s">
        <v>8</v>
      </c>
      <c r="D259">
        <v>71</v>
      </c>
      <c r="E259">
        <v>13</v>
      </c>
      <c r="F259">
        <v>3</v>
      </c>
      <c r="G259">
        <v>59</v>
      </c>
      <c r="H259" t="s">
        <v>95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Q259" t="s">
        <v>166</v>
      </c>
    </row>
    <row r="260" spans="2:17" x14ac:dyDescent="0.3">
      <c r="B260" s="3">
        <v>42223</v>
      </c>
      <c r="C260" t="s">
        <v>8</v>
      </c>
      <c r="D260">
        <v>71</v>
      </c>
      <c r="E260">
        <v>13</v>
      </c>
      <c r="F260">
        <v>4</v>
      </c>
      <c r="G260">
        <v>17</v>
      </c>
      <c r="H260" t="s">
        <v>95</v>
      </c>
      <c r="I260">
        <v>4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2:17" x14ac:dyDescent="0.3">
      <c r="B261" s="3">
        <v>42223</v>
      </c>
      <c r="C261" t="s">
        <v>8</v>
      </c>
      <c r="D261">
        <v>71</v>
      </c>
      <c r="E261">
        <v>13</v>
      </c>
      <c r="F261">
        <v>5</v>
      </c>
      <c r="G261">
        <v>123</v>
      </c>
      <c r="H261" t="s">
        <v>99</v>
      </c>
      <c r="I261">
        <v>3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Q261" t="s">
        <v>245</v>
      </c>
    </row>
    <row r="262" spans="2:17" x14ac:dyDescent="0.3">
      <c r="B262" s="3">
        <v>42223</v>
      </c>
      <c r="C262" t="s">
        <v>8</v>
      </c>
      <c r="D262">
        <v>71</v>
      </c>
      <c r="E262">
        <v>13</v>
      </c>
      <c r="F262">
        <v>6</v>
      </c>
      <c r="G262">
        <v>69</v>
      </c>
      <c r="H262" t="s">
        <v>95</v>
      </c>
      <c r="I262">
        <v>3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2:17" x14ac:dyDescent="0.3">
      <c r="B263" s="3">
        <v>42223</v>
      </c>
      <c r="C263" t="s">
        <v>8</v>
      </c>
      <c r="D263">
        <v>71</v>
      </c>
      <c r="E263">
        <v>13</v>
      </c>
      <c r="F263">
        <v>7</v>
      </c>
      <c r="G263">
        <v>137</v>
      </c>
      <c r="H263" t="s">
        <v>99</v>
      </c>
      <c r="I263">
        <v>3</v>
      </c>
      <c r="J263">
        <v>3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2:17" x14ac:dyDescent="0.3">
      <c r="B264" s="3"/>
    </row>
    <row r="265" spans="2:17" x14ac:dyDescent="0.3">
      <c r="B265" s="3" t="s">
        <v>108</v>
      </c>
      <c r="J265">
        <f>SUM(J257:J263)</f>
        <v>5</v>
      </c>
      <c r="K265">
        <f t="shared" ref="K265:O265" si="49">SUM(K257:K263)</f>
        <v>0</v>
      </c>
      <c r="L265">
        <f t="shared" si="49"/>
        <v>0</v>
      </c>
      <c r="M265">
        <f t="shared" si="49"/>
        <v>0</v>
      </c>
      <c r="N265">
        <f t="shared" si="49"/>
        <v>0</v>
      </c>
      <c r="O265">
        <f t="shared" si="49"/>
        <v>0</v>
      </c>
    </row>
    <row r="266" spans="2:17" x14ac:dyDescent="0.3">
      <c r="B266" s="3" t="s">
        <v>107</v>
      </c>
      <c r="G266">
        <f>AVERAGE(G257:G263)</f>
        <v>68.857142857142861</v>
      </c>
      <c r="I266">
        <f>AVERAGE(I257:I263)</f>
        <v>3.5714285714285716</v>
      </c>
      <c r="J266">
        <f>AVERAGE(J257:J263)</f>
        <v>0.7142857142857143</v>
      </c>
      <c r="K266">
        <f t="shared" ref="K266:O266" si="50">AVERAGE(K257:K263)</f>
        <v>0</v>
      </c>
      <c r="L266">
        <f t="shared" si="50"/>
        <v>0</v>
      </c>
      <c r="M266">
        <f t="shared" si="50"/>
        <v>0</v>
      </c>
      <c r="N266">
        <f t="shared" si="50"/>
        <v>0</v>
      </c>
      <c r="O266">
        <f t="shared" si="50"/>
        <v>0</v>
      </c>
    </row>
    <row r="267" spans="2:17" x14ac:dyDescent="0.3">
      <c r="B267" t="s">
        <v>121</v>
      </c>
      <c r="G267">
        <f>_xlfn.STDEV.S(G257:G263)</f>
        <v>45.256412331766391</v>
      </c>
      <c r="I267">
        <f>_xlfn.STDEV.S(I257:I263)</f>
        <v>0.78679579246944253</v>
      </c>
      <c r="J267">
        <f>_xlfn.STDEV.S(J257:J263)</f>
        <v>1.1126972805283737</v>
      </c>
      <c r="K267">
        <f t="shared" ref="K267:O267" si="51">_xlfn.STDEV.S(K257:K263)</f>
        <v>0</v>
      </c>
      <c r="L267">
        <f t="shared" si="51"/>
        <v>0</v>
      </c>
      <c r="M267">
        <f t="shared" si="51"/>
        <v>0</v>
      </c>
      <c r="N267">
        <f t="shared" si="51"/>
        <v>0</v>
      </c>
      <c r="O267">
        <f t="shared" si="51"/>
        <v>0</v>
      </c>
    </row>
    <row r="268" spans="2:17" x14ac:dyDescent="0.3">
      <c r="B268" s="3" t="s">
        <v>122</v>
      </c>
      <c r="G268">
        <f>(G267/SQRT(7))</f>
        <v>17.105316037264377</v>
      </c>
      <c r="I268">
        <f>(I267/SQRT(7))</f>
        <v>0.29738085706659012</v>
      </c>
      <c r="J268">
        <f>(J267/SQRT(7))</f>
        <v>0.420560041253707</v>
      </c>
      <c r="K268">
        <f t="shared" ref="K268:O268" si="52">(K267/SQRT(7))</f>
        <v>0</v>
      </c>
      <c r="L268">
        <f t="shared" si="52"/>
        <v>0</v>
      </c>
      <c r="M268">
        <f t="shared" si="52"/>
        <v>0</v>
      </c>
      <c r="N268">
        <f t="shared" si="52"/>
        <v>0</v>
      </c>
      <c r="O268">
        <f t="shared" si="52"/>
        <v>0</v>
      </c>
    </row>
    <row r="270" spans="2:17" x14ac:dyDescent="0.3">
      <c r="B270" t="s">
        <v>34</v>
      </c>
      <c r="C270" t="s">
        <v>35</v>
      </c>
      <c r="D270" t="s">
        <v>55</v>
      </c>
      <c r="E270" t="s">
        <v>36</v>
      </c>
      <c r="F270" t="s">
        <v>37</v>
      </c>
      <c r="G270" t="s">
        <v>114</v>
      </c>
      <c r="H270" t="s">
        <v>39</v>
      </c>
      <c r="I270" t="s">
        <v>40</v>
      </c>
      <c r="J270" t="s">
        <v>41</v>
      </c>
      <c r="K270" t="s">
        <v>42</v>
      </c>
      <c r="L270" t="s">
        <v>43</v>
      </c>
      <c r="M270" t="s">
        <v>44</v>
      </c>
      <c r="N270" t="s">
        <v>45</v>
      </c>
      <c r="O270" t="s">
        <v>46</v>
      </c>
      <c r="Q270" t="s">
        <v>100</v>
      </c>
    </row>
    <row r="271" spans="2:17" x14ac:dyDescent="0.3">
      <c r="B271" s="3">
        <v>42223</v>
      </c>
      <c r="C271" t="s">
        <v>8</v>
      </c>
      <c r="D271">
        <v>72</v>
      </c>
      <c r="E271">
        <v>14</v>
      </c>
      <c r="F271">
        <v>1</v>
      </c>
      <c r="G271">
        <v>94</v>
      </c>
      <c r="H271" t="s">
        <v>95</v>
      </c>
      <c r="I271">
        <v>4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Q271" t="s">
        <v>167</v>
      </c>
    </row>
    <row r="272" spans="2:17" x14ac:dyDescent="0.3">
      <c r="B272" s="3">
        <v>42223</v>
      </c>
      <c r="C272" t="s">
        <v>8</v>
      </c>
      <c r="D272">
        <v>72</v>
      </c>
      <c r="E272">
        <v>14</v>
      </c>
      <c r="F272">
        <v>2</v>
      </c>
      <c r="G272">
        <v>55</v>
      </c>
      <c r="H272" t="s">
        <v>95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</row>
    <row r="273" spans="2:17" x14ac:dyDescent="0.3">
      <c r="B273" s="3">
        <v>42223</v>
      </c>
      <c r="C273" t="s">
        <v>8</v>
      </c>
      <c r="D273">
        <v>72</v>
      </c>
      <c r="E273">
        <v>14</v>
      </c>
      <c r="F273">
        <v>3</v>
      </c>
      <c r="G273">
        <v>92</v>
      </c>
      <c r="H273" t="s">
        <v>95</v>
      </c>
      <c r="I273">
        <v>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Q273" t="s">
        <v>196</v>
      </c>
    </row>
    <row r="274" spans="2:17" x14ac:dyDescent="0.3">
      <c r="B274" s="3"/>
    </row>
    <row r="275" spans="2:17" x14ac:dyDescent="0.3">
      <c r="B275" s="3" t="s">
        <v>108</v>
      </c>
      <c r="J275">
        <f t="shared" ref="J275:O275" si="53">SUM(J271:J273)</f>
        <v>1</v>
      </c>
      <c r="K275">
        <f t="shared" si="53"/>
        <v>0</v>
      </c>
      <c r="L275">
        <f t="shared" si="53"/>
        <v>0</v>
      </c>
      <c r="M275">
        <f t="shared" si="53"/>
        <v>0</v>
      </c>
      <c r="N275">
        <f t="shared" si="53"/>
        <v>0</v>
      </c>
      <c r="O275">
        <f t="shared" si="53"/>
        <v>1</v>
      </c>
    </row>
    <row r="276" spans="2:17" x14ac:dyDescent="0.3">
      <c r="B276" s="3" t="s">
        <v>107</v>
      </c>
      <c r="G276">
        <f>AVERAGE(G271:G273)</f>
        <v>80.333333333333329</v>
      </c>
      <c r="I276">
        <f t="shared" ref="I276:O276" si="54">AVERAGE(I271:I273)</f>
        <v>3.3333333333333335</v>
      </c>
      <c r="J276">
        <f t="shared" si="54"/>
        <v>0.33333333333333331</v>
      </c>
      <c r="K276">
        <f t="shared" si="54"/>
        <v>0</v>
      </c>
      <c r="L276">
        <f t="shared" si="54"/>
        <v>0</v>
      </c>
      <c r="M276">
        <f t="shared" si="54"/>
        <v>0</v>
      </c>
      <c r="N276">
        <f t="shared" si="54"/>
        <v>0</v>
      </c>
      <c r="O276">
        <f t="shared" si="54"/>
        <v>0.33333333333333331</v>
      </c>
    </row>
    <row r="277" spans="2:17" x14ac:dyDescent="0.3">
      <c r="B277" t="s">
        <v>121</v>
      </c>
      <c r="G277">
        <f>_xlfn.STDEV.S(G271:G273)</f>
        <v>21.962088546705523</v>
      </c>
      <c r="I277">
        <f t="shared" ref="I277:O277" si="55">_xlfn.STDEV.S(I271:I273)</f>
        <v>0.57735026918962473</v>
      </c>
      <c r="J277">
        <f t="shared" si="55"/>
        <v>0.57735026918962584</v>
      </c>
      <c r="K277">
        <f t="shared" si="55"/>
        <v>0</v>
      </c>
      <c r="L277">
        <f t="shared" si="55"/>
        <v>0</v>
      </c>
      <c r="M277">
        <f t="shared" si="55"/>
        <v>0</v>
      </c>
      <c r="N277">
        <f t="shared" si="55"/>
        <v>0</v>
      </c>
      <c r="O277">
        <f t="shared" si="55"/>
        <v>0.57735026918962584</v>
      </c>
    </row>
    <row r="278" spans="2:17" x14ac:dyDescent="0.3">
      <c r="B278" s="3" t="s">
        <v>122</v>
      </c>
      <c r="G278">
        <f>(G277/SQRT(3))</f>
        <v>12.679817734406832</v>
      </c>
      <c r="I278">
        <f>(I277/SQRT(3))</f>
        <v>0.33333333333333276</v>
      </c>
      <c r="J278">
        <f>(J277/SQRT(3))</f>
        <v>0.33333333333333337</v>
      </c>
      <c r="K278">
        <f t="shared" ref="K278:O278" si="56">(K277/SQRT(3))</f>
        <v>0</v>
      </c>
      <c r="L278">
        <f t="shared" si="56"/>
        <v>0</v>
      </c>
      <c r="M278">
        <f t="shared" si="56"/>
        <v>0</v>
      </c>
      <c r="N278">
        <f t="shared" si="56"/>
        <v>0</v>
      </c>
      <c r="O278">
        <f t="shared" si="56"/>
        <v>0.33333333333333337</v>
      </c>
    </row>
    <row r="280" spans="2:17" x14ac:dyDescent="0.3">
      <c r="B280" t="s">
        <v>34</v>
      </c>
      <c r="C280" t="s">
        <v>35</v>
      </c>
      <c r="D280" t="s">
        <v>55</v>
      </c>
      <c r="E280" t="s">
        <v>36</v>
      </c>
      <c r="F280" t="s">
        <v>37</v>
      </c>
      <c r="G280" t="s">
        <v>114</v>
      </c>
      <c r="H280" t="s">
        <v>39</v>
      </c>
      <c r="I280" t="s">
        <v>40</v>
      </c>
      <c r="J280" t="s">
        <v>41</v>
      </c>
      <c r="K280" t="s">
        <v>42</v>
      </c>
      <c r="L280" t="s">
        <v>43</v>
      </c>
      <c r="M280" t="s">
        <v>44</v>
      </c>
      <c r="N280" t="s">
        <v>45</v>
      </c>
      <c r="O280" t="s">
        <v>46</v>
      </c>
      <c r="Q280" t="s">
        <v>100</v>
      </c>
    </row>
    <row r="281" spans="2:17" x14ac:dyDescent="0.3">
      <c r="B281" s="3">
        <v>42223</v>
      </c>
      <c r="C281" t="s">
        <v>8</v>
      </c>
      <c r="D281">
        <v>73</v>
      </c>
      <c r="E281">
        <v>15</v>
      </c>
      <c r="F281">
        <v>1</v>
      </c>
      <c r="G281">
        <v>103</v>
      </c>
      <c r="H281" t="s">
        <v>95</v>
      </c>
      <c r="I281">
        <v>3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2:17" x14ac:dyDescent="0.3">
      <c r="B282" s="3">
        <v>42223</v>
      </c>
      <c r="C282" t="s">
        <v>8</v>
      </c>
      <c r="D282">
        <v>73</v>
      </c>
      <c r="E282">
        <v>15</v>
      </c>
      <c r="F282">
        <v>2</v>
      </c>
      <c r="G282">
        <v>119</v>
      </c>
      <c r="H282" t="s">
        <v>99</v>
      </c>
      <c r="I282">
        <v>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Q282" t="s">
        <v>190</v>
      </c>
    </row>
    <row r="283" spans="2:17" x14ac:dyDescent="0.3">
      <c r="B283" s="3">
        <v>42223</v>
      </c>
      <c r="C283" t="s">
        <v>8</v>
      </c>
      <c r="D283">
        <v>73</v>
      </c>
      <c r="E283">
        <v>15</v>
      </c>
      <c r="F283">
        <v>3</v>
      </c>
      <c r="G283">
        <v>108</v>
      </c>
      <c r="H283" t="s">
        <v>99</v>
      </c>
      <c r="I283">
        <v>3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2:17" x14ac:dyDescent="0.3">
      <c r="B284" s="3">
        <v>42223</v>
      </c>
      <c r="C284" t="s">
        <v>8</v>
      </c>
      <c r="D284">
        <v>73</v>
      </c>
      <c r="E284">
        <v>15</v>
      </c>
      <c r="F284">
        <v>4</v>
      </c>
      <c r="G284">
        <v>120</v>
      </c>
      <c r="H284" t="s">
        <v>99</v>
      </c>
      <c r="I284">
        <v>3</v>
      </c>
      <c r="J284">
        <v>3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2:17" x14ac:dyDescent="0.3">
      <c r="B285" s="3">
        <v>42223</v>
      </c>
      <c r="C285" t="s">
        <v>8</v>
      </c>
      <c r="D285">
        <v>73</v>
      </c>
      <c r="E285">
        <v>15</v>
      </c>
      <c r="F285">
        <v>5</v>
      </c>
      <c r="G285">
        <v>135</v>
      </c>
      <c r="H285" t="s">
        <v>99</v>
      </c>
      <c r="I285">
        <v>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2:17" x14ac:dyDescent="0.3">
      <c r="B286" s="3">
        <v>42223</v>
      </c>
      <c r="C286" t="s">
        <v>8</v>
      </c>
      <c r="D286">
        <v>73</v>
      </c>
      <c r="E286">
        <v>15</v>
      </c>
      <c r="F286">
        <v>6</v>
      </c>
      <c r="G286">
        <v>136</v>
      </c>
      <c r="H286" t="s">
        <v>189</v>
      </c>
      <c r="I286">
        <v>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2:17" x14ac:dyDescent="0.3">
      <c r="B287" s="3">
        <v>42223</v>
      </c>
      <c r="C287" t="s">
        <v>8</v>
      </c>
      <c r="D287">
        <v>73</v>
      </c>
      <c r="E287">
        <v>15</v>
      </c>
      <c r="F287">
        <v>7</v>
      </c>
      <c r="G287">
        <v>102</v>
      </c>
      <c r="H287" t="s">
        <v>95</v>
      </c>
      <c r="I287">
        <v>3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</row>
    <row r="288" spans="2:17" x14ac:dyDescent="0.3">
      <c r="B288" s="3">
        <v>42223</v>
      </c>
      <c r="C288" t="s">
        <v>8</v>
      </c>
      <c r="D288">
        <v>73</v>
      </c>
      <c r="E288">
        <v>15</v>
      </c>
      <c r="F288">
        <v>8</v>
      </c>
      <c r="G288">
        <v>57</v>
      </c>
      <c r="H288" t="s">
        <v>95</v>
      </c>
      <c r="I288">
        <v>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 t="s">
        <v>191</v>
      </c>
    </row>
    <row r="289" spans="2:17" x14ac:dyDescent="0.3">
      <c r="B289" s="3">
        <v>42223</v>
      </c>
      <c r="C289" t="s">
        <v>8</v>
      </c>
      <c r="D289">
        <v>73</v>
      </c>
      <c r="E289">
        <v>15</v>
      </c>
      <c r="F289">
        <v>9</v>
      </c>
      <c r="G289">
        <v>74</v>
      </c>
      <c r="H289" t="s">
        <v>95</v>
      </c>
      <c r="I289">
        <v>4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</row>
    <row r="290" spans="2:17" x14ac:dyDescent="0.3">
      <c r="B290" s="3">
        <v>42223</v>
      </c>
      <c r="C290" t="s">
        <v>8</v>
      </c>
      <c r="D290">
        <v>73</v>
      </c>
      <c r="E290">
        <v>15</v>
      </c>
      <c r="F290">
        <v>10</v>
      </c>
      <c r="G290">
        <v>129</v>
      </c>
      <c r="H290" t="s">
        <v>99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2:17" x14ac:dyDescent="0.3">
      <c r="B291" s="3">
        <v>42223</v>
      </c>
      <c r="C291" t="s">
        <v>8</v>
      </c>
      <c r="D291">
        <v>73</v>
      </c>
      <c r="E291">
        <v>15</v>
      </c>
      <c r="F291">
        <v>11</v>
      </c>
      <c r="G291">
        <v>138</v>
      </c>
      <c r="H291" t="s">
        <v>95</v>
      </c>
      <c r="I291">
        <v>3</v>
      </c>
      <c r="J291">
        <v>2</v>
      </c>
      <c r="K291">
        <v>0</v>
      </c>
      <c r="L291">
        <v>0</v>
      </c>
      <c r="M291">
        <v>0</v>
      </c>
      <c r="N291">
        <v>0</v>
      </c>
      <c r="O291">
        <v>0</v>
      </c>
      <c r="Q291" t="s">
        <v>191</v>
      </c>
    </row>
    <row r="292" spans="2:17" x14ac:dyDescent="0.3">
      <c r="B292" s="3">
        <v>42223</v>
      </c>
      <c r="C292" t="s">
        <v>8</v>
      </c>
      <c r="D292">
        <v>73</v>
      </c>
      <c r="E292">
        <v>15</v>
      </c>
      <c r="F292">
        <v>12</v>
      </c>
      <c r="G292">
        <v>93</v>
      </c>
      <c r="H292" t="s">
        <v>95</v>
      </c>
      <c r="I292">
        <v>3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Q292" t="s">
        <v>166</v>
      </c>
    </row>
    <row r="293" spans="2:17" x14ac:dyDescent="0.3">
      <c r="B293" s="3">
        <v>42223</v>
      </c>
      <c r="C293" t="s">
        <v>8</v>
      </c>
      <c r="D293">
        <v>73</v>
      </c>
      <c r="E293">
        <v>15</v>
      </c>
      <c r="F293">
        <v>13</v>
      </c>
      <c r="G293">
        <v>92</v>
      </c>
      <c r="H293" t="s">
        <v>95</v>
      </c>
      <c r="I293">
        <v>4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2:17" x14ac:dyDescent="0.3">
      <c r="B294" s="3">
        <v>42223</v>
      </c>
      <c r="C294" t="s">
        <v>8</v>
      </c>
      <c r="D294">
        <v>73</v>
      </c>
      <c r="E294">
        <v>15</v>
      </c>
      <c r="F294">
        <v>14</v>
      </c>
      <c r="G294">
        <v>103</v>
      </c>
      <c r="H294" t="s">
        <v>95</v>
      </c>
      <c r="I294">
        <v>4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2:17" x14ac:dyDescent="0.3">
      <c r="B295" s="3">
        <v>42223</v>
      </c>
      <c r="C295" t="s">
        <v>8</v>
      </c>
      <c r="D295">
        <v>73</v>
      </c>
      <c r="E295">
        <v>15</v>
      </c>
      <c r="F295">
        <v>15</v>
      </c>
      <c r="G295">
        <v>86</v>
      </c>
      <c r="H295" t="s">
        <v>95</v>
      </c>
      <c r="I295">
        <v>4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7" x14ac:dyDescent="0.3">
      <c r="B296" s="3">
        <v>42223</v>
      </c>
      <c r="C296" t="s">
        <v>8</v>
      </c>
      <c r="D296">
        <v>73</v>
      </c>
      <c r="E296">
        <v>15</v>
      </c>
      <c r="F296">
        <v>16</v>
      </c>
      <c r="G296">
        <v>62</v>
      </c>
      <c r="H296" t="s">
        <v>95</v>
      </c>
      <c r="I296">
        <v>3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7" x14ac:dyDescent="0.3">
      <c r="B297" s="3">
        <v>42223</v>
      </c>
      <c r="C297" t="s">
        <v>8</v>
      </c>
      <c r="D297">
        <v>73</v>
      </c>
      <c r="E297">
        <v>15</v>
      </c>
      <c r="F297">
        <v>17</v>
      </c>
      <c r="G297">
        <v>86</v>
      </c>
      <c r="H297" t="s">
        <v>246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2:17" x14ac:dyDescent="0.3">
      <c r="B298" s="3">
        <v>42223</v>
      </c>
      <c r="C298" t="s">
        <v>8</v>
      </c>
      <c r="D298">
        <v>73</v>
      </c>
      <c r="E298">
        <v>15</v>
      </c>
      <c r="F298">
        <v>18</v>
      </c>
      <c r="G298">
        <v>87</v>
      </c>
      <c r="H298" s="11" t="s">
        <v>96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2:17" x14ac:dyDescent="0.3">
      <c r="B299" s="3">
        <v>42223</v>
      </c>
      <c r="C299" t="s">
        <v>8</v>
      </c>
      <c r="D299">
        <v>73</v>
      </c>
      <c r="E299">
        <v>15</v>
      </c>
      <c r="F299">
        <v>19</v>
      </c>
      <c r="G299">
        <v>96</v>
      </c>
      <c r="H299" t="s">
        <v>96</v>
      </c>
      <c r="I299">
        <v>4</v>
      </c>
      <c r="J299">
        <v>2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2:17" x14ac:dyDescent="0.3">
      <c r="B300" s="3">
        <v>42223</v>
      </c>
      <c r="C300" t="s">
        <v>8</v>
      </c>
      <c r="D300">
        <v>73</v>
      </c>
      <c r="E300">
        <v>15</v>
      </c>
      <c r="F300">
        <v>20</v>
      </c>
      <c r="G300">
        <v>133</v>
      </c>
      <c r="H300" t="s">
        <v>99</v>
      </c>
      <c r="I300">
        <v>4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2:17" x14ac:dyDescent="0.3">
      <c r="B301" s="3"/>
    </row>
    <row r="302" spans="2:17" x14ac:dyDescent="0.3">
      <c r="B302" s="3" t="s">
        <v>108</v>
      </c>
      <c r="J302">
        <f t="shared" ref="J302:O302" si="57">SUM(J281:J300)</f>
        <v>13</v>
      </c>
      <c r="K302">
        <f t="shared" si="57"/>
        <v>2</v>
      </c>
      <c r="L302">
        <f t="shared" si="57"/>
        <v>0</v>
      </c>
      <c r="M302">
        <f t="shared" si="57"/>
        <v>0</v>
      </c>
      <c r="N302">
        <f t="shared" si="57"/>
        <v>0</v>
      </c>
      <c r="O302">
        <f t="shared" si="57"/>
        <v>0</v>
      </c>
    </row>
    <row r="303" spans="2:17" x14ac:dyDescent="0.3">
      <c r="B303" s="3" t="s">
        <v>107</v>
      </c>
      <c r="G303">
        <f>AVERAGE(G281:G300)</f>
        <v>102.95</v>
      </c>
      <c r="I303">
        <f>AVERAGE(I281:I300)</f>
        <v>3.35</v>
      </c>
      <c r="J303">
        <f>AVERAGE(J281:J300)</f>
        <v>0.65</v>
      </c>
      <c r="K303">
        <f t="shared" ref="K303:O303" si="58">AVERAGE(K281:K300)</f>
        <v>0.1</v>
      </c>
      <c r="L303">
        <f t="shared" si="58"/>
        <v>0</v>
      </c>
      <c r="M303">
        <f t="shared" si="58"/>
        <v>0</v>
      </c>
      <c r="N303">
        <f t="shared" si="58"/>
        <v>0</v>
      </c>
      <c r="O303">
        <f t="shared" si="58"/>
        <v>0</v>
      </c>
    </row>
    <row r="304" spans="2:17" x14ac:dyDescent="0.3">
      <c r="B304" t="s">
        <v>121</v>
      </c>
      <c r="G304">
        <f>_xlfn.STDEV.S(G281:G300)</f>
        <v>24.308272362781327</v>
      </c>
      <c r="I304">
        <f t="shared" ref="I304:O304" si="59">_xlfn.STDEV.S(I281:I300)</f>
        <v>0.4893604849295935</v>
      </c>
      <c r="J304">
        <f t="shared" si="59"/>
        <v>0.87509397991542059</v>
      </c>
      <c r="K304">
        <f t="shared" si="59"/>
        <v>0.30779350562554625</v>
      </c>
      <c r="L304">
        <f t="shared" si="59"/>
        <v>0</v>
      </c>
      <c r="M304">
        <f t="shared" si="59"/>
        <v>0</v>
      </c>
      <c r="N304">
        <f t="shared" si="59"/>
        <v>0</v>
      </c>
      <c r="O304">
        <f t="shared" si="59"/>
        <v>0</v>
      </c>
    </row>
    <row r="305" spans="2:15" x14ac:dyDescent="0.3">
      <c r="B305" s="3" t="s">
        <v>122</v>
      </c>
      <c r="G305">
        <f>(G304/SQRT(20))</f>
        <v>5.4354949418758478</v>
      </c>
      <c r="I305">
        <f t="shared" ref="I305:O305" si="60">(I304/SQRT(20))</f>
        <v>0.10942433098048324</v>
      </c>
      <c r="J305">
        <f t="shared" si="60"/>
        <v>0.19567696257917161</v>
      </c>
      <c r="K305">
        <f t="shared" si="60"/>
        <v>6.8824720161168529E-2</v>
      </c>
      <c r="L305">
        <f t="shared" si="60"/>
        <v>0</v>
      </c>
      <c r="M305">
        <f t="shared" si="60"/>
        <v>0</v>
      </c>
      <c r="N305">
        <f t="shared" si="60"/>
        <v>0</v>
      </c>
      <c r="O305">
        <f t="shared" si="6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4"/>
  <sheetViews>
    <sheetView topLeftCell="A171" workbookViewId="0">
      <selection activeCell="J201" sqref="J201:O204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106</v>
      </c>
      <c r="D2" s="4">
        <v>42223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42223</v>
      </c>
      <c r="C7" t="s">
        <v>8</v>
      </c>
      <c r="D7">
        <v>54</v>
      </c>
      <c r="E7">
        <v>1</v>
      </c>
      <c r="F7">
        <v>1</v>
      </c>
      <c r="G7">
        <v>93</v>
      </c>
      <c r="H7" t="s">
        <v>96</v>
      </c>
      <c r="I7">
        <v>4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Q7" t="s">
        <v>223</v>
      </c>
    </row>
    <row r="8" spans="2:17" x14ac:dyDescent="0.3">
      <c r="B8" s="3">
        <v>42223</v>
      </c>
      <c r="C8" t="s">
        <v>8</v>
      </c>
      <c r="D8">
        <v>54</v>
      </c>
      <c r="E8">
        <v>1</v>
      </c>
      <c r="F8">
        <v>2</v>
      </c>
      <c r="G8">
        <v>90</v>
      </c>
      <c r="H8" t="s">
        <v>95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42223</v>
      </c>
      <c r="C9" t="s">
        <v>8</v>
      </c>
      <c r="D9">
        <v>54</v>
      </c>
      <c r="E9">
        <v>1</v>
      </c>
      <c r="F9">
        <v>3</v>
      </c>
      <c r="G9">
        <v>83</v>
      </c>
      <c r="H9" t="s">
        <v>95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42223</v>
      </c>
      <c r="C10" t="s">
        <v>8</v>
      </c>
      <c r="D10">
        <v>54</v>
      </c>
      <c r="E10">
        <v>1</v>
      </c>
      <c r="F10">
        <v>4</v>
      </c>
      <c r="G10">
        <v>75</v>
      </c>
      <c r="H10" t="s">
        <v>95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42223</v>
      </c>
      <c r="C11" t="s">
        <v>8</v>
      </c>
      <c r="D11">
        <v>54</v>
      </c>
      <c r="E11">
        <v>1</v>
      </c>
      <c r="F11">
        <v>5</v>
      </c>
      <c r="G11">
        <v>90</v>
      </c>
      <c r="H11" t="s">
        <v>98</v>
      </c>
      <c r="I11">
        <v>3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42223</v>
      </c>
      <c r="C12" t="s">
        <v>8</v>
      </c>
      <c r="D12">
        <v>54</v>
      </c>
      <c r="E12">
        <v>1</v>
      </c>
      <c r="F12">
        <v>6</v>
      </c>
      <c r="G12">
        <v>86</v>
      </c>
      <c r="H12" t="s">
        <v>95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42223</v>
      </c>
      <c r="C13" t="s">
        <v>8</v>
      </c>
      <c r="D13">
        <v>54</v>
      </c>
      <c r="E13">
        <v>1</v>
      </c>
      <c r="F13">
        <v>7</v>
      </c>
      <c r="G13">
        <v>89</v>
      </c>
      <c r="H13" t="s">
        <v>98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42223</v>
      </c>
      <c r="C14" t="s">
        <v>8</v>
      </c>
      <c r="D14">
        <v>54</v>
      </c>
      <c r="E14">
        <v>1</v>
      </c>
      <c r="F14">
        <v>8</v>
      </c>
      <c r="G14">
        <v>110</v>
      </c>
      <c r="H14" t="s">
        <v>96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224</v>
      </c>
    </row>
    <row r="15" spans="2:17" x14ac:dyDescent="0.3">
      <c r="B15" s="3">
        <v>42223</v>
      </c>
      <c r="C15" t="s">
        <v>8</v>
      </c>
      <c r="D15">
        <v>54</v>
      </c>
      <c r="E15">
        <v>1</v>
      </c>
      <c r="F15">
        <v>9</v>
      </c>
      <c r="G15">
        <v>102</v>
      </c>
      <c r="H15" t="s">
        <v>95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t="s">
        <v>225</v>
      </c>
    </row>
    <row r="16" spans="2:17" x14ac:dyDescent="0.3">
      <c r="B16" s="3">
        <v>42223</v>
      </c>
      <c r="C16" t="s">
        <v>8</v>
      </c>
      <c r="D16">
        <v>54</v>
      </c>
      <c r="E16">
        <v>1</v>
      </c>
      <c r="F16">
        <v>10</v>
      </c>
      <c r="G16">
        <v>91</v>
      </c>
      <c r="H16" t="s">
        <v>96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7" x14ac:dyDescent="0.3">
      <c r="B17" s="3">
        <v>42223</v>
      </c>
      <c r="C17" t="s">
        <v>8</v>
      </c>
      <c r="D17">
        <v>54</v>
      </c>
      <c r="E17">
        <v>1</v>
      </c>
      <c r="F17">
        <v>11</v>
      </c>
      <c r="G17">
        <v>102</v>
      </c>
      <c r="H17" t="s">
        <v>96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t="s">
        <v>226</v>
      </c>
    </row>
    <row r="18" spans="2:17" x14ac:dyDescent="0.3">
      <c r="B18" s="3">
        <v>42223</v>
      </c>
      <c r="C18" t="s">
        <v>8</v>
      </c>
      <c r="D18">
        <v>54</v>
      </c>
      <c r="E18">
        <v>1</v>
      </c>
      <c r="F18">
        <v>12</v>
      </c>
      <c r="G18">
        <v>83</v>
      </c>
      <c r="H18" t="s">
        <v>95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42223</v>
      </c>
      <c r="C19" t="s">
        <v>8</v>
      </c>
      <c r="D19">
        <v>54</v>
      </c>
      <c r="E19">
        <v>1</v>
      </c>
      <c r="F19">
        <v>13</v>
      </c>
      <c r="G19">
        <v>100</v>
      </c>
      <c r="H19" t="s">
        <v>95</v>
      </c>
      <c r="I19">
        <v>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Q19" t="s">
        <v>177</v>
      </c>
    </row>
    <row r="20" spans="2:17" x14ac:dyDescent="0.3">
      <c r="B20" s="3">
        <v>42223</v>
      </c>
      <c r="C20" t="s">
        <v>8</v>
      </c>
      <c r="D20">
        <v>54</v>
      </c>
      <c r="E20">
        <v>1</v>
      </c>
      <c r="F20">
        <v>14</v>
      </c>
      <c r="G20">
        <v>104</v>
      </c>
      <c r="H20" t="s">
        <v>96</v>
      </c>
      <c r="I20">
        <v>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Q20" t="s">
        <v>227</v>
      </c>
    </row>
    <row r="21" spans="2:17" x14ac:dyDescent="0.3">
      <c r="B21" s="3">
        <v>42223</v>
      </c>
      <c r="C21" t="s">
        <v>8</v>
      </c>
      <c r="D21">
        <v>54</v>
      </c>
      <c r="E21">
        <v>1</v>
      </c>
      <c r="F21">
        <v>15</v>
      </c>
      <c r="G21">
        <v>100</v>
      </c>
      <c r="H21" t="s">
        <v>95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7" x14ac:dyDescent="0.3">
      <c r="B22" s="3">
        <v>42223</v>
      </c>
      <c r="C22" t="s">
        <v>8</v>
      </c>
      <c r="D22">
        <v>54</v>
      </c>
      <c r="E22">
        <v>1</v>
      </c>
      <c r="F22">
        <v>16</v>
      </c>
      <c r="G22">
        <v>77</v>
      </c>
      <c r="H22" t="s">
        <v>95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t="s">
        <v>228</v>
      </c>
    </row>
    <row r="23" spans="2:17" x14ac:dyDescent="0.3">
      <c r="B23" s="3">
        <v>42223</v>
      </c>
      <c r="C23" t="s">
        <v>8</v>
      </c>
      <c r="D23">
        <v>54</v>
      </c>
      <c r="E23">
        <v>1</v>
      </c>
      <c r="F23">
        <v>17</v>
      </c>
      <c r="G23">
        <v>100</v>
      </c>
      <c r="H23" t="s">
        <v>95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229</v>
      </c>
    </row>
    <row r="24" spans="2:17" x14ac:dyDescent="0.3">
      <c r="B24" s="3">
        <v>42223</v>
      </c>
      <c r="C24" t="s">
        <v>8</v>
      </c>
      <c r="D24">
        <v>54</v>
      </c>
      <c r="E24">
        <v>1</v>
      </c>
      <c r="F24">
        <v>18</v>
      </c>
      <c r="G24">
        <v>100</v>
      </c>
      <c r="H24" s="11" t="s">
        <v>116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166</v>
      </c>
    </row>
    <row r="25" spans="2:17" x14ac:dyDescent="0.3">
      <c r="B25" s="3">
        <v>42223</v>
      </c>
      <c r="C25" t="s">
        <v>8</v>
      </c>
      <c r="D25">
        <v>54</v>
      </c>
      <c r="E25">
        <v>1</v>
      </c>
      <c r="F25">
        <v>19</v>
      </c>
      <c r="G25">
        <v>82</v>
      </c>
      <c r="H25" t="s">
        <v>95</v>
      </c>
      <c r="I25">
        <v>4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42223</v>
      </c>
      <c r="C26" t="s">
        <v>8</v>
      </c>
      <c r="D26">
        <v>54</v>
      </c>
      <c r="E26">
        <v>1</v>
      </c>
      <c r="F26">
        <v>20</v>
      </c>
      <c r="G26">
        <v>95</v>
      </c>
      <c r="H26" t="s">
        <v>96</v>
      </c>
      <c r="I26">
        <v>4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42223</v>
      </c>
      <c r="C27" t="s">
        <v>8</v>
      </c>
      <c r="D27">
        <v>55</v>
      </c>
      <c r="E27">
        <v>2</v>
      </c>
      <c r="F27">
        <v>1</v>
      </c>
      <c r="G27">
        <v>101</v>
      </c>
      <c r="H27" t="s">
        <v>95</v>
      </c>
      <c r="I27">
        <v>4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Q27" t="s">
        <v>167</v>
      </c>
    </row>
    <row r="28" spans="2:17" x14ac:dyDescent="0.3">
      <c r="B28" s="3">
        <v>42223</v>
      </c>
      <c r="C28" t="s">
        <v>8</v>
      </c>
      <c r="D28">
        <v>55</v>
      </c>
      <c r="E28">
        <v>2</v>
      </c>
      <c r="F28">
        <v>2</v>
      </c>
      <c r="G28">
        <v>57</v>
      </c>
      <c r="H28" t="s">
        <v>95</v>
      </c>
      <c r="I28">
        <v>4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7" x14ac:dyDescent="0.3">
      <c r="B29" s="3">
        <v>42223</v>
      </c>
      <c r="C29" t="s">
        <v>8</v>
      </c>
      <c r="D29">
        <v>55</v>
      </c>
      <c r="E29">
        <v>2</v>
      </c>
      <c r="F29">
        <v>3</v>
      </c>
      <c r="G29">
        <v>67</v>
      </c>
      <c r="H29" t="s">
        <v>95</v>
      </c>
      <c r="I29">
        <v>3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Q29" t="s">
        <v>152</v>
      </c>
    </row>
    <row r="30" spans="2:17" x14ac:dyDescent="0.3">
      <c r="B30" s="3">
        <v>42223</v>
      </c>
      <c r="C30" t="s">
        <v>8</v>
      </c>
      <c r="D30">
        <v>57</v>
      </c>
      <c r="E30">
        <v>3</v>
      </c>
      <c r="F30">
        <v>1</v>
      </c>
      <c r="G30">
        <v>51</v>
      </c>
      <c r="H30" t="s">
        <v>95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42223</v>
      </c>
      <c r="C31" t="s">
        <v>8</v>
      </c>
      <c r="D31">
        <v>57</v>
      </c>
      <c r="E31">
        <v>3</v>
      </c>
      <c r="F31">
        <v>2</v>
      </c>
      <c r="G31">
        <v>63</v>
      </c>
      <c r="H31" t="s">
        <v>95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</row>
    <row r="32" spans="2:17" x14ac:dyDescent="0.3">
      <c r="B32" s="3">
        <v>42223</v>
      </c>
      <c r="C32" t="s">
        <v>8</v>
      </c>
      <c r="D32">
        <v>57</v>
      </c>
      <c r="E32">
        <v>3</v>
      </c>
      <c r="F32">
        <v>3</v>
      </c>
      <c r="G32">
        <v>84</v>
      </c>
      <c r="H32" t="s">
        <v>96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t="s">
        <v>193</v>
      </c>
    </row>
    <row r="33" spans="2:17" x14ac:dyDescent="0.3">
      <c r="B33" s="3">
        <v>42223</v>
      </c>
      <c r="C33" t="s">
        <v>8</v>
      </c>
      <c r="D33">
        <v>57</v>
      </c>
      <c r="E33">
        <v>3</v>
      </c>
      <c r="F33">
        <v>4</v>
      </c>
      <c r="G33">
        <v>63</v>
      </c>
      <c r="H33" t="s">
        <v>98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42223</v>
      </c>
      <c r="C34" t="s">
        <v>8</v>
      </c>
      <c r="D34">
        <v>57</v>
      </c>
      <c r="E34">
        <v>3</v>
      </c>
      <c r="F34">
        <v>5</v>
      </c>
      <c r="G34">
        <v>70</v>
      </c>
      <c r="H34" t="s">
        <v>95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 s="6"/>
    </row>
    <row r="35" spans="2:17" x14ac:dyDescent="0.3">
      <c r="B35" s="3">
        <v>42223</v>
      </c>
      <c r="C35" t="s">
        <v>8</v>
      </c>
      <c r="D35">
        <v>57</v>
      </c>
      <c r="E35">
        <v>3</v>
      </c>
      <c r="F35">
        <v>6</v>
      </c>
      <c r="G35">
        <v>104</v>
      </c>
      <c r="H35" t="s">
        <v>116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42223</v>
      </c>
      <c r="C36" t="s">
        <v>8</v>
      </c>
      <c r="D36">
        <v>57</v>
      </c>
      <c r="E36">
        <v>3</v>
      </c>
      <c r="F36">
        <v>7</v>
      </c>
      <c r="G36">
        <v>72</v>
      </c>
      <c r="H36" t="s">
        <v>95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42223</v>
      </c>
      <c r="C37" t="s">
        <v>8</v>
      </c>
      <c r="D37">
        <v>57</v>
      </c>
      <c r="E37">
        <v>3</v>
      </c>
      <c r="F37">
        <v>8</v>
      </c>
      <c r="G37">
        <v>113</v>
      </c>
      <c r="H37" t="s">
        <v>115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193</v>
      </c>
    </row>
    <row r="38" spans="2:17" x14ac:dyDescent="0.3">
      <c r="B38" s="3">
        <v>42223</v>
      </c>
      <c r="C38" t="s">
        <v>8</v>
      </c>
      <c r="D38">
        <v>57</v>
      </c>
      <c r="E38">
        <v>3</v>
      </c>
      <c r="F38">
        <v>9</v>
      </c>
      <c r="G38">
        <v>77</v>
      </c>
      <c r="H38" t="s">
        <v>98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t="s">
        <v>191</v>
      </c>
    </row>
    <row r="39" spans="2:17" x14ac:dyDescent="0.3">
      <c r="B39" s="3">
        <v>42223</v>
      </c>
      <c r="C39" t="s">
        <v>8</v>
      </c>
      <c r="D39">
        <v>57</v>
      </c>
      <c r="E39">
        <v>3</v>
      </c>
      <c r="F39">
        <v>10</v>
      </c>
      <c r="G39">
        <v>53</v>
      </c>
      <c r="H39" t="s">
        <v>95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42223</v>
      </c>
      <c r="C40" t="s">
        <v>8</v>
      </c>
      <c r="D40">
        <v>57</v>
      </c>
      <c r="E40">
        <v>3</v>
      </c>
      <c r="F40">
        <v>11</v>
      </c>
      <c r="G40">
        <v>59</v>
      </c>
      <c r="H40" t="s">
        <v>96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42223</v>
      </c>
      <c r="C41" t="s">
        <v>8</v>
      </c>
      <c r="D41">
        <v>57</v>
      </c>
      <c r="E41">
        <v>3</v>
      </c>
      <c r="F41">
        <v>12</v>
      </c>
      <c r="G41">
        <v>64</v>
      </c>
      <c r="H41" t="s">
        <v>95</v>
      </c>
      <c r="I41">
        <v>4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Q41" t="s">
        <v>138</v>
      </c>
    </row>
    <row r="42" spans="2:17" x14ac:dyDescent="0.3">
      <c r="B42" s="3">
        <v>42223</v>
      </c>
      <c r="C42" t="s">
        <v>8</v>
      </c>
      <c r="D42">
        <v>57</v>
      </c>
      <c r="E42">
        <v>3</v>
      </c>
      <c r="F42">
        <v>13</v>
      </c>
      <c r="G42">
        <v>81</v>
      </c>
      <c r="H42" t="s">
        <v>96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t="s">
        <v>230</v>
      </c>
    </row>
    <row r="43" spans="2:17" x14ac:dyDescent="0.3">
      <c r="B43" s="3">
        <v>42223</v>
      </c>
      <c r="C43" t="s">
        <v>8</v>
      </c>
      <c r="D43">
        <v>57</v>
      </c>
      <c r="E43">
        <v>3</v>
      </c>
      <c r="F43">
        <v>14</v>
      </c>
      <c r="G43">
        <v>89</v>
      </c>
      <c r="H43" t="s">
        <v>95</v>
      </c>
      <c r="I43">
        <v>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 t="s">
        <v>127</v>
      </c>
    </row>
    <row r="44" spans="2:17" x14ac:dyDescent="0.3">
      <c r="B44" s="3">
        <v>42223</v>
      </c>
      <c r="C44" t="s">
        <v>8</v>
      </c>
      <c r="D44">
        <v>57</v>
      </c>
      <c r="E44">
        <v>3</v>
      </c>
      <c r="F44">
        <v>15</v>
      </c>
      <c r="G44">
        <v>59</v>
      </c>
      <c r="H44" t="s">
        <v>97</v>
      </c>
      <c r="I44">
        <v>4</v>
      </c>
      <c r="J44">
        <v>3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>
        <v>42223</v>
      </c>
      <c r="C45" t="s">
        <v>8</v>
      </c>
      <c r="D45">
        <v>57</v>
      </c>
      <c r="E45">
        <v>3</v>
      </c>
      <c r="F45">
        <v>16</v>
      </c>
      <c r="G45">
        <v>58</v>
      </c>
      <c r="H45" t="s">
        <v>97</v>
      </c>
      <c r="I45">
        <v>4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Q45" t="s">
        <v>127</v>
      </c>
    </row>
    <row r="46" spans="2:17" x14ac:dyDescent="0.3">
      <c r="B46" s="3">
        <v>42223</v>
      </c>
      <c r="C46" t="s">
        <v>8</v>
      </c>
      <c r="D46">
        <v>57</v>
      </c>
      <c r="E46">
        <v>3</v>
      </c>
      <c r="F46">
        <v>17</v>
      </c>
      <c r="G46">
        <v>63</v>
      </c>
      <c r="H46" t="s">
        <v>95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127</v>
      </c>
    </row>
    <row r="47" spans="2:17" x14ac:dyDescent="0.3">
      <c r="B47" s="3">
        <v>42223</v>
      </c>
      <c r="C47" t="s">
        <v>8</v>
      </c>
      <c r="D47">
        <v>57</v>
      </c>
      <c r="E47">
        <v>3</v>
      </c>
      <c r="F47">
        <v>18</v>
      </c>
      <c r="G47">
        <v>63</v>
      </c>
      <c r="H47" s="11" t="s">
        <v>96</v>
      </c>
      <c r="I47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 t="s">
        <v>127</v>
      </c>
    </row>
    <row r="48" spans="2:17" x14ac:dyDescent="0.3">
      <c r="B48" s="3">
        <v>42223</v>
      </c>
      <c r="C48" t="s">
        <v>8</v>
      </c>
      <c r="D48">
        <v>57</v>
      </c>
      <c r="E48">
        <v>3</v>
      </c>
      <c r="F48">
        <v>19</v>
      </c>
      <c r="G48">
        <v>42</v>
      </c>
      <c r="H48" t="s">
        <v>96</v>
      </c>
      <c r="I48">
        <v>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42223</v>
      </c>
      <c r="C49" t="s">
        <v>8</v>
      </c>
      <c r="D49">
        <v>57</v>
      </c>
      <c r="E49">
        <v>3</v>
      </c>
      <c r="F49">
        <v>20</v>
      </c>
      <c r="G49">
        <v>38</v>
      </c>
      <c r="H49" t="s">
        <v>96</v>
      </c>
      <c r="I49">
        <v>4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42223</v>
      </c>
      <c r="C50" t="s">
        <v>8</v>
      </c>
      <c r="D50">
        <v>59</v>
      </c>
      <c r="E50">
        <v>4</v>
      </c>
      <c r="F50">
        <v>1</v>
      </c>
      <c r="G50">
        <v>114</v>
      </c>
      <c r="H50" t="s">
        <v>116</v>
      </c>
      <c r="I50">
        <v>3</v>
      </c>
      <c r="J50">
        <v>6</v>
      </c>
      <c r="K50">
        <v>2</v>
      </c>
      <c r="L50">
        <v>0</v>
      </c>
      <c r="M50">
        <v>1</v>
      </c>
      <c r="N50">
        <v>0</v>
      </c>
      <c r="O50">
        <v>0</v>
      </c>
      <c r="Q50" t="s">
        <v>127</v>
      </c>
    </row>
    <row r="51" spans="2:17" x14ac:dyDescent="0.3">
      <c r="B51" s="3">
        <v>42223</v>
      </c>
      <c r="C51" t="s">
        <v>8</v>
      </c>
      <c r="D51">
        <v>59</v>
      </c>
      <c r="E51">
        <v>4</v>
      </c>
      <c r="F51">
        <v>2</v>
      </c>
      <c r="G51">
        <v>51</v>
      </c>
      <c r="H51" t="s">
        <v>95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7" x14ac:dyDescent="0.3">
      <c r="B52" s="3">
        <v>42223</v>
      </c>
      <c r="C52" t="s">
        <v>8</v>
      </c>
      <c r="D52">
        <v>59</v>
      </c>
      <c r="E52">
        <v>4</v>
      </c>
      <c r="F52">
        <v>3</v>
      </c>
      <c r="G52">
        <v>65</v>
      </c>
      <c r="H52" t="s">
        <v>95</v>
      </c>
      <c r="I52">
        <v>2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Q52" t="s">
        <v>175</v>
      </c>
    </row>
    <row r="53" spans="2:17" x14ac:dyDescent="0.3">
      <c r="B53" s="3">
        <v>42223</v>
      </c>
      <c r="C53" t="s">
        <v>8</v>
      </c>
      <c r="D53">
        <v>60</v>
      </c>
      <c r="E53">
        <v>5</v>
      </c>
      <c r="F53">
        <v>1</v>
      </c>
      <c r="G53">
        <v>150</v>
      </c>
      <c r="H53" t="s">
        <v>116</v>
      </c>
      <c r="I53">
        <v>4</v>
      </c>
      <c r="J53">
        <v>17</v>
      </c>
      <c r="K53">
        <v>2</v>
      </c>
      <c r="L53">
        <v>2</v>
      </c>
      <c r="M53">
        <v>0</v>
      </c>
      <c r="N53">
        <v>0</v>
      </c>
      <c r="O53">
        <v>0</v>
      </c>
      <c r="Q53" t="s">
        <v>231</v>
      </c>
    </row>
    <row r="54" spans="2:17" x14ac:dyDescent="0.3">
      <c r="B54" s="3">
        <v>42223</v>
      </c>
      <c r="C54" t="s">
        <v>8</v>
      </c>
      <c r="D54">
        <v>60</v>
      </c>
      <c r="E54">
        <v>5</v>
      </c>
      <c r="F54">
        <v>2</v>
      </c>
      <c r="G54">
        <v>83</v>
      </c>
      <c r="H54" t="s">
        <v>97</v>
      </c>
      <c r="I54">
        <v>4</v>
      </c>
      <c r="J54">
        <v>3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42223</v>
      </c>
      <c r="C55" t="s">
        <v>8</v>
      </c>
      <c r="D55">
        <v>61</v>
      </c>
      <c r="E55">
        <v>6</v>
      </c>
      <c r="F55">
        <v>1</v>
      </c>
      <c r="G55">
        <v>107</v>
      </c>
      <c r="H55" t="s">
        <v>95</v>
      </c>
      <c r="I55">
        <v>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Q55" t="s">
        <v>193</v>
      </c>
    </row>
    <row r="56" spans="2:17" x14ac:dyDescent="0.3">
      <c r="B56" s="3">
        <v>42223</v>
      </c>
      <c r="C56" t="s">
        <v>8</v>
      </c>
      <c r="D56">
        <v>61</v>
      </c>
      <c r="E56">
        <v>6</v>
      </c>
      <c r="F56">
        <v>2</v>
      </c>
      <c r="G56">
        <v>79</v>
      </c>
      <c r="H56" t="s">
        <v>95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7" x14ac:dyDescent="0.3">
      <c r="B57" s="3">
        <v>42223</v>
      </c>
      <c r="C57" t="s">
        <v>8</v>
      </c>
      <c r="D57">
        <v>61</v>
      </c>
      <c r="E57">
        <v>6</v>
      </c>
      <c r="F57">
        <v>3</v>
      </c>
      <c r="G57">
        <v>49</v>
      </c>
      <c r="H57" t="s">
        <v>95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42223</v>
      </c>
      <c r="C58" t="s">
        <v>8</v>
      </c>
      <c r="D58">
        <v>61</v>
      </c>
      <c r="E58">
        <v>6</v>
      </c>
      <c r="F58">
        <v>4</v>
      </c>
      <c r="G58">
        <v>55</v>
      </c>
      <c r="H58" t="s">
        <v>95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7" x14ac:dyDescent="0.3">
      <c r="B59" s="3">
        <v>42223</v>
      </c>
      <c r="C59" t="s">
        <v>8</v>
      </c>
      <c r="D59">
        <v>61</v>
      </c>
      <c r="E59">
        <v>6</v>
      </c>
      <c r="F59">
        <v>5</v>
      </c>
      <c r="G59">
        <v>51</v>
      </c>
      <c r="H59" t="s">
        <v>95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42223</v>
      </c>
      <c r="C60" t="s">
        <v>8</v>
      </c>
      <c r="D60">
        <v>61</v>
      </c>
      <c r="E60">
        <v>6</v>
      </c>
      <c r="F60">
        <v>6</v>
      </c>
      <c r="G60">
        <v>71</v>
      </c>
      <c r="H60" t="s">
        <v>95</v>
      </c>
      <c r="I60">
        <v>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t="s">
        <v>182</v>
      </c>
    </row>
    <row r="61" spans="2:17" x14ac:dyDescent="0.3">
      <c r="B61" s="3">
        <v>42223</v>
      </c>
      <c r="C61" t="s">
        <v>8</v>
      </c>
      <c r="D61">
        <v>61</v>
      </c>
      <c r="E61">
        <v>6</v>
      </c>
      <c r="F61">
        <v>7</v>
      </c>
      <c r="G61">
        <v>88</v>
      </c>
      <c r="H61" t="s">
        <v>97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42223</v>
      </c>
      <c r="C62" t="s">
        <v>8</v>
      </c>
      <c r="D62">
        <v>61</v>
      </c>
      <c r="E62">
        <v>6</v>
      </c>
      <c r="F62">
        <v>8</v>
      </c>
      <c r="G62">
        <v>124</v>
      </c>
      <c r="H62" t="s">
        <v>99</v>
      </c>
      <c r="I62">
        <v>4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Q62" t="s">
        <v>167</v>
      </c>
    </row>
    <row r="63" spans="2:17" x14ac:dyDescent="0.3">
      <c r="B63" s="3">
        <v>42223</v>
      </c>
      <c r="C63" t="s">
        <v>8</v>
      </c>
      <c r="D63">
        <v>61</v>
      </c>
      <c r="E63">
        <v>6</v>
      </c>
      <c r="F63">
        <v>9</v>
      </c>
      <c r="G63">
        <v>95</v>
      </c>
      <c r="H63" t="s">
        <v>116</v>
      </c>
      <c r="I63">
        <v>3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Q63" t="s">
        <v>127</v>
      </c>
    </row>
    <row r="64" spans="2:17" x14ac:dyDescent="0.3">
      <c r="B64" s="3">
        <v>42223</v>
      </c>
      <c r="C64" t="s">
        <v>8</v>
      </c>
      <c r="D64">
        <v>61</v>
      </c>
      <c r="E64">
        <v>6</v>
      </c>
      <c r="F64">
        <v>10</v>
      </c>
      <c r="G64">
        <v>50</v>
      </c>
      <c r="H64" t="s">
        <v>97</v>
      </c>
      <c r="I64">
        <v>4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42223</v>
      </c>
      <c r="C65" t="s">
        <v>8</v>
      </c>
      <c r="D65">
        <v>61</v>
      </c>
      <c r="E65">
        <v>6</v>
      </c>
      <c r="F65">
        <v>11</v>
      </c>
      <c r="G65">
        <v>108</v>
      </c>
      <c r="H65" t="s">
        <v>96</v>
      </c>
      <c r="I65">
        <v>4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42223</v>
      </c>
      <c r="C66" t="s">
        <v>8</v>
      </c>
      <c r="D66">
        <v>61</v>
      </c>
      <c r="E66">
        <v>6</v>
      </c>
      <c r="F66">
        <v>12</v>
      </c>
      <c r="G66">
        <v>67</v>
      </c>
      <c r="H66" t="s">
        <v>95</v>
      </c>
      <c r="I66">
        <v>4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42223</v>
      </c>
      <c r="C67" t="s">
        <v>8</v>
      </c>
      <c r="D67">
        <v>61</v>
      </c>
      <c r="E67">
        <v>6</v>
      </c>
      <c r="F67">
        <v>13</v>
      </c>
      <c r="G67">
        <v>55</v>
      </c>
      <c r="H67" t="s">
        <v>95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42223</v>
      </c>
      <c r="C68" t="s">
        <v>8</v>
      </c>
      <c r="D68">
        <v>61</v>
      </c>
      <c r="E68">
        <v>6</v>
      </c>
      <c r="F68">
        <v>14</v>
      </c>
      <c r="G68">
        <v>59</v>
      </c>
      <c r="H68" t="s">
        <v>96</v>
      </c>
      <c r="I68">
        <v>4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Q68" t="s">
        <v>232</v>
      </c>
    </row>
    <row r="69" spans="2:17" x14ac:dyDescent="0.3">
      <c r="B69" s="3">
        <v>42223</v>
      </c>
      <c r="C69" t="s">
        <v>8</v>
      </c>
      <c r="D69">
        <v>61</v>
      </c>
      <c r="E69">
        <v>6</v>
      </c>
      <c r="F69">
        <v>15</v>
      </c>
      <c r="G69">
        <v>62</v>
      </c>
      <c r="H69" t="s">
        <v>95</v>
      </c>
      <c r="I69">
        <v>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42223</v>
      </c>
      <c r="C70" t="s">
        <v>8</v>
      </c>
      <c r="D70">
        <v>61</v>
      </c>
      <c r="E70">
        <v>6</v>
      </c>
      <c r="F70">
        <v>16</v>
      </c>
      <c r="G70">
        <v>74</v>
      </c>
      <c r="H70" t="s">
        <v>96</v>
      </c>
      <c r="I70">
        <v>4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</row>
    <row r="71" spans="2:17" x14ac:dyDescent="0.3">
      <c r="B71" s="3">
        <v>42223</v>
      </c>
      <c r="C71" t="s">
        <v>8</v>
      </c>
      <c r="D71">
        <v>61</v>
      </c>
      <c r="E71">
        <v>6</v>
      </c>
      <c r="F71">
        <v>17</v>
      </c>
      <c r="G71">
        <v>78</v>
      </c>
      <c r="H71" t="s">
        <v>95</v>
      </c>
      <c r="I71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Q71" t="s">
        <v>233</v>
      </c>
    </row>
    <row r="72" spans="2:17" x14ac:dyDescent="0.3">
      <c r="B72" s="3">
        <v>42223</v>
      </c>
      <c r="C72" t="s">
        <v>8</v>
      </c>
      <c r="D72">
        <v>61</v>
      </c>
      <c r="E72">
        <v>6</v>
      </c>
      <c r="F72">
        <v>18</v>
      </c>
      <c r="G72">
        <v>46</v>
      </c>
      <c r="H72" s="11" t="s">
        <v>95</v>
      </c>
      <c r="I72">
        <v>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7" x14ac:dyDescent="0.3">
      <c r="B73" s="3">
        <v>42223</v>
      </c>
      <c r="C73" t="s">
        <v>8</v>
      </c>
      <c r="D73">
        <v>61</v>
      </c>
      <c r="E73">
        <v>6</v>
      </c>
      <c r="F73">
        <v>19</v>
      </c>
      <c r="G73">
        <v>60</v>
      </c>
      <c r="H73" t="s">
        <v>95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7" x14ac:dyDescent="0.3">
      <c r="B74" s="3">
        <v>42223</v>
      </c>
      <c r="C74" t="s">
        <v>8</v>
      </c>
      <c r="D74">
        <v>61</v>
      </c>
      <c r="E74">
        <v>6</v>
      </c>
      <c r="F74">
        <v>20</v>
      </c>
      <c r="G74">
        <v>107</v>
      </c>
      <c r="H74" t="s">
        <v>97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 t="s">
        <v>175</v>
      </c>
    </row>
    <row r="75" spans="2:17" x14ac:dyDescent="0.3">
      <c r="B75" s="3">
        <v>42223</v>
      </c>
      <c r="C75" t="s">
        <v>8</v>
      </c>
      <c r="D75">
        <v>65</v>
      </c>
      <c r="E75">
        <v>7</v>
      </c>
      <c r="F75">
        <v>1</v>
      </c>
      <c r="G75">
        <v>65</v>
      </c>
      <c r="H75" t="s">
        <v>95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42223</v>
      </c>
      <c r="C76" t="s">
        <v>8</v>
      </c>
      <c r="D76">
        <v>65</v>
      </c>
      <c r="E76">
        <v>7</v>
      </c>
      <c r="F76">
        <v>2</v>
      </c>
      <c r="G76">
        <v>99</v>
      </c>
      <c r="H76" t="s">
        <v>96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42223</v>
      </c>
      <c r="C77" t="s">
        <v>8</v>
      </c>
      <c r="D77">
        <v>65</v>
      </c>
      <c r="E77">
        <v>7</v>
      </c>
      <c r="F77">
        <v>3</v>
      </c>
      <c r="G77">
        <v>85</v>
      </c>
      <c r="H77" t="s">
        <v>96</v>
      </c>
      <c r="I77">
        <v>3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42223</v>
      </c>
      <c r="C78" t="s">
        <v>8</v>
      </c>
      <c r="D78">
        <v>65</v>
      </c>
      <c r="E78">
        <v>7</v>
      </c>
      <c r="F78">
        <v>4</v>
      </c>
      <c r="G78">
        <v>106</v>
      </c>
      <c r="H78" t="s">
        <v>97</v>
      </c>
      <c r="I78">
        <v>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s="6" t="s">
        <v>199</v>
      </c>
    </row>
    <row r="79" spans="2:17" x14ac:dyDescent="0.3">
      <c r="B79" s="3">
        <v>42223</v>
      </c>
      <c r="C79" t="s">
        <v>8</v>
      </c>
      <c r="D79">
        <v>65</v>
      </c>
      <c r="E79">
        <v>7</v>
      </c>
      <c r="F79">
        <v>5</v>
      </c>
      <c r="G79">
        <v>95</v>
      </c>
      <c r="H79" t="s">
        <v>96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>
        <v>42223</v>
      </c>
      <c r="C80" t="s">
        <v>8</v>
      </c>
      <c r="D80">
        <v>65</v>
      </c>
      <c r="E80">
        <v>7</v>
      </c>
      <c r="F80">
        <v>6</v>
      </c>
      <c r="G80">
        <v>119</v>
      </c>
      <c r="H80" t="s">
        <v>99</v>
      </c>
      <c r="I80">
        <v>3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Q80" t="s">
        <v>234</v>
      </c>
    </row>
    <row r="81" spans="2:17" x14ac:dyDescent="0.3">
      <c r="B81" s="3">
        <v>42223</v>
      </c>
      <c r="C81" t="s">
        <v>8</v>
      </c>
      <c r="D81">
        <v>65</v>
      </c>
      <c r="E81">
        <v>7</v>
      </c>
      <c r="F81">
        <v>7</v>
      </c>
      <c r="G81">
        <v>110</v>
      </c>
      <c r="H81" t="s">
        <v>99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42223</v>
      </c>
      <c r="C82" t="s">
        <v>8</v>
      </c>
      <c r="D82">
        <v>65</v>
      </c>
      <c r="E82">
        <v>7</v>
      </c>
      <c r="F82">
        <v>8</v>
      </c>
      <c r="G82">
        <v>115</v>
      </c>
      <c r="H82" t="s">
        <v>96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 s="6" t="s">
        <v>235</v>
      </c>
    </row>
    <row r="83" spans="2:17" x14ac:dyDescent="0.3">
      <c r="B83" s="3">
        <v>42223</v>
      </c>
      <c r="C83" t="s">
        <v>8</v>
      </c>
      <c r="D83">
        <v>65</v>
      </c>
      <c r="E83">
        <v>7</v>
      </c>
      <c r="F83">
        <v>9</v>
      </c>
      <c r="G83">
        <v>126</v>
      </c>
      <c r="H83" t="s">
        <v>99</v>
      </c>
      <c r="I83">
        <v>4</v>
      </c>
      <c r="J83">
        <v>5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7" x14ac:dyDescent="0.3">
      <c r="B84" s="3">
        <v>42223</v>
      </c>
      <c r="C84" t="s">
        <v>8</v>
      </c>
      <c r="D84">
        <v>65</v>
      </c>
      <c r="E84">
        <v>7</v>
      </c>
      <c r="F84">
        <v>10</v>
      </c>
      <c r="G84">
        <v>98</v>
      </c>
      <c r="H84" t="s">
        <v>95</v>
      </c>
      <c r="I84">
        <v>3</v>
      </c>
      <c r="J84">
        <v>2</v>
      </c>
      <c r="K84">
        <v>1</v>
      </c>
      <c r="L84">
        <v>0</v>
      </c>
      <c r="M84">
        <v>0</v>
      </c>
      <c r="N84">
        <v>0</v>
      </c>
      <c r="O84">
        <v>0</v>
      </c>
    </row>
    <row r="85" spans="2:17" x14ac:dyDescent="0.3">
      <c r="B85" s="3">
        <v>42223</v>
      </c>
      <c r="C85" t="s">
        <v>8</v>
      </c>
      <c r="D85">
        <v>65</v>
      </c>
      <c r="E85">
        <v>7</v>
      </c>
      <c r="F85">
        <v>11</v>
      </c>
      <c r="G85">
        <v>115</v>
      </c>
      <c r="H85" t="s">
        <v>99</v>
      </c>
      <c r="I85">
        <v>3</v>
      </c>
      <c r="J85">
        <v>1</v>
      </c>
      <c r="K85">
        <v>1</v>
      </c>
      <c r="L85">
        <v>0</v>
      </c>
      <c r="M85">
        <v>1</v>
      </c>
      <c r="N85">
        <v>0</v>
      </c>
      <c r="O85">
        <v>0</v>
      </c>
    </row>
    <row r="86" spans="2:17" x14ac:dyDescent="0.3">
      <c r="B86" s="3">
        <v>42223</v>
      </c>
      <c r="C86" t="s">
        <v>8</v>
      </c>
      <c r="D86">
        <v>65</v>
      </c>
      <c r="E86">
        <v>7</v>
      </c>
      <c r="F86">
        <v>12</v>
      </c>
      <c r="G86">
        <v>94</v>
      </c>
      <c r="H86" t="s">
        <v>95</v>
      </c>
      <c r="I86">
        <v>3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</row>
    <row r="87" spans="2:17" x14ac:dyDescent="0.3">
      <c r="B87" s="3">
        <v>42223</v>
      </c>
      <c r="C87" t="s">
        <v>8</v>
      </c>
      <c r="D87">
        <v>65</v>
      </c>
      <c r="E87">
        <v>7</v>
      </c>
      <c r="F87">
        <v>13</v>
      </c>
      <c r="G87">
        <v>116</v>
      </c>
      <c r="H87" t="s">
        <v>99</v>
      </c>
      <c r="I87">
        <v>3</v>
      </c>
      <c r="J87">
        <v>2</v>
      </c>
      <c r="K87">
        <v>1</v>
      </c>
      <c r="L87">
        <v>0</v>
      </c>
      <c r="M87">
        <v>0</v>
      </c>
      <c r="N87">
        <v>0</v>
      </c>
      <c r="O87">
        <v>0</v>
      </c>
      <c r="Q87" t="s">
        <v>236</v>
      </c>
    </row>
    <row r="88" spans="2:17" x14ac:dyDescent="0.3">
      <c r="B88" s="3">
        <v>42223</v>
      </c>
      <c r="C88" t="s">
        <v>8</v>
      </c>
      <c r="D88">
        <v>65</v>
      </c>
      <c r="E88">
        <v>7</v>
      </c>
      <c r="F88">
        <v>14</v>
      </c>
      <c r="G88">
        <v>69</v>
      </c>
      <c r="H88" t="s">
        <v>96</v>
      </c>
      <c r="I88">
        <v>4</v>
      </c>
      <c r="J88">
        <v>2</v>
      </c>
      <c r="K88">
        <v>0</v>
      </c>
      <c r="L88">
        <v>0</v>
      </c>
      <c r="M88">
        <v>0</v>
      </c>
      <c r="N88">
        <v>0</v>
      </c>
      <c r="O88">
        <v>0</v>
      </c>
      <c r="Q88" t="s">
        <v>169</v>
      </c>
    </row>
    <row r="89" spans="2:17" x14ac:dyDescent="0.3">
      <c r="B89" s="3">
        <v>42223</v>
      </c>
      <c r="C89" t="s">
        <v>8</v>
      </c>
      <c r="D89">
        <v>65</v>
      </c>
      <c r="E89">
        <v>7</v>
      </c>
      <c r="F89">
        <v>15</v>
      </c>
      <c r="G89">
        <v>65</v>
      </c>
      <c r="H89" t="s">
        <v>95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42223</v>
      </c>
      <c r="C90" t="s">
        <v>8</v>
      </c>
      <c r="D90">
        <v>65</v>
      </c>
      <c r="E90">
        <v>7</v>
      </c>
      <c r="F90">
        <v>16</v>
      </c>
      <c r="G90">
        <v>105</v>
      </c>
      <c r="H90" t="s">
        <v>96</v>
      </c>
      <c r="I90">
        <v>3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42223</v>
      </c>
      <c r="C91" t="s">
        <v>8</v>
      </c>
      <c r="D91">
        <v>65</v>
      </c>
      <c r="E91">
        <v>7</v>
      </c>
      <c r="F91">
        <v>17</v>
      </c>
      <c r="G91">
        <v>99</v>
      </c>
      <c r="H91" t="s">
        <v>96</v>
      </c>
      <c r="I91">
        <v>3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Q91" t="s">
        <v>237</v>
      </c>
    </row>
    <row r="92" spans="2:17" x14ac:dyDescent="0.3">
      <c r="B92" s="3">
        <v>42223</v>
      </c>
      <c r="C92" t="s">
        <v>8</v>
      </c>
      <c r="D92">
        <v>65</v>
      </c>
      <c r="E92">
        <v>7</v>
      </c>
      <c r="F92">
        <v>18</v>
      </c>
      <c r="G92">
        <v>64</v>
      </c>
      <c r="H92" s="11" t="s">
        <v>96</v>
      </c>
      <c r="I92">
        <v>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 s="6" t="s">
        <v>238</v>
      </c>
    </row>
    <row r="93" spans="2:17" x14ac:dyDescent="0.3">
      <c r="B93" s="3">
        <v>42223</v>
      </c>
      <c r="C93" t="s">
        <v>8</v>
      </c>
      <c r="D93">
        <v>65</v>
      </c>
      <c r="E93">
        <v>7</v>
      </c>
      <c r="F93">
        <v>19</v>
      </c>
      <c r="G93">
        <v>43</v>
      </c>
      <c r="H93" t="s">
        <v>95</v>
      </c>
      <c r="I93">
        <v>4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42223</v>
      </c>
      <c r="C94" t="s">
        <v>8</v>
      </c>
      <c r="D94">
        <v>65</v>
      </c>
      <c r="E94">
        <v>7</v>
      </c>
      <c r="F94">
        <v>20</v>
      </c>
      <c r="G94">
        <v>80</v>
      </c>
      <c r="H94" t="s">
        <v>96</v>
      </c>
      <c r="I94">
        <v>3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42223</v>
      </c>
      <c r="C95" t="s">
        <v>8</v>
      </c>
      <c r="D95">
        <v>66</v>
      </c>
      <c r="E95">
        <v>8</v>
      </c>
      <c r="F95">
        <v>1</v>
      </c>
      <c r="G95">
        <v>58</v>
      </c>
      <c r="H95" t="s">
        <v>95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42223</v>
      </c>
      <c r="C96" t="s">
        <v>8</v>
      </c>
      <c r="D96">
        <v>66</v>
      </c>
      <c r="E96">
        <v>8</v>
      </c>
      <c r="F96">
        <v>2</v>
      </c>
      <c r="G96">
        <v>51</v>
      </c>
      <c r="H96" t="s">
        <v>95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42223</v>
      </c>
      <c r="C97" t="s">
        <v>8</v>
      </c>
      <c r="D97">
        <v>66</v>
      </c>
      <c r="E97">
        <v>8</v>
      </c>
      <c r="F97">
        <v>3</v>
      </c>
      <c r="G97">
        <v>45</v>
      </c>
      <c r="H97" t="s">
        <v>95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42223</v>
      </c>
      <c r="C98" t="s">
        <v>8</v>
      </c>
      <c r="D98">
        <v>66</v>
      </c>
      <c r="E98">
        <v>8</v>
      </c>
      <c r="F98">
        <v>4</v>
      </c>
      <c r="G98">
        <v>93</v>
      </c>
      <c r="H98" t="s">
        <v>95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42223</v>
      </c>
      <c r="C99" t="s">
        <v>8</v>
      </c>
      <c r="D99">
        <v>66</v>
      </c>
      <c r="E99">
        <v>8</v>
      </c>
      <c r="F99">
        <v>5</v>
      </c>
      <c r="G99">
        <v>47</v>
      </c>
      <c r="H99" t="s">
        <v>95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42223</v>
      </c>
      <c r="C100" t="s">
        <v>8</v>
      </c>
      <c r="D100">
        <v>66</v>
      </c>
      <c r="E100">
        <v>8</v>
      </c>
      <c r="F100">
        <v>6</v>
      </c>
      <c r="G100">
        <v>88</v>
      </c>
      <c r="H100" t="s">
        <v>95</v>
      </c>
      <c r="I100">
        <v>3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42223</v>
      </c>
      <c r="C101" t="s">
        <v>8</v>
      </c>
      <c r="D101">
        <v>66</v>
      </c>
      <c r="E101">
        <v>8</v>
      </c>
      <c r="F101">
        <v>7</v>
      </c>
      <c r="G101">
        <v>46</v>
      </c>
      <c r="H101" t="s">
        <v>133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 t="s">
        <v>175</v>
      </c>
    </row>
    <row r="102" spans="2:17" x14ac:dyDescent="0.3">
      <c r="B102" s="3">
        <v>42223</v>
      </c>
      <c r="C102" t="s">
        <v>8</v>
      </c>
      <c r="D102">
        <v>66</v>
      </c>
      <c r="E102">
        <v>8</v>
      </c>
      <c r="F102">
        <v>8</v>
      </c>
      <c r="G102">
        <v>61</v>
      </c>
      <c r="H102" t="s">
        <v>95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 t="s">
        <v>175</v>
      </c>
    </row>
    <row r="103" spans="2:17" x14ac:dyDescent="0.3">
      <c r="B103" s="3">
        <v>42223</v>
      </c>
      <c r="C103" t="s">
        <v>8</v>
      </c>
      <c r="D103">
        <v>66</v>
      </c>
      <c r="E103">
        <v>8</v>
      </c>
      <c r="F103">
        <v>9</v>
      </c>
      <c r="G103">
        <v>60</v>
      </c>
      <c r="H103" t="s">
        <v>95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t="s">
        <v>175</v>
      </c>
    </row>
    <row r="104" spans="2:17" x14ac:dyDescent="0.3">
      <c r="B104" s="3">
        <v>42223</v>
      </c>
      <c r="C104" t="s">
        <v>8</v>
      </c>
      <c r="D104">
        <v>66</v>
      </c>
      <c r="E104">
        <v>8</v>
      </c>
      <c r="F104">
        <v>10</v>
      </c>
      <c r="G104">
        <v>57</v>
      </c>
      <c r="H104" t="s">
        <v>98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 t="s">
        <v>175</v>
      </c>
    </row>
    <row r="105" spans="2:17" x14ac:dyDescent="0.3">
      <c r="B105" s="3">
        <v>42223</v>
      </c>
      <c r="C105" t="s">
        <v>8</v>
      </c>
      <c r="D105">
        <v>66</v>
      </c>
      <c r="E105">
        <v>8</v>
      </c>
      <c r="F105">
        <v>11</v>
      </c>
      <c r="G105">
        <v>57</v>
      </c>
      <c r="H105" t="s">
        <v>95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 t="s">
        <v>175</v>
      </c>
    </row>
    <row r="106" spans="2:17" x14ac:dyDescent="0.3">
      <c r="B106" s="3">
        <v>42223</v>
      </c>
      <c r="C106" t="s">
        <v>8</v>
      </c>
      <c r="D106">
        <v>67</v>
      </c>
      <c r="E106">
        <v>9</v>
      </c>
      <c r="F106">
        <v>1</v>
      </c>
      <c r="G106">
        <v>114</v>
      </c>
      <c r="H106" t="s">
        <v>96</v>
      </c>
      <c r="I106">
        <v>3</v>
      </c>
      <c r="J106">
        <v>2</v>
      </c>
      <c r="K106">
        <v>0</v>
      </c>
      <c r="L106">
        <v>0</v>
      </c>
      <c r="M106">
        <v>0</v>
      </c>
      <c r="N106">
        <v>0</v>
      </c>
      <c r="O106">
        <v>0</v>
      </c>
      <c r="Q106" t="s">
        <v>167</v>
      </c>
    </row>
    <row r="107" spans="2:17" x14ac:dyDescent="0.3">
      <c r="B107" s="3">
        <v>42223</v>
      </c>
      <c r="C107" t="s">
        <v>8</v>
      </c>
      <c r="D107">
        <v>67</v>
      </c>
      <c r="E107">
        <v>9</v>
      </c>
      <c r="F107">
        <v>2</v>
      </c>
      <c r="G107">
        <v>86</v>
      </c>
      <c r="H107" t="s">
        <v>98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42223</v>
      </c>
      <c r="C108" t="s">
        <v>8</v>
      </c>
      <c r="D108">
        <v>67</v>
      </c>
      <c r="E108">
        <v>9</v>
      </c>
      <c r="F108">
        <v>3</v>
      </c>
      <c r="G108">
        <v>80</v>
      </c>
      <c r="H108" t="s">
        <v>95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7" x14ac:dyDescent="0.3">
      <c r="B109" s="3">
        <v>42223</v>
      </c>
      <c r="C109" t="s">
        <v>8</v>
      </c>
      <c r="D109">
        <v>67</v>
      </c>
      <c r="E109">
        <v>9</v>
      </c>
      <c r="F109">
        <v>4</v>
      </c>
      <c r="G109">
        <v>56</v>
      </c>
      <c r="H109" t="s">
        <v>95</v>
      </c>
      <c r="I109">
        <v>3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>
        <v>42223</v>
      </c>
      <c r="C110" t="s">
        <v>8</v>
      </c>
      <c r="D110">
        <v>67</v>
      </c>
      <c r="E110">
        <v>9</v>
      </c>
      <c r="F110">
        <v>5</v>
      </c>
      <c r="G110">
        <v>70</v>
      </c>
      <c r="H110" t="s">
        <v>95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7" x14ac:dyDescent="0.3">
      <c r="B111" s="3">
        <v>42223</v>
      </c>
      <c r="C111" t="s">
        <v>8</v>
      </c>
      <c r="D111">
        <v>67</v>
      </c>
      <c r="E111">
        <v>9</v>
      </c>
      <c r="F111">
        <v>6</v>
      </c>
      <c r="G111">
        <v>46</v>
      </c>
      <c r="H111" t="s">
        <v>95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7" x14ac:dyDescent="0.3">
      <c r="B112" s="3">
        <v>42223</v>
      </c>
      <c r="C112" t="s">
        <v>8</v>
      </c>
      <c r="D112">
        <v>67</v>
      </c>
      <c r="E112">
        <v>9</v>
      </c>
      <c r="F112">
        <v>7</v>
      </c>
      <c r="G112">
        <v>104</v>
      </c>
      <c r="H112" t="s">
        <v>96</v>
      </c>
      <c r="I112">
        <v>3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>
        <v>42223</v>
      </c>
      <c r="C113" t="s">
        <v>8</v>
      </c>
      <c r="D113">
        <v>67</v>
      </c>
      <c r="E113">
        <v>9</v>
      </c>
      <c r="F113">
        <v>8</v>
      </c>
      <c r="G113">
        <v>51</v>
      </c>
      <c r="H113" t="s">
        <v>96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7" x14ac:dyDescent="0.3">
      <c r="B114" s="3">
        <v>42223</v>
      </c>
      <c r="C114" t="s">
        <v>8</v>
      </c>
      <c r="D114">
        <v>67</v>
      </c>
      <c r="E114">
        <v>9</v>
      </c>
      <c r="F114">
        <v>9</v>
      </c>
      <c r="G114">
        <v>111</v>
      </c>
      <c r="H114" t="s">
        <v>116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7" x14ac:dyDescent="0.3">
      <c r="B115" s="3">
        <v>42223</v>
      </c>
      <c r="C115" t="s">
        <v>8</v>
      </c>
      <c r="D115">
        <v>67</v>
      </c>
      <c r="E115">
        <v>9</v>
      </c>
      <c r="F115">
        <v>10</v>
      </c>
      <c r="G115">
        <v>66</v>
      </c>
      <c r="H115" t="s">
        <v>95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7" x14ac:dyDescent="0.3">
      <c r="B116" s="3">
        <v>42223</v>
      </c>
      <c r="C116" t="s">
        <v>8</v>
      </c>
      <c r="D116">
        <v>67</v>
      </c>
      <c r="E116">
        <v>9</v>
      </c>
      <c r="F116">
        <v>11</v>
      </c>
      <c r="G116">
        <v>75</v>
      </c>
      <c r="H116" t="s">
        <v>95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42223</v>
      </c>
      <c r="C117" t="s">
        <v>8</v>
      </c>
      <c r="D117">
        <v>67</v>
      </c>
      <c r="E117">
        <v>9</v>
      </c>
      <c r="F117">
        <v>12</v>
      </c>
      <c r="G117">
        <v>90</v>
      </c>
      <c r="H117" t="s">
        <v>95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7" x14ac:dyDescent="0.3">
      <c r="B118" s="3">
        <v>42223</v>
      </c>
      <c r="C118" t="s">
        <v>8</v>
      </c>
      <c r="D118">
        <v>67</v>
      </c>
      <c r="E118">
        <v>9</v>
      </c>
      <c r="F118">
        <v>13</v>
      </c>
      <c r="G118">
        <v>81</v>
      </c>
      <c r="H118" t="s">
        <v>98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42223</v>
      </c>
      <c r="C119" t="s">
        <v>8</v>
      </c>
      <c r="D119">
        <v>67</v>
      </c>
      <c r="E119">
        <v>9</v>
      </c>
      <c r="F119">
        <v>14</v>
      </c>
      <c r="G119">
        <v>50</v>
      </c>
      <c r="H119" t="s">
        <v>95</v>
      </c>
      <c r="I119">
        <v>4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7" x14ac:dyDescent="0.3">
      <c r="B120" s="3">
        <v>42223</v>
      </c>
      <c r="C120" t="s">
        <v>8</v>
      </c>
      <c r="D120">
        <v>67</v>
      </c>
      <c r="E120">
        <v>9</v>
      </c>
      <c r="F120">
        <v>15</v>
      </c>
      <c r="G120">
        <v>58</v>
      </c>
      <c r="H120" t="s">
        <v>95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 t="s">
        <v>127</v>
      </c>
    </row>
    <row r="121" spans="2:17" x14ac:dyDescent="0.3">
      <c r="B121" s="3">
        <v>42223</v>
      </c>
      <c r="C121" t="s">
        <v>8</v>
      </c>
      <c r="D121">
        <v>67</v>
      </c>
      <c r="E121">
        <v>9</v>
      </c>
      <c r="F121">
        <v>16</v>
      </c>
      <c r="G121">
        <v>80</v>
      </c>
      <c r="H121" t="s">
        <v>95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42223</v>
      </c>
      <c r="C122" t="s">
        <v>8</v>
      </c>
      <c r="D122">
        <v>67</v>
      </c>
      <c r="E122">
        <v>9</v>
      </c>
      <c r="F122">
        <v>17</v>
      </c>
      <c r="G122">
        <v>70</v>
      </c>
      <c r="H122" t="s">
        <v>96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 t="s">
        <v>167</v>
      </c>
    </row>
    <row r="123" spans="2:17" x14ac:dyDescent="0.3">
      <c r="B123" s="3">
        <v>42223</v>
      </c>
      <c r="C123" t="s">
        <v>8</v>
      </c>
      <c r="D123">
        <v>67</v>
      </c>
      <c r="E123">
        <v>9</v>
      </c>
      <c r="F123">
        <v>18</v>
      </c>
      <c r="G123">
        <v>65</v>
      </c>
      <c r="H123" s="11" t="s">
        <v>95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42223</v>
      </c>
      <c r="C124" t="s">
        <v>8</v>
      </c>
      <c r="D124">
        <v>67</v>
      </c>
      <c r="E124">
        <v>9</v>
      </c>
      <c r="F124">
        <v>19</v>
      </c>
      <c r="G124">
        <v>78</v>
      </c>
      <c r="H124" t="s">
        <v>95</v>
      </c>
      <c r="I124">
        <v>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 t="s">
        <v>232</v>
      </c>
    </row>
    <row r="125" spans="2:17" x14ac:dyDescent="0.3">
      <c r="B125" s="3">
        <v>42223</v>
      </c>
      <c r="C125" t="s">
        <v>8</v>
      </c>
      <c r="D125">
        <v>67</v>
      </c>
      <c r="E125">
        <v>9</v>
      </c>
      <c r="F125">
        <v>20</v>
      </c>
      <c r="G125">
        <v>113</v>
      </c>
      <c r="H125" t="s">
        <v>99</v>
      </c>
      <c r="I125">
        <v>3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7" x14ac:dyDescent="0.3">
      <c r="B126" s="3">
        <v>42223</v>
      </c>
      <c r="C126" t="s">
        <v>8</v>
      </c>
      <c r="D126">
        <v>68</v>
      </c>
      <c r="E126">
        <v>10</v>
      </c>
      <c r="F126">
        <v>1</v>
      </c>
      <c r="G126">
        <v>68</v>
      </c>
      <c r="H126" t="s">
        <v>95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 t="s">
        <v>193</v>
      </c>
    </row>
    <row r="127" spans="2:17" x14ac:dyDescent="0.3">
      <c r="B127" s="3">
        <v>42223</v>
      </c>
      <c r="C127" t="s">
        <v>8</v>
      </c>
      <c r="D127">
        <v>68</v>
      </c>
      <c r="E127">
        <v>10</v>
      </c>
      <c r="F127">
        <v>2</v>
      </c>
      <c r="G127">
        <v>71</v>
      </c>
      <c r="H127" t="s">
        <v>96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42223</v>
      </c>
      <c r="C128" t="s">
        <v>8</v>
      </c>
      <c r="D128">
        <v>68</v>
      </c>
      <c r="E128">
        <v>10</v>
      </c>
      <c r="F128">
        <v>3</v>
      </c>
      <c r="G128">
        <v>60</v>
      </c>
      <c r="H128" t="s">
        <v>98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 t="s">
        <v>193</v>
      </c>
    </row>
    <row r="129" spans="2:15" x14ac:dyDescent="0.3">
      <c r="B129" s="3">
        <v>42223</v>
      </c>
      <c r="C129" t="s">
        <v>8</v>
      </c>
      <c r="D129">
        <v>68</v>
      </c>
      <c r="E129">
        <v>10</v>
      </c>
      <c r="F129">
        <v>4</v>
      </c>
      <c r="G129">
        <v>55</v>
      </c>
      <c r="H129" t="s">
        <v>95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5" x14ac:dyDescent="0.3">
      <c r="B130" s="3">
        <v>42223</v>
      </c>
      <c r="C130" t="s">
        <v>8</v>
      </c>
      <c r="D130">
        <v>68</v>
      </c>
      <c r="E130">
        <v>10</v>
      </c>
      <c r="F130">
        <v>5</v>
      </c>
      <c r="G130">
        <v>70</v>
      </c>
      <c r="H130" t="s">
        <v>95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5" x14ac:dyDescent="0.3">
      <c r="B131" s="3">
        <v>42223</v>
      </c>
      <c r="C131" t="s">
        <v>8</v>
      </c>
      <c r="D131">
        <v>68</v>
      </c>
      <c r="E131">
        <v>10</v>
      </c>
      <c r="F131">
        <v>6</v>
      </c>
      <c r="G131">
        <v>113</v>
      </c>
      <c r="H131" t="s">
        <v>99</v>
      </c>
      <c r="I131">
        <v>4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5" x14ac:dyDescent="0.3">
      <c r="B132" s="3">
        <v>42223</v>
      </c>
      <c r="C132" t="s">
        <v>8</v>
      </c>
      <c r="D132">
        <v>68</v>
      </c>
      <c r="E132">
        <v>10</v>
      </c>
      <c r="F132">
        <v>7</v>
      </c>
      <c r="G132">
        <v>111</v>
      </c>
      <c r="H132" t="s">
        <v>99</v>
      </c>
      <c r="I132">
        <v>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5" x14ac:dyDescent="0.3">
      <c r="B133" s="3">
        <v>42223</v>
      </c>
      <c r="C133" t="s">
        <v>8</v>
      </c>
      <c r="D133">
        <v>68</v>
      </c>
      <c r="E133">
        <v>10</v>
      </c>
      <c r="F133">
        <v>8</v>
      </c>
      <c r="G133">
        <v>108</v>
      </c>
      <c r="H133" t="s">
        <v>99</v>
      </c>
      <c r="I133">
        <v>4</v>
      </c>
      <c r="J133">
        <v>3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5" x14ac:dyDescent="0.3">
      <c r="B134" s="3">
        <v>42223</v>
      </c>
      <c r="C134" t="s">
        <v>8</v>
      </c>
      <c r="D134">
        <v>68</v>
      </c>
      <c r="E134">
        <v>10</v>
      </c>
      <c r="F134">
        <v>9</v>
      </c>
      <c r="G134">
        <v>105</v>
      </c>
      <c r="H134" t="s">
        <v>99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5" x14ac:dyDescent="0.3">
      <c r="B135" s="3">
        <v>42223</v>
      </c>
      <c r="C135" t="s">
        <v>8</v>
      </c>
      <c r="D135">
        <v>68</v>
      </c>
      <c r="E135">
        <v>10</v>
      </c>
      <c r="F135">
        <v>10</v>
      </c>
      <c r="G135">
        <v>102</v>
      </c>
      <c r="H135" t="s">
        <v>96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5" x14ac:dyDescent="0.3">
      <c r="B136" s="3">
        <v>42223</v>
      </c>
      <c r="C136" t="s">
        <v>8</v>
      </c>
      <c r="D136">
        <v>68</v>
      </c>
      <c r="E136">
        <v>10</v>
      </c>
      <c r="F136">
        <v>11</v>
      </c>
      <c r="G136">
        <v>94</v>
      </c>
      <c r="H136" t="s">
        <v>99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5" x14ac:dyDescent="0.3">
      <c r="B137" s="3">
        <v>42223</v>
      </c>
      <c r="C137" t="s">
        <v>8</v>
      </c>
      <c r="D137">
        <v>68</v>
      </c>
      <c r="E137">
        <v>10</v>
      </c>
      <c r="F137">
        <v>12</v>
      </c>
      <c r="G137">
        <v>110</v>
      </c>
      <c r="H137" t="s">
        <v>99</v>
      </c>
      <c r="I137">
        <v>4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</row>
    <row r="138" spans="2:15" x14ac:dyDescent="0.3">
      <c r="B138" s="3">
        <v>42223</v>
      </c>
      <c r="C138" t="s">
        <v>8</v>
      </c>
      <c r="D138">
        <v>68</v>
      </c>
      <c r="E138">
        <v>10</v>
      </c>
      <c r="F138">
        <v>13</v>
      </c>
      <c r="G138">
        <v>82</v>
      </c>
      <c r="H138" t="s">
        <v>99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5" x14ac:dyDescent="0.3">
      <c r="B139" s="3">
        <v>42223</v>
      </c>
      <c r="C139" t="s">
        <v>8</v>
      </c>
      <c r="D139">
        <v>68</v>
      </c>
      <c r="E139">
        <v>10</v>
      </c>
      <c r="F139">
        <v>14</v>
      </c>
      <c r="G139">
        <v>56</v>
      </c>
      <c r="H139" t="s">
        <v>95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5" x14ac:dyDescent="0.3">
      <c r="B140" s="3">
        <v>42223</v>
      </c>
      <c r="C140" t="s">
        <v>8</v>
      </c>
      <c r="D140">
        <v>68</v>
      </c>
      <c r="E140">
        <v>10</v>
      </c>
      <c r="F140">
        <v>15</v>
      </c>
      <c r="G140">
        <v>126</v>
      </c>
      <c r="H140" t="s">
        <v>99</v>
      </c>
      <c r="I140">
        <v>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5" x14ac:dyDescent="0.3">
      <c r="B141" s="3">
        <v>42223</v>
      </c>
      <c r="C141" t="s">
        <v>8</v>
      </c>
      <c r="D141">
        <v>68</v>
      </c>
      <c r="E141">
        <v>10</v>
      </c>
      <c r="F141">
        <v>16</v>
      </c>
      <c r="G141">
        <v>100</v>
      </c>
      <c r="H141" t="s">
        <v>98</v>
      </c>
      <c r="I141">
        <v>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5" x14ac:dyDescent="0.3">
      <c r="B142" s="3">
        <v>42223</v>
      </c>
      <c r="C142" t="s">
        <v>8</v>
      </c>
      <c r="D142">
        <v>68</v>
      </c>
      <c r="E142">
        <v>10</v>
      </c>
      <c r="F142">
        <v>17</v>
      </c>
      <c r="G142">
        <v>113</v>
      </c>
      <c r="H142" t="s">
        <v>99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5" x14ac:dyDescent="0.3">
      <c r="B143" s="3">
        <v>42223</v>
      </c>
      <c r="C143" t="s">
        <v>8</v>
      </c>
      <c r="D143">
        <v>68</v>
      </c>
      <c r="E143">
        <v>10</v>
      </c>
      <c r="F143">
        <v>18</v>
      </c>
      <c r="G143">
        <v>99</v>
      </c>
      <c r="H143" s="11" t="s">
        <v>95</v>
      </c>
      <c r="I143">
        <v>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5" x14ac:dyDescent="0.3">
      <c r="B144" s="3">
        <v>42223</v>
      </c>
      <c r="C144" t="s">
        <v>8</v>
      </c>
      <c r="D144">
        <v>68</v>
      </c>
      <c r="E144">
        <v>10</v>
      </c>
      <c r="F144">
        <v>19</v>
      </c>
      <c r="G144">
        <v>75</v>
      </c>
      <c r="H144" t="s">
        <v>98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2:17" x14ac:dyDescent="0.3">
      <c r="B145" s="3">
        <v>42223</v>
      </c>
      <c r="C145" t="s">
        <v>8</v>
      </c>
      <c r="D145">
        <v>68</v>
      </c>
      <c r="E145">
        <v>10</v>
      </c>
      <c r="F145">
        <v>20</v>
      </c>
      <c r="G145">
        <v>86</v>
      </c>
      <c r="H145" t="s">
        <v>99</v>
      </c>
      <c r="I145">
        <v>4</v>
      </c>
      <c r="J145">
        <v>2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2:17" x14ac:dyDescent="0.3">
      <c r="B146" s="3">
        <v>42223</v>
      </c>
      <c r="C146" t="s">
        <v>8</v>
      </c>
      <c r="D146">
        <v>69</v>
      </c>
      <c r="E146">
        <v>11</v>
      </c>
      <c r="F146">
        <v>1</v>
      </c>
      <c r="G146">
        <v>132</v>
      </c>
      <c r="H146" t="s">
        <v>96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Q146" t="s">
        <v>127</v>
      </c>
    </row>
    <row r="147" spans="2:17" x14ac:dyDescent="0.3">
      <c r="B147" s="3">
        <v>42223</v>
      </c>
      <c r="C147" t="s">
        <v>8</v>
      </c>
      <c r="D147">
        <v>69</v>
      </c>
      <c r="E147">
        <v>11</v>
      </c>
      <c r="F147">
        <v>2</v>
      </c>
      <c r="G147">
        <v>123</v>
      </c>
      <c r="H147" t="s">
        <v>96</v>
      </c>
      <c r="I147">
        <v>3</v>
      </c>
      <c r="J147">
        <v>5</v>
      </c>
      <c r="K147">
        <v>1</v>
      </c>
      <c r="L147">
        <v>0</v>
      </c>
      <c r="M147">
        <v>0</v>
      </c>
      <c r="N147">
        <v>0</v>
      </c>
      <c r="O147">
        <v>0</v>
      </c>
      <c r="Q147" t="s">
        <v>127</v>
      </c>
    </row>
    <row r="148" spans="2:17" x14ac:dyDescent="0.3">
      <c r="B148" s="3">
        <v>42223</v>
      </c>
      <c r="C148" t="s">
        <v>8</v>
      </c>
      <c r="D148">
        <v>69</v>
      </c>
      <c r="E148">
        <v>11</v>
      </c>
      <c r="F148">
        <v>3</v>
      </c>
      <c r="G148">
        <v>78</v>
      </c>
      <c r="H148" t="s">
        <v>95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42223</v>
      </c>
      <c r="C149" t="s">
        <v>8</v>
      </c>
      <c r="D149">
        <v>69</v>
      </c>
      <c r="E149">
        <v>11</v>
      </c>
      <c r="F149">
        <v>4</v>
      </c>
      <c r="G149">
        <v>96</v>
      </c>
      <c r="H149" t="s">
        <v>98</v>
      </c>
      <c r="I149">
        <v>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2:17" x14ac:dyDescent="0.3">
      <c r="B150" s="3">
        <v>42223</v>
      </c>
      <c r="C150" t="s">
        <v>8</v>
      </c>
      <c r="D150">
        <v>69</v>
      </c>
      <c r="E150">
        <v>11</v>
      </c>
      <c r="F150">
        <v>5</v>
      </c>
      <c r="G150">
        <v>91</v>
      </c>
      <c r="H150" t="s">
        <v>96</v>
      </c>
      <c r="I150">
        <v>3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7" x14ac:dyDescent="0.3">
      <c r="B151" s="3">
        <v>42223</v>
      </c>
      <c r="C151" t="s">
        <v>8</v>
      </c>
      <c r="D151">
        <v>69</v>
      </c>
      <c r="E151">
        <v>11</v>
      </c>
      <c r="F151">
        <v>6</v>
      </c>
      <c r="G151">
        <v>103</v>
      </c>
      <c r="H151" t="s">
        <v>96</v>
      </c>
      <c r="I151">
        <v>4</v>
      </c>
      <c r="J151">
        <v>2</v>
      </c>
      <c r="K151">
        <v>1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42223</v>
      </c>
      <c r="C152" t="s">
        <v>8</v>
      </c>
      <c r="D152">
        <v>69</v>
      </c>
      <c r="E152">
        <v>11</v>
      </c>
      <c r="F152">
        <v>7</v>
      </c>
      <c r="G152">
        <v>91</v>
      </c>
      <c r="H152" t="s">
        <v>98</v>
      </c>
      <c r="I152">
        <v>4</v>
      </c>
      <c r="J152">
        <v>2</v>
      </c>
      <c r="K152">
        <v>1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42223</v>
      </c>
      <c r="C153" t="s">
        <v>8</v>
      </c>
      <c r="D153">
        <v>69</v>
      </c>
      <c r="E153">
        <v>11</v>
      </c>
      <c r="F153">
        <v>8</v>
      </c>
      <c r="G153">
        <v>81</v>
      </c>
      <c r="H153" t="s">
        <v>95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 t="s">
        <v>184</v>
      </c>
    </row>
    <row r="154" spans="2:17" x14ac:dyDescent="0.3">
      <c r="B154" s="3">
        <v>42223</v>
      </c>
      <c r="C154" t="s">
        <v>8</v>
      </c>
      <c r="D154">
        <v>69</v>
      </c>
      <c r="E154">
        <v>11</v>
      </c>
      <c r="F154">
        <v>9</v>
      </c>
      <c r="G154">
        <v>131</v>
      </c>
      <c r="H154" t="s">
        <v>99</v>
      </c>
      <c r="I154">
        <v>3</v>
      </c>
      <c r="J154">
        <v>4</v>
      </c>
      <c r="K154">
        <v>0</v>
      </c>
      <c r="L154">
        <v>0</v>
      </c>
      <c r="M154">
        <v>0</v>
      </c>
      <c r="N154">
        <v>0</v>
      </c>
      <c r="O154">
        <v>0</v>
      </c>
      <c r="Q154" t="s">
        <v>239</v>
      </c>
    </row>
    <row r="155" spans="2:17" x14ac:dyDescent="0.3">
      <c r="B155" s="3">
        <v>42223</v>
      </c>
      <c r="C155" t="s">
        <v>8</v>
      </c>
      <c r="D155">
        <v>69</v>
      </c>
      <c r="E155">
        <v>11</v>
      </c>
      <c r="F155">
        <v>10</v>
      </c>
      <c r="G155">
        <v>121</v>
      </c>
      <c r="H155" t="s">
        <v>96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0</v>
      </c>
      <c r="Q155" t="s">
        <v>240</v>
      </c>
    </row>
    <row r="156" spans="2:17" x14ac:dyDescent="0.3">
      <c r="B156" s="3">
        <v>42223</v>
      </c>
      <c r="C156" t="s">
        <v>8</v>
      </c>
      <c r="D156">
        <v>69</v>
      </c>
      <c r="E156">
        <v>11</v>
      </c>
      <c r="F156">
        <v>11</v>
      </c>
      <c r="G156">
        <v>160</v>
      </c>
      <c r="H156" t="s">
        <v>96</v>
      </c>
      <c r="I156">
        <v>3</v>
      </c>
      <c r="J156">
        <v>7</v>
      </c>
      <c r="K156">
        <v>0</v>
      </c>
      <c r="L156">
        <v>0</v>
      </c>
      <c r="M156">
        <v>0</v>
      </c>
      <c r="N156">
        <v>0</v>
      </c>
      <c r="O156">
        <v>0</v>
      </c>
      <c r="Q156" t="s">
        <v>241</v>
      </c>
    </row>
    <row r="157" spans="2:17" x14ac:dyDescent="0.3">
      <c r="B157" s="3">
        <v>42223</v>
      </c>
      <c r="C157" t="s">
        <v>8</v>
      </c>
      <c r="D157">
        <v>69</v>
      </c>
      <c r="E157">
        <v>11</v>
      </c>
      <c r="F157">
        <v>12</v>
      </c>
      <c r="G157">
        <v>173</v>
      </c>
      <c r="H157" t="s">
        <v>96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7" x14ac:dyDescent="0.3">
      <c r="B158" s="3">
        <v>42223</v>
      </c>
      <c r="C158" t="s">
        <v>8</v>
      </c>
      <c r="D158">
        <v>69</v>
      </c>
      <c r="E158">
        <v>11</v>
      </c>
      <c r="F158">
        <v>13</v>
      </c>
      <c r="G158">
        <v>137</v>
      </c>
      <c r="H158" t="s">
        <v>242</v>
      </c>
      <c r="I158">
        <v>3</v>
      </c>
      <c r="J158">
        <v>4</v>
      </c>
      <c r="K158">
        <v>0</v>
      </c>
      <c r="L158">
        <v>0</v>
      </c>
      <c r="M158">
        <v>0</v>
      </c>
      <c r="N158">
        <v>0</v>
      </c>
      <c r="O158">
        <v>0</v>
      </c>
      <c r="Q158" t="s">
        <v>193</v>
      </c>
    </row>
    <row r="159" spans="2:17" x14ac:dyDescent="0.3">
      <c r="B159" s="3">
        <v>42223</v>
      </c>
      <c r="C159" t="s">
        <v>8</v>
      </c>
      <c r="D159">
        <v>69</v>
      </c>
      <c r="E159">
        <v>11</v>
      </c>
      <c r="F159">
        <v>14</v>
      </c>
      <c r="G159">
        <v>125</v>
      </c>
      <c r="H159" t="s">
        <v>96</v>
      </c>
      <c r="I159">
        <v>4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7" x14ac:dyDescent="0.3">
      <c r="B160" s="3">
        <v>42223</v>
      </c>
      <c r="C160" t="s">
        <v>8</v>
      </c>
      <c r="D160">
        <v>69</v>
      </c>
      <c r="E160">
        <v>11</v>
      </c>
      <c r="F160">
        <v>15</v>
      </c>
      <c r="G160">
        <v>130</v>
      </c>
      <c r="H160" t="s">
        <v>96</v>
      </c>
      <c r="I160">
        <v>4</v>
      </c>
      <c r="J160">
        <v>6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7" x14ac:dyDescent="0.3">
      <c r="B161" s="3">
        <v>42223</v>
      </c>
      <c r="C161" t="s">
        <v>8</v>
      </c>
      <c r="D161">
        <v>69</v>
      </c>
      <c r="E161">
        <v>11</v>
      </c>
      <c r="F161">
        <v>16</v>
      </c>
      <c r="G161">
        <v>52</v>
      </c>
      <c r="H161" t="s">
        <v>95</v>
      </c>
      <c r="I161">
        <v>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7" x14ac:dyDescent="0.3">
      <c r="B162" s="3">
        <v>42223</v>
      </c>
      <c r="C162" t="s">
        <v>8</v>
      </c>
      <c r="D162">
        <v>69</v>
      </c>
      <c r="E162">
        <v>11</v>
      </c>
      <c r="F162">
        <v>17</v>
      </c>
      <c r="G162">
        <v>115</v>
      </c>
      <c r="H162" t="s">
        <v>96</v>
      </c>
      <c r="I162">
        <v>4</v>
      </c>
      <c r="J162">
        <v>5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42223</v>
      </c>
      <c r="C163" t="s">
        <v>8</v>
      </c>
      <c r="D163">
        <v>69</v>
      </c>
      <c r="E163">
        <v>11</v>
      </c>
      <c r="F163">
        <v>18</v>
      </c>
      <c r="G163">
        <v>122</v>
      </c>
      <c r="H163" s="11" t="s">
        <v>96</v>
      </c>
      <c r="I163">
        <v>4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42223</v>
      </c>
      <c r="C164" t="s">
        <v>8</v>
      </c>
      <c r="D164">
        <v>70</v>
      </c>
      <c r="E164">
        <v>12</v>
      </c>
      <c r="F164">
        <v>1</v>
      </c>
      <c r="G164">
        <v>123</v>
      </c>
      <c r="H164" t="s">
        <v>99</v>
      </c>
      <c r="I164">
        <v>3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Q164" s="6" t="s">
        <v>166</v>
      </c>
    </row>
    <row r="165" spans="2:17" x14ac:dyDescent="0.3">
      <c r="B165" s="3">
        <v>42223</v>
      </c>
      <c r="C165" t="s">
        <v>8</v>
      </c>
      <c r="D165">
        <v>70</v>
      </c>
      <c r="E165">
        <v>12</v>
      </c>
      <c r="F165">
        <v>2</v>
      </c>
      <c r="G165">
        <v>57</v>
      </c>
      <c r="H165" t="s">
        <v>95</v>
      </c>
      <c r="I165">
        <v>4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42223</v>
      </c>
      <c r="C166" t="s">
        <v>8</v>
      </c>
      <c r="D166">
        <v>70</v>
      </c>
      <c r="E166">
        <v>12</v>
      </c>
      <c r="F166">
        <v>3</v>
      </c>
      <c r="G166">
        <v>94</v>
      </c>
      <c r="H166" t="s">
        <v>96</v>
      </c>
      <c r="I166">
        <v>3</v>
      </c>
      <c r="J166">
        <v>3</v>
      </c>
      <c r="K166">
        <v>0</v>
      </c>
      <c r="L166">
        <v>0</v>
      </c>
      <c r="M166">
        <v>0</v>
      </c>
      <c r="N166">
        <v>0</v>
      </c>
      <c r="O166">
        <v>0</v>
      </c>
      <c r="Q166" s="6" t="s">
        <v>243</v>
      </c>
    </row>
    <row r="167" spans="2:17" x14ac:dyDescent="0.3">
      <c r="B167" s="3">
        <v>42223</v>
      </c>
      <c r="C167" t="s">
        <v>8</v>
      </c>
      <c r="D167">
        <v>70</v>
      </c>
      <c r="E167">
        <v>12</v>
      </c>
      <c r="F167">
        <v>4</v>
      </c>
      <c r="G167">
        <v>111</v>
      </c>
      <c r="H167" t="s">
        <v>99</v>
      </c>
      <c r="I167">
        <v>3</v>
      </c>
      <c r="J167">
        <v>2</v>
      </c>
      <c r="K167">
        <v>0</v>
      </c>
      <c r="L167">
        <v>0</v>
      </c>
      <c r="M167">
        <v>0</v>
      </c>
      <c r="N167">
        <v>0</v>
      </c>
      <c r="O167">
        <v>1</v>
      </c>
      <c r="Q167" t="s">
        <v>175</v>
      </c>
    </row>
    <row r="168" spans="2:17" x14ac:dyDescent="0.3">
      <c r="B168" s="3">
        <v>42223</v>
      </c>
      <c r="C168" t="s">
        <v>8</v>
      </c>
      <c r="D168">
        <v>70</v>
      </c>
      <c r="E168">
        <v>12</v>
      </c>
      <c r="F168">
        <v>5</v>
      </c>
      <c r="G168">
        <v>93</v>
      </c>
      <c r="H168" t="s">
        <v>98</v>
      </c>
      <c r="I168">
        <v>4</v>
      </c>
      <c r="J168">
        <v>2</v>
      </c>
      <c r="K168">
        <v>0</v>
      </c>
      <c r="L168">
        <v>0</v>
      </c>
      <c r="M168">
        <v>0</v>
      </c>
      <c r="N168">
        <v>0</v>
      </c>
      <c r="O168">
        <v>0</v>
      </c>
      <c r="Q168" s="6" t="s">
        <v>201</v>
      </c>
    </row>
    <row r="169" spans="2:17" x14ac:dyDescent="0.3">
      <c r="B169" s="3">
        <v>42223</v>
      </c>
      <c r="C169" t="s">
        <v>8</v>
      </c>
      <c r="D169">
        <v>70</v>
      </c>
      <c r="E169">
        <v>12</v>
      </c>
      <c r="F169">
        <v>6</v>
      </c>
      <c r="G169">
        <v>89</v>
      </c>
      <c r="H169" t="s">
        <v>96</v>
      </c>
      <c r="I169">
        <v>4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</row>
    <row r="170" spans="2:17" x14ac:dyDescent="0.3">
      <c r="B170" s="3">
        <v>42223</v>
      </c>
      <c r="C170" t="s">
        <v>8</v>
      </c>
      <c r="D170">
        <v>71</v>
      </c>
      <c r="E170">
        <v>13</v>
      </c>
      <c r="F170">
        <v>1</v>
      </c>
      <c r="G170">
        <v>32</v>
      </c>
      <c r="H170" t="s">
        <v>95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Q170" t="s">
        <v>244</v>
      </c>
    </row>
    <row r="171" spans="2:17" x14ac:dyDescent="0.3">
      <c r="B171" s="3">
        <v>42223</v>
      </c>
      <c r="C171" t="s">
        <v>8</v>
      </c>
      <c r="D171">
        <v>71</v>
      </c>
      <c r="E171">
        <v>13</v>
      </c>
      <c r="F171">
        <v>2</v>
      </c>
      <c r="G171">
        <v>45</v>
      </c>
      <c r="H171" t="s">
        <v>98</v>
      </c>
      <c r="I171">
        <v>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42223</v>
      </c>
      <c r="C172" t="s">
        <v>8</v>
      </c>
      <c r="D172">
        <v>71</v>
      </c>
      <c r="E172">
        <v>13</v>
      </c>
      <c r="F172">
        <v>3</v>
      </c>
      <c r="G172">
        <v>59</v>
      </c>
      <c r="H172" t="s">
        <v>95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Q172" t="s">
        <v>166</v>
      </c>
    </row>
    <row r="173" spans="2:17" x14ac:dyDescent="0.3">
      <c r="B173" s="3">
        <v>42223</v>
      </c>
      <c r="C173" t="s">
        <v>8</v>
      </c>
      <c r="D173">
        <v>71</v>
      </c>
      <c r="E173">
        <v>13</v>
      </c>
      <c r="F173">
        <v>4</v>
      </c>
      <c r="G173">
        <v>17</v>
      </c>
      <c r="H173" t="s">
        <v>95</v>
      </c>
      <c r="I173">
        <v>4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42223</v>
      </c>
      <c r="C174" t="s">
        <v>8</v>
      </c>
      <c r="D174">
        <v>71</v>
      </c>
      <c r="E174">
        <v>13</v>
      </c>
      <c r="F174">
        <v>5</v>
      </c>
      <c r="G174">
        <v>123</v>
      </c>
      <c r="H174" t="s">
        <v>99</v>
      </c>
      <c r="I174">
        <v>3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Q174" t="s">
        <v>245</v>
      </c>
    </row>
    <row r="175" spans="2:17" x14ac:dyDescent="0.3">
      <c r="B175" s="3">
        <v>42223</v>
      </c>
      <c r="C175" t="s">
        <v>8</v>
      </c>
      <c r="D175">
        <v>71</v>
      </c>
      <c r="E175">
        <v>13</v>
      </c>
      <c r="F175">
        <v>6</v>
      </c>
      <c r="G175">
        <v>69</v>
      </c>
      <c r="H175" t="s">
        <v>95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42223</v>
      </c>
      <c r="C176" t="s">
        <v>8</v>
      </c>
      <c r="D176">
        <v>71</v>
      </c>
      <c r="E176">
        <v>13</v>
      </c>
      <c r="F176">
        <v>7</v>
      </c>
      <c r="G176">
        <v>137</v>
      </c>
      <c r="H176" t="s">
        <v>99</v>
      </c>
      <c r="I176">
        <v>3</v>
      </c>
      <c r="J176">
        <v>3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42223</v>
      </c>
      <c r="C177" t="s">
        <v>8</v>
      </c>
      <c r="D177">
        <v>72</v>
      </c>
      <c r="E177">
        <v>14</v>
      </c>
      <c r="F177">
        <v>1</v>
      </c>
      <c r="G177">
        <v>94</v>
      </c>
      <c r="H177" t="s">
        <v>95</v>
      </c>
      <c r="I177">
        <v>4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Q177" t="s">
        <v>167</v>
      </c>
    </row>
    <row r="178" spans="2:17" x14ac:dyDescent="0.3">
      <c r="B178" s="3">
        <v>42223</v>
      </c>
      <c r="C178" t="s">
        <v>8</v>
      </c>
      <c r="D178">
        <v>72</v>
      </c>
      <c r="E178">
        <v>14</v>
      </c>
      <c r="F178">
        <v>2</v>
      </c>
      <c r="G178">
        <v>55</v>
      </c>
      <c r="H178" t="s">
        <v>95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</row>
    <row r="179" spans="2:17" x14ac:dyDescent="0.3">
      <c r="B179" s="3">
        <v>42223</v>
      </c>
      <c r="C179" t="s">
        <v>8</v>
      </c>
      <c r="D179">
        <v>72</v>
      </c>
      <c r="E179">
        <v>14</v>
      </c>
      <c r="F179">
        <v>3</v>
      </c>
      <c r="G179">
        <v>92</v>
      </c>
      <c r="H179" t="s">
        <v>95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 t="s">
        <v>196</v>
      </c>
    </row>
    <row r="180" spans="2:17" x14ac:dyDescent="0.3">
      <c r="B180" s="3">
        <v>42223</v>
      </c>
      <c r="C180" t="s">
        <v>8</v>
      </c>
      <c r="D180">
        <v>73</v>
      </c>
      <c r="E180">
        <v>15</v>
      </c>
      <c r="F180">
        <v>1</v>
      </c>
      <c r="G180">
        <v>103</v>
      </c>
      <c r="H180" t="s">
        <v>95</v>
      </c>
      <c r="I180">
        <v>3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42223</v>
      </c>
      <c r="C181" t="s">
        <v>8</v>
      </c>
      <c r="D181">
        <v>73</v>
      </c>
      <c r="E181">
        <v>15</v>
      </c>
      <c r="F181">
        <v>2</v>
      </c>
      <c r="G181">
        <v>119</v>
      </c>
      <c r="H181" t="s">
        <v>99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Q181" t="s">
        <v>190</v>
      </c>
    </row>
    <row r="182" spans="2:17" x14ac:dyDescent="0.3">
      <c r="B182" s="3">
        <v>42223</v>
      </c>
      <c r="C182" t="s">
        <v>8</v>
      </c>
      <c r="D182">
        <v>73</v>
      </c>
      <c r="E182">
        <v>15</v>
      </c>
      <c r="F182">
        <v>3</v>
      </c>
      <c r="G182">
        <v>108</v>
      </c>
      <c r="H182" t="s">
        <v>99</v>
      </c>
      <c r="I182">
        <v>3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>
        <v>42223</v>
      </c>
      <c r="C183" t="s">
        <v>8</v>
      </c>
      <c r="D183">
        <v>73</v>
      </c>
      <c r="E183">
        <v>15</v>
      </c>
      <c r="F183">
        <v>4</v>
      </c>
      <c r="G183">
        <v>120</v>
      </c>
      <c r="H183" t="s">
        <v>99</v>
      </c>
      <c r="I183">
        <v>3</v>
      </c>
      <c r="J183">
        <v>3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7" x14ac:dyDescent="0.3">
      <c r="B184" s="3">
        <v>42223</v>
      </c>
      <c r="C184" t="s">
        <v>8</v>
      </c>
      <c r="D184">
        <v>73</v>
      </c>
      <c r="E184">
        <v>15</v>
      </c>
      <c r="F184">
        <v>5</v>
      </c>
      <c r="G184">
        <v>135</v>
      </c>
      <c r="H184" t="s">
        <v>99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>
        <v>42223</v>
      </c>
      <c r="C185" t="s">
        <v>8</v>
      </c>
      <c r="D185">
        <v>73</v>
      </c>
      <c r="E185">
        <v>15</v>
      </c>
      <c r="F185">
        <v>6</v>
      </c>
      <c r="G185">
        <v>136</v>
      </c>
      <c r="H185" t="s">
        <v>189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7" x14ac:dyDescent="0.3">
      <c r="B186" s="3">
        <v>42223</v>
      </c>
      <c r="C186" t="s">
        <v>8</v>
      </c>
      <c r="D186">
        <v>73</v>
      </c>
      <c r="E186">
        <v>15</v>
      </c>
      <c r="F186">
        <v>7</v>
      </c>
      <c r="G186">
        <v>102</v>
      </c>
      <c r="H186" t="s">
        <v>95</v>
      </c>
      <c r="I186">
        <v>3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</row>
    <row r="187" spans="2:17" x14ac:dyDescent="0.3">
      <c r="B187" s="3">
        <v>42223</v>
      </c>
      <c r="C187" t="s">
        <v>8</v>
      </c>
      <c r="D187">
        <v>73</v>
      </c>
      <c r="E187">
        <v>15</v>
      </c>
      <c r="F187">
        <v>8</v>
      </c>
      <c r="G187">
        <v>57</v>
      </c>
      <c r="H187" t="s">
        <v>95</v>
      </c>
      <c r="I187">
        <v>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 t="s">
        <v>191</v>
      </c>
    </row>
    <row r="188" spans="2:17" x14ac:dyDescent="0.3">
      <c r="B188" s="3">
        <v>42223</v>
      </c>
      <c r="C188" t="s">
        <v>8</v>
      </c>
      <c r="D188">
        <v>73</v>
      </c>
      <c r="E188">
        <v>15</v>
      </c>
      <c r="F188">
        <v>9</v>
      </c>
      <c r="G188">
        <v>74</v>
      </c>
      <c r="H188" t="s">
        <v>95</v>
      </c>
      <c r="I188">
        <v>4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42223</v>
      </c>
      <c r="C189" t="s">
        <v>8</v>
      </c>
      <c r="D189">
        <v>73</v>
      </c>
      <c r="E189">
        <v>15</v>
      </c>
      <c r="F189">
        <v>10</v>
      </c>
      <c r="G189">
        <v>129</v>
      </c>
      <c r="H189" t="s">
        <v>99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42223</v>
      </c>
      <c r="C190" t="s">
        <v>8</v>
      </c>
      <c r="D190">
        <v>73</v>
      </c>
      <c r="E190">
        <v>15</v>
      </c>
      <c r="F190">
        <v>11</v>
      </c>
      <c r="G190">
        <v>138</v>
      </c>
      <c r="H190" t="s">
        <v>95</v>
      </c>
      <c r="I190">
        <v>3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Q190" t="s">
        <v>191</v>
      </c>
    </row>
    <row r="191" spans="2:17" x14ac:dyDescent="0.3">
      <c r="B191" s="3">
        <v>42223</v>
      </c>
      <c r="C191" t="s">
        <v>8</v>
      </c>
      <c r="D191">
        <v>73</v>
      </c>
      <c r="E191">
        <v>15</v>
      </c>
      <c r="F191">
        <v>12</v>
      </c>
      <c r="G191">
        <v>93</v>
      </c>
      <c r="H191" t="s">
        <v>95</v>
      </c>
      <c r="I191">
        <v>3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Q191" t="s">
        <v>166</v>
      </c>
    </row>
    <row r="192" spans="2:17" x14ac:dyDescent="0.3">
      <c r="B192" s="3">
        <v>42223</v>
      </c>
      <c r="C192" t="s">
        <v>8</v>
      </c>
      <c r="D192">
        <v>73</v>
      </c>
      <c r="E192">
        <v>15</v>
      </c>
      <c r="F192">
        <v>13</v>
      </c>
      <c r="G192">
        <v>92</v>
      </c>
      <c r="H192" t="s">
        <v>95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5" x14ac:dyDescent="0.3">
      <c r="B193" s="3">
        <v>42223</v>
      </c>
      <c r="C193" t="s">
        <v>8</v>
      </c>
      <c r="D193">
        <v>73</v>
      </c>
      <c r="E193">
        <v>15</v>
      </c>
      <c r="F193">
        <v>14</v>
      </c>
      <c r="G193">
        <v>103</v>
      </c>
      <c r="H193" t="s">
        <v>95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5" x14ac:dyDescent="0.3">
      <c r="B194" s="3">
        <v>42223</v>
      </c>
      <c r="C194" t="s">
        <v>8</v>
      </c>
      <c r="D194">
        <v>73</v>
      </c>
      <c r="E194">
        <v>15</v>
      </c>
      <c r="F194">
        <v>15</v>
      </c>
      <c r="G194">
        <v>86</v>
      </c>
      <c r="H194" t="s">
        <v>95</v>
      </c>
      <c r="I194">
        <v>4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5" x14ac:dyDescent="0.3">
      <c r="B195" s="3">
        <v>42223</v>
      </c>
      <c r="C195" t="s">
        <v>8</v>
      </c>
      <c r="D195">
        <v>73</v>
      </c>
      <c r="E195">
        <v>15</v>
      </c>
      <c r="F195">
        <v>16</v>
      </c>
      <c r="G195">
        <v>62</v>
      </c>
      <c r="H195" t="s">
        <v>95</v>
      </c>
      <c r="I195">
        <v>3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 x14ac:dyDescent="0.3">
      <c r="B196" s="3">
        <v>42223</v>
      </c>
      <c r="C196" t="s">
        <v>8</v>
      </c>
      <c r="D196">
        <v>73</v>
      </c>
      <c r="E196">
        <v>15</v>
      </c>
      <c r="F196">
        <v>17</v>
      </c>
      <c r="G196">
        <v>86</v>
      </c>
      <c r="H196" t="s">
        <v>246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5" x14ac:dyDescent="0.3">
      <c r="B197" s="3">
        <v>42223</v>
      </c>
      <c r="C197" t="s">
        <v>8</v>
      </c>
      <c r="D197">
        <v>73</v>
      </c>
      <c r="E197">
        <v>15</v>
      </c>
      <c r="F197">
        <v>18</v>
      </c>
      <c r="G197">
        <v>87</v>
      </c>
      <c r="H197" s="11" t="s">
        <v>96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5" x14ac:dyDescent="0.3">
      <c r="B198" s="3">
        <v>42223</v>
      </c>
      <c r="C198" t="s">
        <v>8</v>
      </c>
      <c r="D198">
        <v>73</v>
      </c>
      <c r="E198">
        <v>15</v>
      </c>
      <c r="F198">
        <v>19</v>
      </c>
      <c r="G198">
        <v>96</v>
      </c>
      <c r="H198" t="s">
        <v>96</v>
      </c>
      <c r="I198">
        <v>4</v>
      </c>
      <c r="J198">
        <v>2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5" x14ac:dyDescent="0.3">
      <c r="B199" s="3">
        <v>42223</v>
      </c>
      <c r="C199" t="s">
        <v>8</v>
      </c>
      <c r="D199">
        <v>73</v>
      </c>
      <c r="E199">
        <v>15</v>
      </c>
      <c r="F199">
        <v>20</v>
      </c>
      <c r="G199">
        <v>133</v>
      </c>
      <c r="H199" t="s">
        <v>99</v>
      </c>
      <c r="I199">
        <v>4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5" x14ac:dyDescent="0.3">
      <c r="B200" s="3"/>
    </row>
    <row r="201" spans="2:15" x14ac:dyDescent="0.3">
      <c r="B201" s="3" t="s">
        <v>108</v>
      </c>
      <c r="J201">
        <f t="shared" ref="J201:O201" si="0">SUM(J7:J199)</f>
        <v>156</v>
      </c>
      <c r="K201">
        <f t="shared" si="0"/>
        <v>22</v>
      </c>
      <c r="L201">
        <f t="shared" si="0"/>
        <v>7</v>
      </c>
      <c r="M201">
        <f t="shared" si="0"/>
        <v>3</v>
      </c>
      <c r="N201">
        <f t="shared" si="0"/>
        <v>1</v>
      </c>
      <c r="O201">
        <f t="shared" si="0"/>
        <v>3</v>
      </c>
    </row>
    <row r="202" spans="2:15" x14ac:dyDescent="0.3">
      <c r="B202" s="3" t="s">
        <v>107</v>
      </c>
      <c r="G202">
        <f>AVERAGE(G7:G199)</f>
        <v>86.424870466321238</v>
      </c>
      <c r="I202">
        <f t="shared" ref="I202:O202" si="1">AVERAGE(I7:I199)</f>
        <v>3.4145077720207255</v>
      </c>
      <c r="J202">
        <f t="shared" si="1"/>
        <v>0.80829015544041449</v>
      </c>
      <c r="K202">
        <f t="shared" si="1"/>
        <v>0.11398963730569948</v>
      </c>
      <c r="L202">
        <f t="shared" si="1"/>
        <v>3.6269430051813469E-2</v>
      </c>
      <c r="M202">
        <f t="shared" si="1"/>
        <v>1.5544041450777202E-2</v>
      </c>
      <c r="N202">
        <f t="shared" si="1"/>
        <v>5.1813471502590676E-3</v>
      </c>
      <c r="O202">
        <f t="shared" si="1"/>
        <v>1.5544041450777202E-2</v>
      </c>
    </row>
    <row r="203" spans="2:15" x14ac:dyDescent="0.3">
      <c r="B203" t="s">
        <v>121</v>
      </c>
      <c r="G203">
        <f>_xlfn.STDEV.S(G7:G199)</f>
        <v>27.150349197969348</v>
      </c>
      <c r="I203">
        <f t="shared" ref="I203:O203" si="2">_xlfn.STDEV.S(I7:I199)</f>
        <v>0.53443592848725141</v>
      </c>
      <c r="J203">
        <f t="shared" si="2"/>
        <v>1.7438981952428674</v>
      </c>
      <c r="K203">
        <f t="shared" si="2"/>
        <v>0.37840281102557266</v>
      </c>
      <c r="L203">
        <f t="shared" si="2"/>
        <v>0.21343073122060227</v>
      </c>
      <c r="M203">
        <f t="shared" si="2"/>
        <v>0.12402469251053036</v>
      </c>
      <c r="N203">
        <f t="shared" si="2"/>
        <v>7.198157507486945E-2</v>
      </c>
      <c r="O203">
        <f t="shared" si="2"/>
        <v>0.12402469251053036</v>
      </c>
    </row>
    <row r="204" spans="2:15" x14ac:dyDescent="0.3">
      <c r="B204" s="3" t="s">
        <v>122</v>
      </c>
      <c r="G204">
        <f>(G203/SQRT(193))</f>
        <v>1.9543248991025524</v>
      </c>
      <c r="I204">
        <f t="shared" ref="I204:O204" si="3">(I203/SQRT(193))</f>
        <v>3.846953990911265E-2</v>
      </c>
      <c r="J204">
        <f t="shared" si="3"/>
        <v>0.1255285388638038</v>
      </c>
      <c r="K204">
        <f t="shared" si="3"/>
        <v>2.7238030350378899E-2</v>
      </c>
      <c r="L204">
        <f t="shared" si="3"/>
        <v>1.5363080202640067E-2</v>
      </c>
      <c r="M204">
        <f t="shared" si="3"/>
        <v>8.9274927150843411E-3</v>
      </c>
      <c r="N204">
        <f t="shared" si="3"/>
        <v>5.1813471502590676E-3</v>
      </c>
      <c r="O204">
        <f t="shared" si="3"/>
        <v>8.9274927150843411E-3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40"/>
  <sheetViews>
    <sheetView topLeftCell="A303" workbookViewId="0">
      <selection activeCell="J230" sqref="J230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103</v>
      </c>
      <c r="D2" s="4">
        <v>42226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42226</v>
      </c>
      <c r="C7" t="s">
        <v>17</v>
      </c>
      <c r="D7">
        <v>51</v>
      </c>
      <c r="E7">
        <v>1</v>
      </c>
      <c r="F7">
        <v>1</v>
      </c>
      <c r="G7">
        <v>136</v>
      </c>
      <c r="H7" t="s">
        <v>99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42226</v>
      </c>
      <c r="C8" t="s">
        <v>17</v>
      </c>
      <c r="D8">
        <v>51</v>
      </c>
      <c r="E8">
        <v>1</v>
      </c>
      <c r="F8">
        <v>2</v>
      </c>
      <c r="G8">
        <v>97</v>
      </c>
      <c r="H8" t="s">
        <v>96</v>
      </c>
      <c r="I8">
        <v>3</v>
      </c>
      <c r="J8">
        <v>2</v>
      </c>
      <c r="K8">
        <v>0</v>
      </c>
      <c r="L8">
        <v>1</v>
      </c>
      <c r="M8">
        <v>0</v>
      </c>
      <c r="N8">
        <v>0</v>
      </c>
      <c r="O8">
        <v>0</v>
      </c>
      <c r="Q8" t="s">
        <v>127</v>
      </c>
    </row>
    <row r="9" spans="2:17" x14ac:dyDescent="0.3">
      <c r="B9" s="3">
        <v>42226</v>
      </c>
      <c r="C9" t="s">
        <v>17</v>
      </c>
      <c r="D9">
        <v>51</v>
      </c>
      <c r="E9">
        <v>1</v>
      </c>
      <c r="F9">
        <v>3</v>
      </c>
      <c r="G9">
        <v>134</v>
      </c>
      <c r="H9" t="s">
        <v>98</v>
      </c>
      <c r="I9">
        <v>3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Q9" s="6" t="s">
        <v>247</v>
      </c>
    </row>
    <row r="10" spans="2:17" x14ac:dyDescent="0.3">
      <c r="B10" s="3">
        <v>42226</v>
      </c>
      <c r="C10" t="s">
        <v>17</v>
      </c>
      <c r="D10">
        <v>51</v>
      </c>
      <c r="E10">
        <v>1</v>
      </c>
      <c r="F10">
        <v>4</v>
      </c>
      <c r="G10">
        <v>90</v>
      </c>
      <c r="H10" t="s">
        <v>95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42226</v>
      </c>
      <c r="C11" t="s">
        <v>17</v>
      </c>
      <c r="D11">
        <v>51</v>
      </c>
      <c r="E11">
        <v>1</v>
      </c>
      <c r="F11">
        <v>5</v>
      </c>
      <c r="G11">
        <v>83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42226</v>
      </c>
      <c r="C12" t="s">
        <v>17</v>
      </c>
      <c r="D12">
        <v>51</v>
      </c>
      <c r="E12">
        <v>1</v>
      </c>
      <c r="F12">
        <v>6</v>
      </c>
      <c r="G12">
        <v>138</v>
      </c>
      <c r="H12" t="s">
        <v>116</v>
      </c>
      <c r="I12">
        <v>3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Q12" t="s">
        <v>138</v>
      </c>
    </row>
    <row r="13" spans="2:17" x14ac:dyDescent="0.3">
      <c r="B13" s="3">
        <v>42226</v>
      </c>
      <c r="C13" t="s">
        <v>17</v>
      </c>
      <c r="D13">
        <v>51</v>
      </c>
      <c r="E13">
        <v>1</v>
      </c>
      <c r="F13">
        <v>7</v>
      </c>
      <c r="G13">
        <v>155</v>
      </c>
      <c r="H13" t="s">
        <v>116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6" t="s">
        <v>201</v>
      </c>
    </row>
    <row r="14" spans="2:17" x14ac:dyDescent="0.3">
      <c r="B14" s="3">
        <v>42226</v>
      </c>
      <c r="C14" t="s">
        <v>17</v>
      </c>
      <c r="D14">
        <v>51</v>
      </c>
      <c r="E14">
        <v>1</v>
      </c>
      <c r="F14">
        <v>8</v>
      </c>
      <c r="G14">
        <v>108</v>
      </c>
      <c r="H14" t="s">
        <v>96</v>
      </c>
      <c r="I14">
        <v>3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</row>
    <row r="16" spans="2:17" x14ac:dyDescent="0.3">
      <c r="B16" t="s">
        <v>108</v>
      </c>
      <c r="J16">
        <f t="shared" ref="J16:O16" si="0">SUM(J7:J14)</f>
        <v>6</v>
      </c>
      <c r="K16">
        <f t="shared" si="0"/>
        <v>1</v>
      </c>
      <c r="L16">
        <f t="shared" si="0"/>
        <v>2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2:17" x14ac:dyDescent="0.3">
      <c r="B17" t="s">
        <v>107</v>
      </c>
      <c r="G17">
        <f>AVERAGE(G7:G14)</f>
        <v>117.625</v>
      </c>
      <c r="I17">
        <f t="shared" ref="I17:O17" si="1">AVERAGE(I7:I14)</f>
        <v>3</v>
      </c>
      <c r="J17">
        <f t="shared" si="1"/>
        <v>0.75</v>
      </c>
      <c r="K17">
        <f t="shared" si="1"/>
        <v>0.125</v>
      </c>
      <c r="L17">
        <f t="shared" si="1"/>
        <v>0.25</v>
      </c>
      <c r="M17">
        <f t="shared" si="1"/>
        <v>0</v>
      </c>
      <c r="N17">
        <f t="shared" si="1"/>
        <v>0</v>
      </c>
      <c r="O17">
        <f t="shared" si="1"/>
        <v>0</v>
      </c>
    </row>
    <row r="18" spans="2:17" x14ac:dyDescent="0.3">
      <c r="B18" t="s">
        <v>121</v>
      </c>
      <c r="G18">
        <f>_xlfn.STDEV.S(G7:G14)</f>
        <v>26.451775527768046</v>
      </c>
      <c r="I18">
        <f t="shared" ref="I18:O18" si="2">_xlfn.STDEV.S(I7:I14)</f>
        <v>0</v>
      </c>
      <c r="J18">
        <f t="shared" si="2"/>
        <v>1.1649647450214351</v>
      </c>
      <c r="K18">
        <f t="shared" si="2"/>
        <v>0.35355339059327379</v>
      </c>
      <c r="L18">
        <f t="shared" si="2"/>
        <v>0.46291004988627571</v>
      </c>
      <c r="M18">
        <f t="shared" si="2"/>
        <v>0</v>
      </c>
      <c r="N18">
        <f t="shared" si="2"/>
        <v>0</v>
      </c>
      <c r="O18">
        <f t="shared" si="2"/>
        <v>0</v>
      </c>
    </row>
    <row r="19" spans="2:17" x14ac:dyDescent="0.3">
      <c r="B19" s="3" t="s">
        <v>122</v>
      </c>
      <c r="G19">
        <f>(G18/SQRT(8))</f>
        <v>9.3521149250545754</v>
      </c>
      <c r="I19">
        <f t="shared" ref="I19:N19" si="3">(I18/SQRT(8))</f>
        <v>0</v>
      </c>
      <c r="J19">
        <f t="shared" si="3"/>
        <v>0.411877235523957</v>
      </c>
      <c r="K19">
        <f t="shared" si="3"/>
        <v>0.125</v>
      </c>
      <c r="L19">
        <f t="shared" si="3"/>
        <v>0.16366341767699427</v>
      </c>
      <c r="M19">
        <f t="shared" si="3"/>
        <v>0</v>
      </c>
      <c r="N19">
        <f t="shared" si="3"/>
        <v>0</v>
      </c>
      <c r="O19">
        <f t="shared" ref="O19" si="4">(O18/SQRT(8))</f>
        <v>0</v>
      </c>
    </row>
    <row r="23" spans="2:17" x14ac:dyDescent="0.3">
      <c r="B23" t="s">
        <v>34</v>
      </c>
      <c r="C23" t="s">
        <v>35</v>
      </c>
      <c r="D23" t="s">
        <v>55</v>
      </c>
      <c r="E23" t="s">
        <v>36</v>
      </c>
      <c r="F23" t="s">
        <v>37</v>
      </c>
      <c r="G23" t="s">
        <v>114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44</v>
      </c>
      <c r="N23" t="s">
        <v>45</v>
      </c>
      <c r="O23" t="s">
        <v>46</v>
      </c>
      <c r="Q23" t="s">
        <v>100</v>
      </c>
    </row>
    <row r="24" spans="2:17" x14ac:dyDescent="0.3">
      <c r="B24" s="3">
        <v>42226</v>
      </c>
      <c r="C24" t="s">
        <v>17</v>
      </c>
      <c r="D24">
        <v>52</v>
      </c>
      <c r="E24">
        <v>2</v>
      </c>
      <c r="F24">
        <v>1</v>
      </c>
      <c r="G24">
        <v>156</v>
      </c>
      <c r="H24" t="s">
        <v>116</v>
      </c>
      <c r="I24">
        <v>3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42226</v>
      </c>
      <c r="C25" t="s">
        <v>17</v>
      </c>
      <c r="D25">
        <v>52</v>
      </c>
      <c r="E25">
        <v>2</v>
      </c>
      <c r="F25">
        <v>2</v>
      </c>
      <c r="G25">
        <v>169</v>
      </c>
      <c r="H25" t="s">
        <v>98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t="s">
        <v>196</v>
      </c>
    </row>
    <row r="26" spans="2:17" x14ac:dyDescent="0.3">
      <c r="B26" s="3">
        <v>42226</v>
      </c>
      <c r="C26" t="s">
        <v>17</v>
      </c>
      <c r="D26">
        <v>52</v>
      </c>
      <c r="E26">
        <v>2</v>
      </c>
      <c r="F26">
        <v>3</v>
      </c>
      <c r="G26">
        <v>136</v>
      </c>
      <c r="H26" t="s">
        <v>98</v>
      </c>
      <c r="I26">
        <v>4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42226</v>
      </c>
      <c r="C27" t="s">
        <v>17</v>
      </c>
      <c r="D27">
        <v>52</v>
      </c>
      <c r="E27">
        <v>2</v>
      </c>
      <c r="F27">
        <v>4</v>
      </c>
      <c r="G27">
        <v>162</v>
      </c>
      <c r="H27" t="s">
        <v>99</v>
      </c>
      <c r="I27">
        <v>3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Q27" t="s">
        <v>222</v>
      </c>
    </row>
    <row r="28" spans="2:17" x14ac:dyDescent="0.3">
      <c r="B28" s="3">
        <v>42226</v>
      </c>
      <c r="C28" t="s">
        <v>17</v>
      </c>
      <c r="D28">
        <v>52</v>
      </c>
      <c r="E28">
        <v>2</v>
      </c>
      <c r="F28">
        <v>5</v>
      </c>
      <c r="G28">
        <v>121</v>
      </c>
      <c r="H28" t="s">
        <v>98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7" x14ac:dyDescent="0.3">
      <c r="B29" s="3">
        <v>42226</v>
      </c>
      <c r="C29" t="s">
        <v>17</v>
      </c>
      <c r="D29">
        <v>52</v>
      </c>
      <c r="E29">
        <v>2</v>
      </c>
      <c r="F29">
        <v>6</v>
      </c>
      <c r="G29">
        <v>148</v>
      </c>
      <c r="H29" t="s">
        <v>98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7" x14ac:dyDescent="0.3">
      <c r="B30" s="3">
        <v>42226</v>
      </c>
      <c r="C30" t="s">
        <v>17</v>
      </c>
      <c r="D30">
        <v>52</v>
      </c>
      <c r="E30">
        <v>2</v>
      </c>
      <c r="F30">
        <v>7</v>
      </c>
      <c r="G30">
        <v>83</v>
      </c>
      <c r="H30" t="s">
        <v>95</v>
      </c>
      <c r="I30">
        <v>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42226</v>
      </c>
      <c r="C31" t="s">
        <v>17</v>
      </c>
      <c r="D31">
        <v>52</v>
      </c>
      <c r="E31">
        <v>2</v>
      </c>
      <c r="F31">
        <v>8</v>
      </c>
      <c r="G31">
        <v>48</v>
      </c>
      <c r="H31" t="s">
        <v>95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42226</v>
      </c>
      <c r="C32" t="s">
        <v>17</v>
      </c>
      <c r="D32">
        <v>52</v>
      </c>
      <c r="E32">
        <v>2</v>
      </c>
      <c r="F32">
        <v>9</v>
      </c>
      <c r="G32">
        <v>116</v>
      </c>
      <c r="H32" t="s">
        <v>95</v>
      </c>
      <c r="I32">
        <v>4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Q32" s="6" t="s">
        <v>250</v>
      </c>
    </row>
    <row r="33" spans="2:17" x14ac:dyDescent="0.3">
      <c r="B33" s="3">
        <v>42226</v>
      </c>
      <c r="C33" t="s">
        <v>17</v>
      </c>
      <c r="D33">
        <v>52</v>
      </c>
      <c r="E33">
        <v>2</v>
      </c>
      <c r="F33">
        <v>10</v>
      </c>
      <c r="G33">
        <v>121</v>
      </c>
      <c r="H33" t="s">
        <v>96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251</v>
      </c>
    </row>
    <row r="34" spans="2:17" x14ac:dyDescent="0.3">
      <c r="B34" s="3">
        <v>42226</v>
      </c>
      <c r="C34" t="s">
        <v>17</v>
      </c>
      <c r="D34">
        <v>52</v>
      </c>
      <c r="E34">
        <v>2</v>
      </c>
      <c r="F34">
        <v>11</v>
      </c>
      <c r="G34">
        <v>75</v>
      </c>
      <c r="H34" t="s">
        <v>96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42226</v>
      </c>
      <c r="C35" t="s">
        <v>17</v>
      </c>
      <c r="D35">
        <v>52</v>
      </c>
      <c r="E35">
        <v>2</v>
      </c>
      <c r="F35">
        <v>12</v>
      </c>
      <c r="G35">
        <v>83</v>
      </c>
      <c r="H35" t="s">
        <v>96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42226</v>
      </c>
      <c r="C36" t="s">
        <v>17</v>
      </c>
      <c r="D36">
        <v>52</v>
      </c>
      <c r="E36">
        <v>2</v>
      </c>
      <c r="F36">
        <v>13</v>
      </c>
      <c r="G36">
        <v>52</v>
      </c>
      <c r="H36" t="s">
        <v>95</v>
      </c>
      <c r="I36">
        <v>4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42226</v>
      </c>
      <c r="C37" t="s">
        <v>17</v>
      </c>
      <c r="D37">
        <v>52</v>
      </c>
      <c r="E37">
        <v>2</v>
      </c>
      <c r="F37">
        <v>14</v>
      </c>
      <c r="G37">
        <v>63</v>
      </c>
      <c r="H37" t="s">
        <v>98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42226</v>
      </c>
      <c r="C38" t="s">
        <v>17</v>
      </c>
      <c r="D38">
        <v>52</v>
      </c>
      <c r="E38">
        <v>2</v>
      </c>
      <c r="F38">
        <v>15</v>
      </c>
      <c r="G38">
        <v>84</v>
      </c>
      <c r="H38" t="s">
        <v>95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42226</v>
      </c>
      <c r="C39" t="s">
        <v>17</v>
      </c>
      <c r="D39">
        <v>52</v>
      </c>
      <c r="E39">
        <v>2</v>
      </c>
      <c r="F39">
        <v>16</v>
      </c>
      <c r="G39">
        <v>109</v>
      </c>
      <c r="H39" t="s">
        <v>249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42226</v>
      </c>
      <c r="C40" t="s">
        <v>17</v>
      </c>
      <c r="D40">
        <v>52</v>
      </c>
      <c r="E40">
        <v>2</v>
      </c>
      <c r="F40">
        <v>17</v>
      </c>
      <c r="G40">
        <v>94</v>
      </c>
      <c r="H40" t="s">
        <v>98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42226</v>
      </c>
      <c r="C41" t="s">
        <v>17</v>
      </c>
      <c r="D41">
        <v>52</v>
      </c>
      <c r="E41">
        <v>2</v>
      </c>
      <c r="F41">
        <v>18</v>
      </c>
      <c r="G41">
        <v>96</v>
      </c>
      <c r="H41" s="11" t="s">
        <v>248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42226</v>
      </c>
      <c r="C42" t="s">
        <v>17</v>
      </c>
      <c r="D42">
        <v>52</v>
      </c>
      <c r="E42">
        <v>2</v>
      </c>
      <c r="F42">
        <v>19</v>
      </c>
      <c r="G42">
        <v>101</v>
      </c>
      <c r="H42" t="s">
        <v>96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t="s">
        <v>196</v>
      </c>
    </row>
    <row r="43" spans="2:17" x14ac:dyDescent="0.3">
      <c r="B43" s="3">
        <v>42226</v>
      </c>
      <c r="C43" t="s">
        <v>17</v>
      </c>
      <c r="D43">
        <v>52</v>
      </c>
      <c r="E43">
        <v>2</v>
      </c>
      <c r="F43">
        <v>20</v>
      </c>
      <c r="G43">
        <v>90</v>
      </c>
      <c r="H43" t="s">
        <v>98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/>
    </row>
    <row r="45" spans="2:17" x14ac:dyDescent="0.3">
      <c r="B45" s="3" t="s">
        <v>108</v>
      </c>
      <c r="J45">
        <f t="shared" ref="J45:O45" si="5">SUM(J24:J43)</f>
        <v>6</v>
      </c>
      <c r="K45">
        <f t="shared" si="5"/>
        <v>0</v>
      </c>
      <c r="L45">
        <f t="shared" si="5"/>
        <v>1</v>
      </c>
      <c r="M45">
        <f t="shared" si="5"/>
        <v>0</v>
      </c>
      <c r="N45">
        <f t="shared" si="5"/>
        <v>0</v>
      </c>
      <c r="O45">
        <f t="shared" si="5"/>
        <v>0</v>
      </c>
    </row>
    <row r="46" spans="2:17" x14ac:dyDescent="0.3">
      <c r="B46" s="3" t="s">
        <v>107</v>
      </c>
      <c r="G46">
        <f>AVERAGE(G24:G43)</f>
        <v>105.35</v>
      </c>
      <c r="I46">
        <f>AVERAGE(I24:I43)</f>
        <v>3.3</v>
      </c>
      <c r="J46">
        <f>AVERAGE(J24:J43)</f>
        <v>0.3</v>
      </c>
      <c r="K46">
        <f t="shared" ref="K46:O46" si="6">AVERAGE(K24:K43)</f>
        <v>0</v>
      </c>
      <c r="L46">
        <f t="shared" si="6"/>
        <v>0.05</v>
      </c>
      <c r="M46">
        <f t="shared" si="6"/>
        <v>0</v>
      </c>
      <c r="N46">
        <f t="shared" si="6"/>
        <v>0</v>
      </c>
      <c r="O46">
        <f t="shared" si="6"/>
        <v>0</v>
      </c>
    </row>
    <row r="47" spans="2:17" x14ac:dyDescent="0.3">
      <c r="B47" t="s">
        <v>121</v>
      </c>
      <c r="G47">
        <f>_xlfn.STDEV.S(G24:G43)</f>
        <v>35.523565195663082</v>
      </c>
      <c r="I47">
        <f>_xlfn.STDEV.S(I24:I43)</f>
        <v>0.5712405705774789</v>
      </c>
      <c r="J47">
        <f t="shared" ref="J47:O47" si="7">_xlfn.STDEV.S(J24:J43)</f>
        <v>0.47016234598162726</v>
      </c>
      <c r="K47">
        <f t="shared" si="7"/>
        <v>0</v>
      </c>
      <c r="L47">
        <f t="shared" si="7"/>
        <v>0.22360679774997896</v>
      </c>
      <c r="M47">
        <f t="shared" si="7"/>
        <v>0</v>
      </c>
      <c r="N47">
        <f t="shared" si="7"/>
        <v>0</v>
      </c>
      <c r="O47">
        <f t="shared" si="7"/>
        <v>0</v>
      </c>
    </row>
    <row r="48" spans="2:17" x14ac:dyDescent="0.3">
      <c r="B48" s="3" t="s">
        <v>122</v>
      </c>
      <c r="G48">
        <f>(G47/SQRT(20))</f>
        <v>7.9433106580648261</v>
      </c>
      <c r="I48">
        <f>(I47/SQRT(20))</f>
        <v>0.1277332747317009</v>
      </c>
      <c r="J48">
        <f t="shared" ref="J48:O48" si="8">(J47/SQRT(20))</f>
        <v>0.10513149660756936</v>
      </c>
      <c r="K48">
        <f t="shared" si="8"/>
        <v>0</v>
      </c>
      <c r="L48">
        <f t="shared" si="8"/>
        <v>4.9999999999999996E-2</v>
      </c>
      <c r="M48">
        <f t="shared" si="8"/>
        <v>0</v>
      </c>
      <c r="N48">
        <f t="shared" si="8"/>
        <v>0</v>
      </c>
      <c r="O48">
        <f t="shared" si="8"/>
        <v>0</v>
      </c>
    </row>
    <row r="49" spans="2:17" x14ac:dyDescent="0.3">
      <c r="B49" s="3"/>
    </row>
    <row r="50" spans="2:17" x14ac:dyDescent="0.3">
      <c r="B50" t="s">
        <v>34</v>
      </c>
      <c r="C50" t="s">
        <v>35</v>
      </c>
      <c r="D50" t="s">
        <v>55</v>
      </c>
      <c r="E50" t="s">
        <v>36</v>
      </c>
      <c r="F50" t="s">
        <v>37</v>
      </c>
      <c r="G50" t="s">
        <v>114</v>
      </c>
      <c r="H50" t="s">
        <v>39</v>
      </c>
      <c r="I50" t="s">
        <v>40</v>
      </c>
      <c r="J50" t="s">
        <v>41</v>
      </c>
      <c r="K50" t="s">
        <v>42</v>
      </c>
      <c r="L50" t="s">
        <v>43</v>
      </c>
      <c r="M50" t="s">
        <v>44</v>
      </c>
      <c r="N50" t="s">
        <v>45</v>
      </c>
      <c r="O50" t="s">
        <v>46</v>
      </c>
      <c r="Q50" t="s">
        <v>100</v>
      </c>
    </row>
    <row r="51" spans="2:17" x14ac:dyDescent="0.3">
      <c r="B51" s="3">
        <v>42226</v>
      </c>
      <c r="C51" t="s">
        <v>17</v>
      </c>
      <c r="D51">
        <v>53</v>
      </c>
      <c r="E51">
        <v>3</v>
      </c>
      <c r="F51">
        <v>1</v>
      </c>
      <c r="G51">
        <v>97</v>
      </c>
      <c r="H51" t="s">
        <v>252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7" x14ac:dyDescent="0.3">
      <c r="B52" s="3">
        <v>42226</v>
      </c>
      <c r="C52" t="s">
        <v>17</v>
      </c>
      <c r="D52">
        <v>53</v>
      </c>
      <c r="E52">
        <v>3</v>
      </c>
      <c r="F52">
        <v>2</v>
      </c>
      <c r="G52">
        <v>76</v>
      </c>
      <c r="H52" t="s">
        <v>98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4" spans="2:17" x14ac:dyDescent="0.3">
      <c r="B54" t="s">
        <v>108</v>
      </c>
      <c r="J54">
        <f t="shared" ref="J54:O54" si="9">SUM(J51:J53)</f>
        <v>0</v>
      </c>
      <c r="K54">
        <f t="shared" si="9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</row>
    <row r="55" spans="2:17" x14ac:dyDescent="0.3">
      <c r="B55" t="s">
        <v>107</v>
      </c>
      <c r="G55">
        <f>AVERAGE(G51:G52)</f>
        <v>86.5</v>
      </c>
      <c r="I55">
        <f t="shared" ref="I55:O55" si="10">AVERAGE(I51:I52)</f>
        <v>3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10"/>
        <v>0</v>
      </c>
      <c r="O55">
        <f t="shared" si="10"/>
        <v>0</v>
      </c>
    </row>
    <row r="56" spans="2:17" x14ac:dyDescent="0.3">
      <c r="B56" t="s">
        <v>121</v>
      </c>
      <c r="G56">
        <f>_xlfn.STDEV.S(G51:G52)</f>
        <v>14.849242404917497</v>
      </c>
      <c r="I56">
        <f>_xlfn.STDEV.S(I51:I52)</f>
        <v>0</v>
      </c>
      <c r="J56">
        <f>_xlfn.STDEV.S(J51:J52)</f>
        <v>0</v>
      </c>
      <c r="K56">
        <f>_xlfn.STDEV.S(K51:K52)</f>
        <v>0</v>
      </c>
      <c r="L56">
        <f t="shared" ref="L56:O56" si="11">_xlfn.STDEV.S(L51:L52)</f>
        <v>0</v>
      </c>
      <c r="M56">
        <f t="shared" si="11"/>
        <v>0</v>
      </c>
      <c r="N56">
        <f t="shared" si="11"/>
        <v>0</v>
      </c>
      <c r="O56">
        <f t="shared" si="11"/>
        <v>0</v>
      </c>
    </row>
    <row r="57" spans="2:17" x14ac:dyDescent="0.3">
      <c r="B57" s="3" t="s">
        <v>122</v>
      </c>
      <c r="G57">
        <f>(G56/SQRT(2))</f>
        <v>10.499999999999998</v>
      </c>
      <c r="I57">
        <f>(I56/SQRT(2))</f>
        <v>0</v>
      </c>
      <c r="J57">
        <f>(J56/SQRT(2))</f>
        <v>0</v>
      </c>
      <c r="K57">
        <f>(K56/SQRT(2))</f>
        <v>0</v>
      </c>
      <c r="L57">
        <f t="shared" ref="L57:O57" si="12">(L56/SQRT(2))</f>
        <v>0</v>
      </c>
      <c r="M57">
        <f t="shared" si="12"/>
        <v>0</v>
      </c>
      <c r="N57">
        <f t="shared" si="12"/>
        <v>0</v>
      </c>
      <c r="O57">
        <f t="shared" si="12"/>
        <v>0</v>
      </c>
    </row>
    <row r="59" spans="2:17" x14ac:dyDescent="0.3">
      <c r="B59" t="s">
        <v>34</v>
      </c>
      <c r="C59" t="s">
        <v>35</v>
      </c>
      <c r="D59" t="s">
        <v>55</v>
      </c>
      <c r="E59" t="s">
        <v>36</v>
      </c>
      <c r="F59" t="s">
        <v>37</v>
      </c>
      <c r="G59" t="s">
        <v>114</v>
      </c>
      <c r="H59" t="s">
        <v>39</v>
      </c>
      <c r="I59" t="s">
        <v>40</v>
      </c>
      <c r="J59" t="s">
        <v>41</v>
      </c>
      <c r="K59" t="s">
        <v>42</v>
      </c>
      <c r="L59" t="s">
        <v>43</v>
      </c>
      <c r="M59" t="s">
        <v>44</v>
      </c>
      <c r="N59" t="s">
        <v>45</v>
      </c>
      <c r="O59" t="s">
        <v>46</v>
      </c>
      <c r="Q59" t="s">
        <v>100</v>
      </c>
    </row>
    <row r="60" spans="2:17" x14ac:dyDescent="0.3">
      <c r="B60" s="3">
        <v>42226</v>
      </c>
      <c r="C60" t="s">
        <v>17</v>
      </c>
      <c r="D60">
        <v>75</v>
      </c>
      <c r="E60">
        <v>4</v>
      </c>
      <c r="F60">
        <v>1</v>
      </c>
      <c r="G60">
        <v>96</v>
      </c>
      <c r="H60" t="s">
        <v>116</v>
      </c>
      <c r="I60" s="11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42226</v>
      </c>
      <c r="C61" t="s">
        <v>17</v>
      </c>
      <c r="D61">
        <v>75</v>
      </c>
      <c r="E61">
        <v>4</v>
      </c>
      <c r="F61">
        <v>2</v>
      </c>
      <c r="G61">
        <v>91</v>
      </c>
      <c r="H61" t="s">
        <v>96</v>
      </c>
      <c r="I61">
        <v>2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42226</v>
      </c>
      <c r="C62" t="s">
        <v>17</v>
      </c>
      <c r="D62">
        <v>75</v>
      </c>
      <c r="E62">
        <v>4</v>
      </c>
      <c r="F62">
        <v>3</v>
      </c>
      <c r="G62">
        <v>70</v>
      </c>
      <c r="H62" t="s">
        <v>96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 s="6"/>
    </row>
    <row r="63" spans="2:17" x14ac:dyDescent="0.3">
      <c r="B63" s="3">
        <v>42226</v>
      </c>
      <c r="C63" t="s">
        <v>17</v>
      </c>
      <c r="D63">
        <v>75</v>
      </c>
      <c r="E63">
        <v>4</v>
      </c>
      <c r="F63">
        <v>4</v>
      </c>
      <c r="G63">
        <v>97</v>
      </c>
      <c r="H63" t="s">
        <v>96</v>
      </c>
      <c r="I63">
        <v>3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42226</v>
      </c>
      <c r="C64" t="s">
        <v>17</v>
      </c>
      <c r="D64">
        <v>75</v>
      </c>
      <c r="E64">
        <v>4</v>
      </c>
      <c r="F64">
        <v>5</v>
      </c>
      <c r="G64">
        <v>89</v>
      </c>
      <c r="H64" t="s">
        <v>95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42226</v>
      </c>
      <c r="C65" t="s">
        <v>17</v>
      </c>
      <c r="D65">
        <v>75</v>
      </c>
      <c r="E65">
        <v>4</v>
      </c>
      <c r="F65">
        <v>6</v>
      </c>
      <c r="G65">
        <v>100</v>
      </c>
      <c r="H65" t="s">
        <v>96</v>
      </c>
      <c r="I65">
        <v>3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Q65" t="s">
        <v>166</v>
      </c>
    </row>
    <row r="66" spans="2:17" x14ac:dyDescent="0.3">
      <c r="B66" s="3">
        <v>42226</v>
      </c>
      <c r="C66" t="s">
        <v>17</v>
      </c>
      <c r="D66">
        <v>75</v>
      </c>
      <c r="E66">
        <v>4</v>
      </c>
      <c r="F66">
        <v>7</v>
      </c>
      <c r="G66">
        <v>101</v>
      </c>
      <c r="H66" t="s">
        <v>96</v>
      </c>
      <c r="I66">
        <v>3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Q66" t="s">
        <v>166</v>
      </c>
    </row>
    <row r="67" spans="2:17" x14ac:dyDescent="0.3">
      <c r="B67" s="3">
        <v>42226</v>
      </c>
      <c r="C67" t="s">
        <v>17</v>
      </c>
      <c r="D67">
        <v>75</v>
      </c>
      <c r="E67">
        <v>4</v>
      </c>
      <c r="F67">
        <v>8</v>
      </c>
      <c r="G67">
        <v>93</v>
      </c>
      <c r="H67" t="s">
        <v>99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42226</v>
      </c>
      <c r="C68" t="s">
        <v>17</v>
      </c>
      <c r="D68">
        <v>75</v>
      </c>
      <c r="E68">
        <v>4</v>
      </c>
      <c r="F68">
        <v>9</v>
      </c>
      <c r="G68">
        <v>95</v>
      </c>
      <c r="H68" t="s">
        <v>98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Q68" t="s">
        <v>166</v>
      </c>
    </row>
    <row r="69" spans="2:17" x14ac:dyDescent="0.3">
      <c r="B69" s="3">
        <v>42226</v>
      </c>
      <c r="C69" t="s">
        <v>17</v>
      </c>
      <c r="D69">
        <v>75</v>
      </c>
      <c r="E69">
        <v>4</v>
      </c>
      <c r="F69">
        <v>10</v>
      </c>
      <c r="G69">
        <v>73</v>
      </c>
      <c r="H69" t="s">
        <v>98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 t="s">
        <v>166</v>
      </c>
    </row>
    <row r="70" spans="2:17" x14ac:dyDescent="0.3">
      <c r="B70" s="3">
        <v>42226</v>
      </c>
      <c r="C70" t="s">
        <v>17</v>
      </c>
      <c r="D70">
        <v>75</v>
      </c>
      <c r="E70">
        <v>4</v>
      </c>
      <c r="F70">
        <v>11</v>
      </c>
      <c r="G70">
        <v>109</v>
      </c>
      <c r="H70" t="s">
        <v>99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 t="s">
        <v>167</v>
      </c>
    </row>
    <row r="71" spans="2:17" x14ac:dyDescent="0.3">
      <c r="B71" s="3">
        <v>42226</v>
      </c>
      <c r="C71" t="s">
        <v>17</v>
      </c>
      <c r="D71">
        <v>75</v>
      </c>
      <c r="E71">
        <v>4</v>
      </c>
      <c r="F71">
        <v>12</v>
      </c>
      <c r="G71">
        <v>93</v>
      </c>
      <c r="H71" t="s">
        <v>97</v>
      </c>
      <c r="I71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Q71" t="s">
        <v>167</v>
      </c>
    </row>
    <row r="72" spans="2:17" x14ac:dyDescent="0.3">
      <c r="B72" s="3">
        <v>42226</v>
      </c>
      <c r="C72" t="s">
        <v>17</v>
      </c>
      <c r="D72">
        <v>75</v>
      </c>
      <c r="E72">
        <v>4</v>
      </c>
      <c r="F72">
        <v>13</v>
      </c>
      <c r="G72">
        <v>104</v>
      </c>
      <c r="H72" t="s">
        <v>97</v>
      </c>
      <c r="I72">
        <v>4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Q72" t="s">
        <v>166</v>
      </c>
    </row>
    <row r="73" spans="2:17" x14ac:dyDescent="0.3">
      <c r="B73" s="3">
        <v>42226</v>
      </c>
      <c r="C73" t="s">
        <v>17</v>
      </c>
      <c r="D73">
        <v>75</v>
      </c>
      <c r="E73">
        <v>4</v>
      </c>
      <c r="F73">
        <v>14</v>
      </c>
      <c r="G73">
        <v>55</v>
      </c>
      <c r="H73" t="s">
        <v>95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7" x14ac:dyDescent="0.3">
      <c r="B74" s="3">
        <v>42226</v>
      </c>
      <c r="C74" t="s">
        <v>17</v>
      </c>
      <c r="D74">
        <v>75</v>
      </c>
      <c r="E74">
        <v>4</v>
      </c>
      <c r="F74">
        <v>15</v>
      </c>
      <c r="G74">
        <v>59</v>
      </c>
      <c r="H74" t="s">
        <v>95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 t="s">
        <v>166</v>
      </c>
    </row>
    <row r="75" spans="2:17" x14ac:dyDescent="0.3">
      <c r="B75" s="3">
        <v>42226</v>
      </c>
      <c r="C75" t="s">
        <v>17</v>
      </c>
      <c r="D75">
        <v>75</v>
      </c>
      <c r="E75">
        <v>4</v>
      </c>
      <c r="F75">
        <v>16</v>
      </c>
      <c r="G75">
        <v>92</v>
      </c>
      <c r="H75" t="s">
        <v>95</v>
      </c>
      <c r="I75">
        <v>4</v>
      </c>
      <c r="J75">
        <v>2</v>
      </c>
      <c r="K75">
        <v>0</v>
      </c>
      <c r="L75">
        <v>0</v>
      </c>
      <c r="M75">
        <v>0</v>
      </c>
      <c r="N75">
        <v>0</v>
      </c>
      <c r="O75">
        <v>0</v>
      </c>
      <c r="Q75" t="s">
        <v>166</v>
      </c>
    </row>
    <row r="76" spans="2:17" x14ac:dyDescent="0.3">
      <c r="B76" s="3">
        <v>42226</v>
      </c>
      <c r="C76" t="s">
        <v>17</v>
      </c>
      <c r="D76">
        <v>75</v>
      </c>
      <c r="E76">
        <v>4</v>
      </c>
      <c r="F76">
        <v>17</v>
      </c>
      <c r="G76">
        <v>69</v>
      </c>
      <c r="H76" t="s">
        <v>95</v>
      </c>
      <c r="I76">
        <v>4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Q76" t="s">
        <v>127</v>
      </c>
    </row>
    <row r="77" spans="2:17" x14ac:dyDescent="0.3">
      <c r="B77" s="3">
        <v>42226</v>
      </c>
      <c r="C77" t="s">
        <v>17</v>
      </c>
      <c r="D77">
        <v>75</v>
      </c>
      <c r="E77">
        <v>4</v>
      </c>
      <c r="F77">
        <v>18</v>
      </c>
      <c r="G77">
        <v>68</v>
      </c>
      <c r="H77" s="11" t="s">
        <v>95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42226</v>
      </c>
      <c r="C78" t="s">
        <v>17</v>
      </c>
      <c r="D78">
        <v>75</v>
      </c>
      <c r="E78">
        <v>4</v>
      </c>
      <c r="F78">
        <v>19</v>
      </c>
      <c r="G78">
        <v>108</v>
      </c>
      <c r="H78" t="s">
        <v>97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t="s">
        <v>166</v>
      </c>
    </row>
    <row r="79" spans="2:17" x14ac:dyDescent="0.3">
      <c r="B79" s="3">
        <v>42226</v>
      </c>
      <c r="C79" t="s">
        <v>17</v>
      </c>
      <c r="D79">
        <v>75</v>
      </c>
      <c r="E79">
        <v>4</v>
      </c>
      <c r="F79">
        <v>20</v>
      </c>
      <c r="G79">
        <v>85</v>
      </c>
      <c r="H79" t="s">
        <v>95</v>
      </c>
      <c r="I79">
        <v>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 t="s">
        <v>166</v>
      </c>
    </row>
    <row r="80" spans="2:17" x14ac:dyDescent="0.3">
      <c r="B80" s="3"/>
    </row>
    <row r="81" spans="2:17" x14ac:dyDescent="0.3">
      <c r="B81" s="3" t="s">
        <v>108</v>
      </c>
      <c r="J81">
        <f t="shared" ref="J81:O81" si="13">SUM(J60:J79)</f>
        <v>9</v>
      </c>
      <c r="K81">
        <f t="shared" si="13"/>
        <v>0</v>
      </c>
      <c r="L81">
        <f t="shared" si="13"/>
        <v>0</v>
      </c>
      <c r="M81">
        <f t="shared" si="13"/>
        <v>0</v>
      </c>
      <c r="N81">
        <f t="shared" si="13"/>
        <v>0</v>
      </c>
      <c r="O81">
        <f t="shared" si="13"/>
        <v>0</v>
      </c>
    </row>
    <row r="82" spans="2:17" x14ac:dyDescent="0.3">
      <c r="B82" s="3" t="s">
        <v>107</v>
      </c>
      <c r="G82">
        <f>AVERAGE(G60:G79)</f>
        <v>87.35</v>
      </c>
      <c r="I82">
        <f>AVERAGE(I60:I79)</f>
        <v>3.25</v>
      </c>
      <c r="J82">
        <f>AVERAGE(J60:J79)</f>
        <v>0.45</v>
      </c>
      <c r="K82">
        <f t="shared" ref="K82:O82" si="14">AVERAGE(K60:K79)</f>
        <v>0</v>
      </c>
      <c r="L82">
        <f t="shared" si="14"/>
        <v>0</v>
      </c>
      <c r="M82">
        <f t="shared" si="14"/>
        <v>0</v>
      </c>
      <c r="N82">
        <f t="shared" si="14"/>
        <v>0</v>
      </c>
      <c r="O82">
        <f t="shared" si="14"/>
        <v>0</v>
      </c>
    </row>
    <row r="83" spans="2:17" x14ac:dyDescent="0.3">
      <c r="B83" t="s">
        <v>121</v>
      </c>
      <c r="G83">
        <f>_xlfn.STDEV.S(G60:G79)</f>
        <v>16.092741089990639</v>
      </c>
      <c r="I83">
        <f>_xlfn.STDEV.S(I60:I79)</f>
        <v>0.63866637365850509</v>
      </c>
      <c r="J83">
        <f t="shared" ref="J83:O83" si="15">_xlfn.STDEV.S(J60:J79)</f>
        <v>0.60480531882929944</v>
      </c>
      <c r="K83">
        <f t="shared" si="15"/>
        <v>0</v>
      </c>
      <c r="L83">
        <f t="shared" si="15"/>
        <v>0</v>
      </c>
      <c r="M83">
        <f t="shared" si="15"/>
        <v>0</v>
      </c>
      <c r="N83">
        <f t="shared" si="15"/>
        <v>0</v>
      </c>
      <c r="O83">
        <f t="shared" si="15"/>
        <v>0</v>
      </c>
    </row>
    <row r="84" spans="2:17" x14ac:dyDescent="0.3">
      <c r="B84" s="3" t="s">
        <v>122</v>
      </c>
      <c r="G84">
        <f>(G83/SQRT(20))</f>
        <v>3.598446302152313</v>
      </c>
      <c r="I84">
        <f>(I83/SQRT(20))</f>
        <v>0.14281014264436984</v>
      </c>
      <c r="J84">
        <f t="shared" ref="J84:O84" si="16">(J83/SQRT(20))</f>
        <v>0.1352385806055747</v>
      </c>
      <c r="K84">
        <f t="shared" si="16"/>
        <v>0</v>
      </c>
      <c r="L84">
        <f t="shared" si="16"/>
        <v>0</v>
      </c>
      <c r="M84">
        <f t="shared" si="16"/>
        <v>0</v>
      </c>
      <c r="N84">
        <f t="shared" si="16"/>
        <v>0</v>
      </c>
      <c r="O84">
        <f t="shared" si="16"/>
        <v>0</v>
      </c>
    </row>
    <row r="86" spans="2:17" x14ac:dyDescent="0.3">
      <c r="B86" t="s">
        <v>34</v>
      </c>
      <c r="C86" t="s">
        <v>35</v>
      </c>
      <c r="D86" t="s">
        <v>55</v>
      </c>
      <c r="E86" t="s">
        <v>36</v>
      </c>
      <c r="F86" t="s">
        <v>37</v>
      </c>
      <c r="G86" t="s">
        <v>114</v>
      </c>
      <c r="H86" t="s">
        <v>39</v>
      </c>
      <c r="I86" t="s">
        <v>40</v>
      </c>
      <c r="J86" t="s">
        <v>41</v>
      </c>
      <c r="K86" t="s">
        <v>42</v>
      </c>
      <c r="L86" t="s">
        <v>43</v>
      </c>
      <c r="M86" t="s">
        <v>44</v>
      </c>
      <c r="N86" t="s">
        <v>45</v>
      </c>
      <c r="O86" t="s">
        <v>46</v>
      </c>
      <c r="Q86" t="s">
        <v>100</v>
      </c>
    </row>
    <row r="87" spans="2:17" x14ac:dyDescent="0.3">
      <c r="B87" s="3">
        <v>42226</v>
      </c>
      <c r="C87" t="s">
        <v>17</v>
      </c>
      <c r="D87">
        <v>76</v>
      </c>
      <c r="E87">
        <v>5</v>
      </c>
      <c r="F87">
        <v>1</v>
      </c>
      <c r="G87">
        <v>141</v>
      </c>
      <c r="H87" t="s">
        <v>99</v>
      </c>
      <c r="I87" s="11">
        <v>3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Q87" s="6"/>
    </row>
    <row r="88" spans="2:17" x14ac:dyDescent="0.3">
      <c r="B88" s="3">
        <v>42226</v>
      </c>
      <c r="C88" t="s">
        <v>17</v>
      </c>
      <c r="D88">
        <v>76</v>
      </c>
      <c r="E88">
        <v>5</v>
      </c>
      <c r="F88">
        <v>2</v>
      </c>
      <c r="G88">
        <v>89</v>
      </c>
      <c r="H88" t="s">
        <v>96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7" x14ac:dyDescent="0.3">
      <c r="B89" s="3">
        <v>42226</v>
      </c>
      <c r="C89" t="s">
        <v>17</v>
      </c>
      <c r="D89">
        <v>76</v>
      </c>
      <c r="E89">
        <v>5</v>
      </c>
      <c r="F89">
        <v>3</v>
      </c>
      <c r="G89">
        <v>99</v>
      </c>
      <c r="H89" t="s">
        <v>115</v>
      </c>
      <c r="I89">
        <v>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42226</v>
      </c>
      <c r="C90" t="s">
        <v>17</v>
      </c>
      <c r="D90">
        <v>76</v>
      </c>
      <c r="E90">
        <v>5</v>
      </c>
      <c r="F90">
        <v>4</v>
      </c>
      <c r="G90">
        <v>100</v>
      </c>
      <c r="H90" t="s">
        <v>96</v>
      </c>
      <c r="I90">
        <v>4</v>
      </c>
      <c r="J90">
        <v>2</v>
      </c>
      <c r="K90">
        <v>0</v>
      </c>
      <c r="L90">
        <v>0</v>
      </c>
      <c r="M90">
        <v>0</v>
      </c>
      <c r="N90">
        <v>1</v>
      </c>
      <c r="O90">
        <v>0</v>
      </c>
    </row>
    <row r="91" spans="2:17" x14ac:dyDescent="0.3">
      <c r="B91" s="3">
        <v>42226</v>
      </c>
      <c r="C91" t="s">
        <v>17</v>
      </c>
      <c r="D91">
        <v>76</v>
      </c>
      <c r="E91">
        <v>5</v>
      </c>
      <c r="F91">
        <v>5</v>
      </c>
      <c r="G91">
        <v>100</v>
      </c>
      <c r="H91" t="s">
        <v>96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42226</v>
      </c>
      <c r="C92" t="s">
        <v>17</v>
      </c>
      <c r="D92">
        <v>76</v>
      </c>
      <c r="E92">
        <v>5</v>
      </c>
      <c r="F92">
        <v>6</v>
      </c>
      <c r="G92">
        <v>135</v>
      </c>
      <c r="H92" t="s">
        <v>115</v>
      </c>
      <c r="I92">
        <v>3</v>
      </c>
      <c r="J92">
        <v>2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7" x14ac:dyDescent="0.3">
      <c r="B93" s="3">
        <v>42226</v>
      </c>
      <c r="C93" t="s">
        <v>17</v>
      </c>
      <c r="D93">
        <v>76</v>
      </c>
      <c r="E93">
        <v>5</v>
      </c>
      <c r="F93">
        <v>7</v>
      </c>
      <c r="G93">
        <v>117</v>
      </c>
      <c r="H93" t="s">
        <v>116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42226</v>
      </c>
      <c r="C94" t="s">
        <v>17</v>
      </c>
      <c r="D94">
        <v>76</v>
      </c>
      <c r="E94">
        <v>5</v>
      </c>
      <c r="F94">
        <v>8</v>
      </c>
      <c r="G94">
        <v>80</v>
      </c>
      <c r="H94" t="s">
        <v>95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42226</v>
      </c>
      <c r="C95" t="s">
        <v>17</v>
      </c>
      <c r="D95">
        <v>76</v>
      </c>
      <c r="E95">
        <v>5</v>
      </c>
      <c r="F95">
        <v>9</v>
      </c>
      <c r="G95">
        <v>134</v>
      </c>
      <c r="H95" t="s">
        <v>99</v>
      </c>
      <c r="I95">
        <v>4</v>
      </c>
      <c r="J95">
        <v>4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42226</v>
      </c>
      <c r="C96" t="s">
        <v>17</v>
      </c>
      <c r="D96">
        <v>76</v>
      </c>
      <c r="E96">
        <v>5</v>
      </c>
      <c r="F96">
        <v>10</v>
      </c>
      <c r="G96">
        <v>91</v>
      </c>
      <c r="H96" t="s">
        <v>95</v>
      </c>
      <c r="I96">
        <v>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42226</v>
      </c>
      <c r="C97" t="s">
        <v>17</v>
      </c>
      <c r="D97">
        <v>76</v>
      </c>
      <c r="E97">
        <v>5</v>
      </c>
      <c r="F97">
        <v>11</v>
      </c>
      <c r="G97">
        <v>147</v>
      </c>
      <c r="H97" t="s">
        <v>99</v>
      </c>
      <c r="I97">
        <v>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42226</v>
      </c>
      <c r="C98" t="s">
        <v>17</v>
      </c>
      <c r="D98">
        <v>76</v>
      </c>
      <c r="E98">
        <v>5</v>
      </c>
      <c r="F98">
        <v>12</v>
      </c>
      <c r="G98">
        <v>116</v>
      </c>
      <c r="H98" t="s">
        <v>116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42226</v>
      </c>
      <c r="C99" t="s">
        <v>17</v>
      </c>
      <c r="D99">
        <v>76</v>
      </c>
      <c r="E99">
        <v>5</v>
      </c>
      <c r="F99">
        <v>13</v>
      </c>
      <c r="G99">
        <v>156</v>
      </c>
      <c r="H99" t="s">
        <v>99</v>
      </c>
      <c r="I99">
        <v>4</v>
      </c>
      <c r="J99">
        <v>2</v>
      </c>
      <c r="K99">
        <v>1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42226</v>
      </c>
      <c r="C100" t="s">
        <v>17</v>
      </c>
      <c r="D100">
        <v>76</v>
      </c>
      <c r="E100">
        <v>5</v>
      </c>
      <c r="F100">
        <v>14</v>
      </c>
      <c r="G100">
        <v>148</v>
      </c>
      <c r="H100" t="s">
        <v>99</v>
      </c>
      <c r="I100">
        <v>3</v>
      </c>
      <c r="J100">
        <v>1</v>
      </c>
      <c r="K100">
        <v>0</v>
      </c>
      <c r="L100">
        <v>0</v>
      </c>
      <c r="M100">
        <v>1</v>
      </c>
      <c r="N100">
        <v>0</v>
      </c>
      <c r="O100">
        <v>0</v>
      </c>
      <c r="Q100" s="6" t="s">
        <v>253</v>
      </c>
    </row>
    <row r="101" spans="2:17" x14ac:dyDescent="0.3">
      <c r="B101" s="3">
        <v>42226</v>
      </c>
      <c r="C101" t="s">
        <v>17</v>
      </c>
      <c r="D101">
        <v>76</v>
      </c>
      <c r="E101">
        <v>5</v>
      </c>
      <c r="F101">
        <v>15</v>
      </c>
      <c r="G101">
        <v>149</v>
      </c>
      <c r="H101" t="s">
        <v>99</v>
      </c>
      <c r="I101">
        <v>3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0</v>
      </c>
      <c r="Q101" s="6" t="s">
        <v>210</v>
      </c>
    </row>
    <row r="102" spans="2:17" x14ac:dyDescent="0.3">
      <c r="B102" s="3">
        <v>42226</v>
      </c>
      <c r="C102" t="s">
        <v>17</v>
      </c>
      <c r="D102">
        <v>76</v>
      </c>
      <c r="E102">
        <v>5</v>
      </c>
      <c r="F102">
        <v>16</v>
      </c>
      <c r="G102">
        <v>138</v>
      </c>
      <c r="H102" t="s">
        <v>99</v>
      </c>
      <c r="I102">
        <v>3</v>
      </c>
      <c r="J102">
        <v>1</v>
      </c>
      <c r="K102">
        <v>1</v>
      </c>
      <c r="L102">
        <v>0</v>
      </c>
      <c r="M102">
        <v>1</v>
      </c>
      <c r="N102">
        <v>0</v>
      </c>
      <c r="O102">
        <v>0</v>
      </c>
    </row>
    <row r="103" spans="2:17" x14ac:dyDescent="0.3">
      <c r="B103" s="3">
        <v>42226</v>
      </c>
      <c r="C103" t="s">
        <v>17</v>
      </c>
      <c r="D103">
        <v>76</v>
      </c>
      <c r="E103">
        <v>5</v>
      </c>
      <c r="F103">
        <v>17</v>
      </c>
      <c r="G103">
        <v>145</v>
      </c>
      <c r="H103" t="s">
        <v>99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</row>
    <row r="104" spans="2:17" x14ac:dyDescent="0.3">
      <c r="B104" s="3">
        <v>42226</v>
      </c>
      <c r="C104" t="s">
        <v>17</v>
      </c>
      <c r="D104">
        <v>76</v>
      </c>
      <c r="E104">
        <v>5</v>
      </c>
      <c r="F104">
        <v>18</v>
      </c>
      <c r="G104">
        <v>115</v>
      </c>
      <c r="H104" s="11" t="s">
        <v>97</v>
      </c>
      <c r="I104">
        <v>3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0</v>
      </c>
    </row>
    <row r="105" spans="2:17" x14ac:dyDescent="0.3">
      <c r="B105" s="3">
        <v>42226</v>
      </c>
      <c r="C105" t="s">
        <v>17</v>
      </c>
      <c r="D105">
        <v>76</v>
      </c>
      <c r="E105">
        <v>5</v>
      </c>
      <c r="F105">
        <v>19</v>
      </c>
      <c r="G105">
        <v>99</v>
      </c>
      <c r="H105" t="s">
        <v>95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42226</v>
      </c>
      <c r="C106" t="s">
        <v>17</v>
      </c>
      <c r="D106">
        <v>76</v>
      </c>
      <c r="E106">
        <v>5</v>
      </c>
      <c r="F106">
        <v>20</v>
      </c>
      <c r="G106">
        <v>69</v>
      </c>
      <c r="H106" t="s">
        <v>95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/>
    </row>
    <row r="108" spans="2:17" x14ac:dyDescent="0.3">
      <c r="B108" s="3" t="s">
        <v>108</v>
      </c>
      <c r="J108">
        <f t="shared" ref="J108:O108" si="17">SUM(J87:J106)</f>
        <v>16</v>
      </c>
      <c r="K108">
        <f t="shared" si="17"/>
        <v>2</v>
      </c>
      <c r="L108">
        <f t="shared" si="17"/>
        <v>1</v>
      </c>
      <c r="M108">
        <f t="shared" si="17"/>
        <v>3</v>
      </c>
      <c r="N108">
        <f t="shared" si="17"/>
        <v>2</v>
      </c>
      <c r="O108">
        <f t="shared" si="17"/>
        <v>0</v>
      </c>
    </row>
    <row r="109" spans="2:17" x14ac:dyDescent="0.3">
      <c r="B109" s="3" t="s">
        <v>107</v>
      </c>
      <c r="G109">
        <f>AVERAGE(G87:G106)</f>
        <v>118.4</v>
      </c>
      <c r="I109">
        <f>AVERAGE(I87:I106)</f>
        <v>3.4</v>
      </c>
      <c r="J109">
        <f>AVERAGE(J87:J106)</f>
        <v>0.8</v>
      </c>
      <c r="K109">
        <f t="shared" ref="K109:O109" si="18">AVERAGE(K87:K106)</f>
        <v>0.1</v>
      </c>
      <c r="L109">
        <f t="shared" si="18"/>
        <v>0.05</v>
      </c>
      <c r="M109">
        <f t="shared" si="18"/>
        <v>0.15</v>
      </c>
      <c r="N109">
        <f t="shared" si="18"/>
        <v>0.1</v>
      </c>
      <c r="O109">
        <f t="shared" si="18"/>
        <v>0</v>
      </c>
    </row>
    <row r="110" spans="2:17" x14ac:dyDescent="0.3">
      <c r="B110" t="s">
        <v>121</v>
      </c>
      <c r="G110">
        <f>_xlfn.STDEV.S(G87:G106)</f>
        <v>26.302691477249393</v>
      </c>
      <c r="I110">
        <f>_xlfn.STDEV.S(I87:I106)</f>
        <v>0.50262468995003518</v>
      </c>
      <c r="J110">
        <f t="shared" ref="J110:O110" si="19">_xlfn.STDEV.S(J87:J106)</f>
        <v>1.105012502906165</v>
      </c>
      <c r="K110">
        <f t="shared" si="19"/>
        <v>0.30779350562554625</v>
      </c>
      <c r="L110">
        <f t="shared" si="19"/>
        <v>0.22360679774997896</v>
      </c>
      <c r="M110">
        <f t="shared" si="19"/>
        <v>0.36634754853252327</v>
      </c>
      <c r="N110">
        <f t="shared" si="19"/>
        <v>0.30779350562554625</v>
      </c>
      <c r="O110">
        <f t="shared" si="19"/>
        <v>0</v>
      </c>
    </row>
    <row r="111" spans="2:17" x14ac:dyDescent="0.3">
      <c r="B111" s="3" t="s">
        <v>122</v>
      </c>
      <c r="G111">
        <f>(G110/SQRT(20))</f>
        <v>5.8814606134334007</v>
      </c>
      <c r="I111">
        <f>(I110/SQRT(20))</f>
        <v>0.1123902973898034</v>
      </c>
      <c r="J111">
        <f t="shared" ref="J111:O111" si="20">(J110/SQRT(20))</f>
        <v>0.24708830724853689</v>
      </c>
      <c r="K111">
        <f t="shared" si="20"/>
        <v>6.8824720161168529E-2</v>
      </c>
      <c r="L111">
        <f t="shared" si="20"/>
        <v>4.9999999999999996E-2</v>
      </c>
      <c r="M111">
        <f t="shared" si="20"/>
        <v>8.1917802190912534E-2</v>
      </c>
      <c r="N111">
        <f t="shared" si="20"/>
        <v>6.8824720161168529E-2</v>
      </c>
      <c r="O111">
        <f t="shared" si="20"/>
        <v>0</v>
      </c>
    </row>
    <row r="113" spans="2:17" x14ac:dyDescent="0.3">
      <c r="B113" t="s">
        <v>34</v>
      </c>
      <c r="C113" t="s">
        <v>35</v>
      </c>
      <c r="D113" t="s">
        <v>55</v>
      </c>
      <c r="E113" t="s">
        <v>36</v>
      </c>
      <c r="F113" t="s">
        <v>37</v>
      </c>
      <c r="G113" t="s">
        <v>114</v>
      </c>
      <c r="H113" t="s">
        <v>39</v>
      </c>
      <c r="I113" t="s">
        <v>40</v>
      </c>
      <c r="J113" t="s">
        <v>41</v>
      </c>
      <c r="K113" t="s">
        <v>42</v>
      </c>
      <c r="L113" t="s">
        <v>43</v>
      </c>
      <c r="M113" t="s">
        <v>44</v>
      </c>
      <c r="N113" t="s">
        <v>45</v>
      </c>
      <c r="O113" t="s">
        <v>46</v>
      </c>
      <c r="Q113" t="s">
        <v>100</v>
      </c>
    </row>
    <row r="114" spans="2:17" x14ac:dyDescent="0.3">
      <c r="B114" s="3">
        <v>42226</v>
      </c>
      <c r="C114" t="s">
        <v>17</v>
      </c>
      <c r="D114">
        <v>77</v>
      </c>
      <c r="E114">
        <v>6</v>
      </c>
      <c r="F114">
        <v>1</v>
      </c>
      <c r="G114">
        <v>84</v>
      </c>
      <c r="H114" t="s">
        <v>95</v>
      </c>
      <c r="I114" s="11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7" x14ac:dyDescent="0.3">
      <c r="B115" s="3">
        <v>42226</v>
      </c>
      <c r="C115" t="s">
        <v>17</v>
      </c>
      <c r="D115">
        <v>77</v>
      </c>
      <c r="E115">
        <v>6</v>
      </c>
      <c r="F115">
        <v>2</v>
      </c>
      <c r="G115">
        <v>124</v>
      </c>
      <c r="H115" t="s">
        <v>98</v>
      </c>
      <c r="I115">
        <v>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 t="s">
        <v>167</v>
      </c>
    </row>
    <row r="116" spans="2:17" x14ac:dyDescent="0.3">
      <c r="B116" s="3">
        <v>42226</v>
      </c>
      <c r="C116" t="s">
        <v>17</v>
      </c>
      <c r="D116">
        <v>77</v>
      </c>
      <c r="E116">
        <v>6</v>
      </c>
      <c r="F116">
        <v>3</v>
      </c>
      <c r="G116">
        <v>73</v>
      </c>
      <c r="H116" t="s">
        <v>98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42226</v>
      </c>
      <c r="C117" t="s">
        <v>17</v>
      </c>
      <c r="D117">
        <v>77</v>
      </c>
      <c r="E117">
        <v>6</v>
      </c>
      <c r="F117">
        <v>4</v>
      </c>
      <c r="G117">
        <v>33</v>
      </c>
      <c r="H117" t="s">
        <v>95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7" x14ac:dyDescent="0.3">
      <c r="B118" s="3">
        <v>42226</v>
      </c>
      <c r="C118" t="s">
        <v>17</v>
      </c>
      <c r="D118">
        <v>77</v>
      </c>
      <c r="E118">
        <v>6</v>
      </c>
      <c r="F118">
        <v>5</v>
      </c>
      <c r="G118">
        <v>54</v>
      </c>
      <c r="H118" t="s">
        <v>96</v>
      </c>
      <c r="I118">
        <v>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/>
    </row>
    <row r="120" spans="2:17" x14ac:dyDescent="0.3">
      <c r="B120" s="3" t="s">
        <v>108</v>
      </c>
      <c r="J120">
        <f t="shared" ref="J120:O120" si="21">SUM(J114:J118)</f>
        <v>0</v>
      </c>
      <c r="K120">
        <f t="shared" si="21"/>
        <v>0</v>
      </c>
      <c r="L120">
        <f t="shared" si="21"/>
        <v>0</v>
      </c>
      <c r="M120">
        <f t="shared" si="21"/>
        <v>0</v>
      </c>
      <c r="N120">
        <f t="shared" si="21"/>
        <v>0</v>
      </c>
      <c r="O120">
        <f t="shared" si="21"/>
        <v>0</v>
      </c>
    </row>
    <row r="121" spans="2:17" x14ac:dyDescent="0.3">
      <c r="B121" s="3" t="s">
        <v>107</v>
      </c>
      <c r="G121">
        <f>AVERAGE(G114:G118)</f>
        <v>73.599999999999994</v>
      </c>
      <c r="I121">
        <f t="shared" ref="I121:O121" si="22">AVERAGE(I114:I118)</f>
        <v>3.4</v>
      </c>
      <c r="J121">
        <f t="shared" si="22"/>
        <v>0</v>
      </c>
      <c r="K121">
        <f t="shared" si="22"/>
        <v>0</v>
      </c>
      <c r="L121">
        <f t="shared" si="22"/>
        <v>0</v>
      </c>
      <c r="M121">
        <f t="shared" si="22"/>
        <v>0</v>
      </c>
      <c r="N121">
        <f t="shared" si="22"/>
        <v>0</v>
      </c>
      <c r="O121">
        <f t="shared" si="22"/>
        <v>0</v>
      </c>
    </row>
    <row r="122" spans="2:17" x14ac:dyDescent="0.3">
      <c r="B122" t="s">
        <v>121</v>
      </c>
      <c r="G122">
        <f>_xlfn.STDEV.S(G114:G118)</f>
        <v>34.209647761998369</v>
      </c>
      <c r="I122">
        <f>_xlfn.STDEV.S(I114:I118)</f>
        <v>0.54772255750516674</v>
      </c>
      <c r="J122">
        <f t="shared" ref="J122:O122" si="23">_xlfn.STDEV.S(J114:J118)</f>
        <v>0</v>
      </c>
      <c r="K122">
        <f t="shared" si="23"/>
        <v>0</v>
      </c>
      <c r="L122">
        <f t="shared" si="23"/>
        <v>0</v>
      </c>
      <c r="M122">
        <f t="shared" si="23"/>
        <v>0</v>
      </c>
      <c r="N122">
        <f t="shared" si="23"/>
        <v>0</v>
      </c>
      <c r="O122">
        <f t="shared" si="23"/>
        <v>0</v>
      </c>
    </row>
    <row r="123" spans="2:17" x14ac:dyDescent="0.3">
      <c r="B123" s="3" t="s">
        <v>122</v>
      </c>
      <c r="G123">
        <f>(G122/SQRT(5))</f>
        <v>15.299019576430378</v>
      </c>
      <c r="I123">
        <f>(I122/SQRT(5))</f>
        <v>0.24494897427831808</v>
      </c>
      <c r="J123">
        <f t="shared" ref="J123:O123" si="24">(J122/SQRT(5))</f>
        <v>0</v>
      </c>
      <c r="K123">
        <f t="shared" si="24"/>
        <v>0</v>
      </c>
      <c r="L123">
        <f t="shared" si="24"/>
        <v>0</v>
      </c>
      <c r="M123">
        <f t="shared" si="24"/>
        <v>0</v>
      </c>
      <c r="N123">
        <f t="shared" si="24"/>
        <v>0</v>
      </c>
      <c r="O123">
        <f t="shared" si="24"/>
        <v>0</v>
      </c>
    </row>
    <row r="125" spans="2:17" x14ac:dyDescent="0.3">
      <c r="B125" t="s">
        <v>34</v>
      </c>
      <c r="C125" t="s">
        <v>35</v>
      </c>
      <c r="D125" t="s">
        <v>55</v>
      </c>
      <c r="E125" t="s">
        <v>36</v>
      </c>
      <c r="F125" t="s">
        <v>37</v>
      </c>
      <c r="G125" t="s">
        <v>114</v>
      </c>
      <c r="H125" t="s">
        <v>39</v>
      </c>
      <c r="I125" t="s">
        <v>40</v>
      </c>
      <c r="J125" t="s">
        <v>41</v>
      </c>
      <c r="K125" t="s">
        <v>42</v>
      </c>
      <c r="L125" t="s">
        <v>43</v>
      </c>
      <c r="M125" t="s">
        <v>44</v>
      </c>
      <c r="N125" t="s">
        <v>45</v>
      </c>
      <c r="O125" t="s">
        <v>46</v>
      </c>
      <c r="Q125" t="s">
        <v>100</v>
      </c>
    </row>
    <row r="126" spans="2:17" x14ac:dyDescent="0.3">
      <c r="B126" s="3">
        <v>42226</v>
      </c>
      <c r="C126" t="s">
        <v>17</v>
      </c>
      <c r="D126">
        <v>78</v>
      </c>
      <c r="E126">
        <v>7</v>
      </c>
      <c r="F126">
        <v>1</v>
      </c>
      <c r="G126">
        <v>98</v>
      </c>
      <c r="H126" t="s">
        <v>96</v>
      </c>
      <c r="I126" s="11">
        <v>4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Q126" t="s">
        <v>254</v>
      </c>
    </row>
    <row r="127" spans="2:17" x14ac:dyDescent="0.3">
      <c r="B127" s="3">
        <v>42226</v>
      </c>
      <c r="C127" t="s">
        <v>17</v>
      </c>
      <c r="D127">
        <v>78</v>
      </c>
      <c r="E127">
        <v>7</v>
      </c>
      <c r="F127">
        <v>2</v>
      </c>
      <c r="G127">
        <v>61</v>
      </c>
      <c r="H127" t="s">
        <v>95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42226</v>
      </c>
      <c r="C128" t="s">
        <v>17</v>
      </c>
      <c r="D128">
        <v>78</v>
      </c>
      <c r="E128">
        <v>7</v>
      </c>
      <c r="F128">
        <v>3</v>
      </c>
      <c r="G128">
        <v>87</v>
      </c>
      <c r="H128" t="s">
        <v>97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42226</v>
      </c>
      <c r="C129" t="s">
        <v>17</v>
      </c>
      <c r="D129">
        <v>78</v>
      </c>
      <c r="E129">
        <v>7</v>
      </c>
      <c r="F129">
        <v>4</v>
      </c>
      <c r="G129">
        <v>93</v>
      </c>
      <c r="H129" t="s">
        <v>97</v>
      </c>
      <c r="I129">
        <v>4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Q129" t="s">
        <v>232</v>
      </c>
    </row>
    <row r="130" spans="2:17" x14ac:dyDescent="0.3">
      <c r="B130" s="3">
        <v>42226</v>
      </c>
      <c r="C130" t="s">
        <v>17</v>
      </c>
      <c r="D130">
        <v>78</v>
      </c>
      <c r="E130">
        <v>7</v>
      </c>
      <c r="F130">
        <v>5</v>
      </c>
      <c r="G130">
        <v>80</v>
      </c>
      <c r="H130" t="s">
        <v>96</v>
      </c>
      <c r="I130">
        <v>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 t="s">
        <v>167</v>
      </c>
    </row>
    <row r="131" spans="2:17" x14ac:dyDescent="0.3">
      <c r="B131" s="3">
        <v>42226</v>
      </c>
      <c r="C131" t="s">
        <v>17</v>
      </c>
      <c r="D131">
        <v>78</v>
      </c>
      <c r="E131">
        <v>7</v>
      </c>
      <c r="F131">
        <v>6</v>
      </c>
      <c r="G131">
        <v>53</v>
      </c>
      <c r="H131" t="s">
        <v>95</v>
      </c>
      <c r="I131">
        <v>3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</row>
    <row r="132" spans="2:17" x14ac:dyDescent="0.3">
      <c r="B132" s="3">
        <v>42226</v>
      </c>
      <c r="C132" t="s">
        <v>17</v>
      </c>
      <c r="D132">
        <v>78</v>
      </c>
      <c r="E132">
        <v>7</v>
      </c>
      <c r="F132">
        <v>7</v>
      </c>
      <c r="G132">
        <v>72</v>
      </c>
      <c r="H132" t="s">
        <v>96</v>
      </c>
      <c r="I132">
        <v>3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42226</v>
      </c>
      <c r="C133" t="s">
        <v>17</v>
      </c>
      <c r="D133">
        <v>78</v>
      </c>
      <c r="E133">
        <v>7</v>
      </c>
      <c r="F133">
        <v>8</v>
      </c>
      <c r="G133">
        <v>117</v>
      </c>
      <c r="H133" t="s">
        <v>99</v>
      </c>
      <c r="I133">
        <v>3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42226</v>
      </c>
      <c r="C134" t="s">
        <v>17</v>
      </c>
      <c r="D134">
        <v>78</v>
      </c>
      <c r="E134">
        <v>7</v>
      </c>
      <c r="F134">
        <v>9</v>
      </c>
      <c r="G134">
        <v>82</v>
      </c>
      <c r="H134" t="s">
        <v>96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42226</v>
      </c>
      <c r="C135" t="s">
        <v>17</v>
      </c>
      <c r="D135">
        <v>78</v>
      </c>
      <c r="E135">
        <v>7</v>
      </c>
      <c r="F135">
        <v>10</v>
      </c>
      <c r="G135">
        <v>97</v>
      </c>
      <c r="H135" t="s">
        <v>115</v>
      </c>
      <c r="I135">
        <v>3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Q135" s="6" t="s">
        <v>167</v>
      </c>
    </row>
    <row r="136" spans="2:17" x14ac:dyDescent="0.3">
      <c r="B136" s="3">
        <v>42226</v>
      </c>
      <c r="C136" t="s">
        <v>17</v>
      </c>
      <c r="D136">
        <v>78</v>
      </c>
      <c r="E136">
        <v>7</v>
      </c>
      <c r="F136">
        <v>11</v>
      </c>
      <c r="G136">
        <v>33</v>
      </c>
      <c r="H136" t="s">
        <v>96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42226</v>
      </c>
      <c r="C137" t="s">
        <v>17</v>
      </c>
      <c r="D137">
        <v>78</v>
      </c>
      <c r="E137">
        <v>7</v>
      </c>
      <c r="F137">
        <v>12</v>
      </c>
      <c r="G137">
        <v>52</v>
      </c>
      <c r="H137" t="s">
        <v>95</v>
      </c>
      <c r="I137">
        <v>3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Q137" t="s">
        <v>127</v>
      </c>
    </row>
    <row r="138" spans="2:17" x14ac:dyDescent="0.3">
      <c r="B138" s="3">
        <v>42226</v>
      </c>
      <c r="C138" t="s">
        <v>17</v>
      </c>
      <c r="D138">
        <v>78</v>
      </c>
      <c r="E138">
        <v>7</v>
      </c>
      <c r="F138">
        <v>13</v>
      </c>
      <c r="G138">
        <v>90</v>
      </c>
      <c r="H138" t="s">
        <v>116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42226</v>
      </c>
      <c r="C139" t="s">
        <v>17</v>
      </c>
      <c r="D139">
        <v>78</v>
      </c>
      <c r="E139">
        <v>7</v>
      </c>
      <c r="F139">
        <v>14</v>
      </c>
      <c r="G139">
        <v>82</v>
      </c>
      <c r="H139" t="s">
        <v>96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42226</v>
      </c>
      <c r="C140" t="s">
        <v>17</v>
      </c>
      <c r="D140">
        <v>78</v>
      </c>
      <c r="E140">
        <v>7</v>
      </c>
      <c r="F140">
        <v>15</v>
      </c>
      <c r="G140">
        <v>50</v>
      </c>
      <c r="H140" t="s">
        <v>96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Q140" t="s">
        <v>193</v>
      </c>
    </row>
    <row r="141" spans="2:17" x14ac:dyDescent="0.3">
      <c r="B141" s="3">
        <v>42226</v>
      </c>
      <c r="C141" t="s">
        <v>17</v>
      </c>
      <c r="D141">
        <v>78</v>
      </c>
      <c r="E141">
        <v>7</v>
      </c>
      <c r="F141">
        <v>16</v>
      </c>
      <c r="G141">
        <v>72</v>
      </c>
      <c r="H141" t="s">
        <v>96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Q141" t="s">
        <v>255</v>
      </c>
    </row>
    <row r="142" spans="2:17" x14ac:dyDescent="0.3">
      <c r="B142" s="3">
        <v>42226</v>
      </c>
      <c r="C142" t="s">
        <v>17</v>
      </c>
      <c r="D142">
        <v>78</v>
      </c>
      <c r="E142">
        <v>7</v>
      </c>
      <c r="F142">
        <v>17</v>
      </c>
      <c r="G142">
        <v>53</v>
      </c>
      <c r="H142" t="s">
        <v>96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7" x14ac:dyDescent="0.3">
      <c r="B143" s="3"/>
    </row>
    <row r="144" spans="2:17" x14ac:dyDescent="0.3">
      <c r="B144" s="3" t="s">
        <v>108</v>
      </c>
      <c r="J144">
        <f>SUM(J126:J142)</f>
        <v>6</v>
      </c>
      <c r="K144">
        <f t="shared" ref="K144:O144" si="25">SUM(K126:K142)</f>
        <v>1</v>
      </c>
      <c r="L144">
        <f t="shared" si="25"/>
        <v>0</v>
      </c>
      <c r="M144">
        <f t="shared" si="25"/>
        <v>1</v>
      </c>
      <c r="N144">
        <f t="shared" si="25"/>
        <v>0</v>
      </c>
      <c r="O144">
        <f t="shared" si="25"/>
        <v>0</v>
      </c>
    </row>
    <row r="145" spans="2:17" x14ac:dyDescent="0.3">
      <c r="B145" s="3" t="s">
        <v>107</v>
      </c>
      <c r="G145">
        <f>AVERAGE(G126:G142)</f>
        <v>74.82352941176471</v>
      </c>
      <c r="I145">
        <f>AVERAGE(I126:I142)</f>
        <v>3.3529411764705883</v>
      </c>
      <c r="J145">
        <f>AVERAGE(J126:J142)</f>
        <v>0.35294117647058826</v>
      </c>
      <c r="K145">
        <f t="shared" ref="K145:O145" si="26">AVERAGE(K126:K142)</f>
        <v>5.8823529411764705E-2</v>
      </c>
      <c r="L145">
        <f t="shared" si="26"/>
        <v>0</v>
      </c>
      <c r="M145">
        <f t="shared" si="26"/>
        <v>5.8823529411764705E-2</v>
      </c>
      <c r="N145">
        <f t="shared" si="26"/>
        <v>0</v>
      </c>
      <c r="O145">
        <f t="shared" si="26"/>
        <v>0</v>
      </c>
    </row>
    <row r="146" spans="2:17" x14ac:dyDescent="0.3">
      <c r="B146" t="s">
        <v>121</v>
      </c>
      <c r="G146">
        <f>_xlfn.STDEV.S(G126:G142)</f>
        <v>21.926682643863533</v>
      </c>
      <c r="I146">
        <f>_xlfn.STDEV.S(I126:I142)</f>
        <v>0.49259218307188857</v>
      </c>
      <c r="J146">
        <f>_xlfn.STDEV.S(J126:J142)</f>
        <v>0.49259218307188901</v>
      </c>
      <c r="K146">
        <f t="shared" ref="K146:O146" si="27">_xlfn.STDEV.S(K126:K142)</f>
        <v>0.24253562503633297</v>
      </c>
      <c r="L146">
        <f t="shared" si="27"/>
        <v>0</v>
      </c>
      <c r="M146">
        <f t="shared" si="27"/>
        <v>0.24253562503633297</v>
      </c>
      <c r="N146">
        <f t="shared" si="27"/>
        <v>0</v>
      </c>
      <c r="O146">
        <f t="shared" si="27"/>
        <v>0</v>
      </c>
    </row>
    <row r="147" spans="2:17" x14ac:dyDescent="0.3">
      <c r="B147" s="3" t="s">
        <v>122</v>
      </c>
      <c r="G147">
        <f>(G146/SQRT(17))</f>
        <v>5.3180016800027561</v>
      </c>
      <c r="I147">
        <f>(I146/SQRT(17))</f>
        <v>0.11947115300935225</v>
      </c>
      <c r="J147">
        <f>(J146/SQRT(17))</f>
        <v>0.11947115300935236</v>
      </c>
      <c r="K147">
        <f t="shared" ref="K147:O147" si="28">(K146/SQRT(17))</f>
        <v>5.8823529411764705E-2</v>
      </c>
      <c r="L147">
        <f t="shared" si="28"/>
        <v>0</v>
      </c>
      <c r="M147">
        <f t="shared" si="28"/>
        <v>5.8823529411764705E-2</v>
      </c>
      <c r="N147">
        <f t="shared" si="28"/>
        <v>0</v>
      </c>
      <c r="O147">
        <f t="shared" si="28"/>
        <v>0</v>
      </c>
    </row>
    <row r="149" spans="2:17" x14ac:dyDescent="0.3">
      <c r="B149" t="s">
        <v>34</v>
      </c>
      <c r="C149" t="s">
        <v>35</v>
      </c>
      <c r="D149" t="s">
        <v>55</v>
      </c>
      <c r="E149" t="s">
        <v>36</v>
      </c>
      <c r="F149" t="s">
        <v>37</v>
      </c>
      <c r="G149" t="s">
        <v>114</v>
      </c>
      <c r="H149" t="s">
        <v>39</v>
      </c>
      <c r="I149" t="s">
        <v>40</v>
      </c>
      <c r="J149" t="s">
        <v>41</v>
      </c>
      <c r="K149" t="s">
        <v>42</v>
      </c>
      <c r="L149" t="s">
        <v>43</v>
      </c>
      <c r="M149" t="s">
        <v>44</v>
      </c>
      <c r="N149" t="s">
        <v>45</v>
      </c>
      <c r="O149" t="s">
        <v>46</v>
      </c>
      <c r="Q149" t="s">
        <v>100</v>
      </c>
    </row>
    <row r="150" spans="2:17" x14ac:dyDescent="0.3">
      <c r="B150" s="3">
        <v>42226</v>
      </c>
      <c r="C150" t="s">
        <v>17</v>
      </c>
      <c r="D150">
        <v>79</v>
      </c>
      <c r="E150">
        <v>8</v>
      </c>
      <c r="F150">
        <v>1</v>
      </c>
      <c r="G150">
        <v>146</v>
      </c>
      <c r="H150" t="s">
        <v>99</v>
      </c>
      <c r="I150">
        <v>4</v>
      </c>
      <c r="J150">
        <v>3</v>
      </c>
      <c r="K150">
        <v>0</v>
      </c>
      <c r="L150">
        <v>0</v>
      </c>
      <c r="M150">
        <v>0</v>
      </c>
      <c r="N150">
        <v>0</v>
      </c>
      <c r="O150">
        <v>0</v>
      </c>
      <c r="Q150" t="s">
        <v>166</v>
      </c>
    </row>
    <row r="151" spans="2:17" x14ac:dyDescent="0.3">
      <c r="B151" s="3">
        <v>42226</v>
      </c>
      <c r="C151" t="s">
        <v>17</v>
      </c>
      <c r="D151">
        <v>79</v>
      </c>
      <c r="E151">
        <v>8</v>
      </c>
      <c r="F151">
        <v>2</v>
      </c>
      <c r="G151">
        <v>64</v>
      </c>
      <c r="H151" t="s">
        <v>95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3" spans="2:17" x14ac:dyDescent="0.3">
      <c r="B153" t="s">
        <v>108</v>
      </c>
      <c r="J153">
        <f t="shared" ref="J153:O153" si="29">SUM(J150:J152)</f>
        <v>3</v>
      </c>
      <c r="K153">
        <f t="shared" si="29"/>
        <v>0</v>
      </c>
      <c r="L153">
        <f t="shared" si="29"/>
        <v>0</v>
      </c>
      <c r="M153">
        <f t="shared" si="29"/>
        <v>0</v>
      </c>
      <c r="N153">
        <f t="shared" si="29"/>
        <v>0</v>
      </c>
      <c r="O153">
        <f t="shared" si="29"/>
        <v>0</v>
      </c>
    </row>
    <row r="154" spans="2:17" x14ac:dyDescent="0.3">
      <c r="B154" t="s">
        <v>107</v>
      </c>
      <c r="G154">
        <f>AVERAGE(G150:G151)</f>
        <v>105</v>
      </c>
      <c r="I154">
        <f t="shared" ref="I154:O154" si="30">AVERAGE(I150:I151)</f>
        <v>3</v>
      </c>
      <c r="J154">
        <f t="shared" si="30"/>
        <v>1.5</v>
      </c>
      <c r="K154">
        <f t="shared" si="30"/>
        <v>0</v>
      </c>
      <c r="L154">
        <f t="shared" si="30"/>
        <v>0</v>
      </c>
      <c r="M154">
        <f t="shared" si="30"/>
        <v>0</v>
      </c>
      <c r="N154">
        <f t="shared" si="30"/>
        <v>0</v>
      </c>
      <c r="O154">
        <f t="shared" si="30"/>
        <v>0</v>
      </c>
    </row>
    <row r="155" spans="2:17" x14ac:dyDescent="0.3">
      <c r="B155" t="s">
        <v>121</v>
      </c>
      <c r="G155">
        <f>_xlfn.STDEV.S(G150:G151)</f>
        <v>57.982756057296896</v>
      </c>
      <c r="I155">
        <f>_xlfn.STDEV.S(I150:I151)</f>
        <v>1.4142135623730951</v>
      </c>
      <c r="J155">
        <f>_xlfn.STDEV.S(J150:J151)</f>
        <v>2.1213203435596424</v>
      </c>
      <c r="K155">
        <f>_xlfn.STDEV.S(K150:K151)</f>
        <v>0</v>
      </c>
      <c r="L155">
        <f t="shared" ref="L155:O155" si="31">_xlfn.STDEV.S(L150:L151)</f>
        <v>0</v>
      </c>
      <c r="M155">
        <f t="shared" si="31"/>
        <v>0</v>
      </c>
      <c r="N155">
        <f t="shared" si="31"/>
        <v>0</v>
      </c>
      <c r="O155">
        <f t="shared" si="31"/>
        <v>0</v>
      </c>
    </row>
    <row r="156" spans="2:17" x14ac:dyDescent="0.3">
      <c r="B156" s="3" t="s">
        <v>122</v>
      </c>
      <c r="G156">
        <f>(G155/SQRT(2))</f>
        <v>41</v>
      </c>
      <c r="I156">
        <f>(I155/SQRT(2))</f>
        <v>1</v>
      </c>
      <c r="J156">
        <f>(J155/SQRT(2))</f>
        <v>1.4999999999999998</v>
      </c>
      <c r="K156">
        <f>(K155/SQRT(2))</f>
        <v>0</v>
      </c>
      <c r="L156">
        <f t="shared" ref="L156:O156" si="32">(L155/SQRT(2))</f>
        <v>0</v>
      </c>
      <c r="M156">
        <f t="shared" si="32"/>
        <v>0</v>
      </c>
      <c r="N156">
        <f t="shared" si="32"/>
        <v>0</v>
      </c>
      <c r="O156">
        <f t="shared" si="32"/>
        <v>0</v>
      </c>
    </row>
    <row r="158" spans="2:17" x14ac:dyDescent="0.3">
      <c r="B158" t="s">
        <v>34</v>
      </c>
      <c r="C158" t="s">
        <v>35</v>
      </c>
      <c r="D158" t="s">
        <v>55</v>
      </c>
      <c r="E158" t="s">
        <v>36</v>
      </c>
      <c r="F158" t="s">
        <v>37</v>
      </c>
      <c r="G158" t="s">
        <v>114</v>
      </c>
      <c r="H158" t="s">
        <v>39</v>
      </c>
      <c r="I158" t="s">
        <v>40</v>
      </c>
      <c r="J158" t="s">
        <v>41</v>
      </c>
      <c r="K158" t="s">
        <v>42</v>
      </c>
      <c r="L158" t="s">
        <v>43</v>
      </c>
      <c r="M158" t="s">
        <v>44</v>
      </c>
      <c r="N158" t="s">
        <v>45</v>
      </c>
      <c r="O158" t="s">
        <v>46</v>
      </c>
      <c r="Q158" t="s">
        <v>100</v>
      </c>
    </row>
    <row r="159" spans="2:17" x14ac:dyDescent="0.3">
      <c r="B159" s="3">
        <v>42226</v>
      </c>
      <c r="C159" t="s">
        <v>17</v>
      </c>
      <c r="D159">
        <v>80</v>
      </c>
      <c r="E159">
        <v>9</v>
      </c>
      <c r="F159">
        <v>1</v>
      </c>
      <c r="G159">
        <v>145</v>
      </c>
      <c r="H159" t="s">
        <v>96</v>
      </c>
      <c r="I159" s="11">
        <v>3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1</v>
      </c>
      <c r="Q159" t="s">
        <v>166</v>
      </c>
    </row>
    <row r="160" spans="2:17" x14ac:dyDescent="0.3">
      <c r="B160" s="3">
        <v>42226</v>
      </c>
      <c r="C160" t="s">
        <v>17</v>
      </c>
      <c r="D160">
        <v>80</v>
      </c>
      <c r="E160">
        <v>9</v>
      </c>
      <c r="F160">
        <v>2</v>
      </c>
      <c r="G160">
        <v>69</v>
      </c>
      <c r="H160" t="s">
        <v>96</v>
      </c>
      <c r="I160">
        <v>3</v>
      </c>
      <c r="J160">
        <v>2</v>
      </c>
      <c r="K160">
        <v>0</v>
      </c>
      <c r="L160">
        <v>0</v>
      </c>
      <c r="M160">
        <v>0</v>
      </c>
      <c r="N160">
        <v>0</v>
      </c>
      <c r="O160">
        <v>0</v>
      </c>
      <c r="Q160" t="s">
        <v>169</v>
      </c>
    </row>
    <row r="161" spans="2:17" x14ac:dyDescent="0.3">
      <c r="B161" s="3">
        <v>42226</v>
      </c>
      <c r="C161" t="s">
        <v>17</v>
      </c>
      <c r="D161">
        <v>80</v>
      </c>
      <c r="E161">
        <v>9</v>
      </c>
      <c r="F161">
        <v>3</v>
      </c>
      <c r="G161">
        <v>100</v>
      </c>
      <c r="H161" t="s">
        <v>96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Q161" t="s">
        <v>166</v>
      </c>
    </row>
    <row r="162" spans="2:17" x14ac:dyDescent="0.3">
      <c r="B162" s="3">
        <v>42226</v>
      </c>
      <c r="C162" t="s">
        <v>17</v>
      </c>
      <c r="D162">
        <v>80</v>
      </c>
      <c r="E162">
        <v>9</v>
      </c>
      <c r="F162">
        <v>4</v>
      </c>
      <c r="G162">
        <v>147</v>
      </c>
      <c r="H162" t="s">
        <v>96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42226</v>
      </c>
      <c r="C163" t="s">
        <v>17</v>
      </c>
      <c r="D163">
        <v>80</v>
      </c>
      <c r="E163">
        <v>9</v>
      </c>
      <c r="F163">
        <v>5</v>
      </c>
      <c r="G163">
        <v>98</v>
      </c>
      <c r="H163" t="s">
        <v>96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42226</v>
      </c>
      <c r="C164" t="s">
        <v>17</v>
      </c>
      <c r="D164">
        <v>80</v>
      </c>
      <c r="E164">
        <v>9</v>
      </c>
      <c r="F164">
        <v>6</v>
      </c>
      <c r="G164">
        <v>113</v>
      </c>
      <c r="H164" t="s">
        <v>96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42226</v>
      </c>
      <c r="C165" t="s">
        <v>17</v>
      </c>
      <c r="D165">
        <v>80</v>
      </c>
      <c r="E165">
        <v>9</v>
      </c>
      <c r="F165">
        <v>7</v>
      </c>
      <c r="G165">
        <v>60</v>
      </c>
      <c r="H165" t="s">
        <v>96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42226</v>
      </c>
      <c r="C166" t="s">
        <v>17</v>
      </c>
      <c r="D166">
        <v>80</v>
      </c>
      <c r="E166">
        <v>9</v>
      </c>
      <c r="F166">
        <v>8</v>
      </c>
      <c r="G166">
        <v>68</v>
      </c>
      <c r="H166" t="s">
        <v>96</v>
      </c>
      <c r="I166">
        <v>3</v>
      </c>
      <c r="J166">
        <v>2</v>
      </c>
      <c r="K166">
        <v>0</v>
      </c>
      <c r="L166">
        <v>0</v>
      </c>
      <c r="M166">
        <v>0</v>
      </c>
      <c r="N166">
        <v>0</v>
      </c>
      <c r="O166">
        <v>0</v>
      </c>
      <c r="Q166" t="s">
        <v>127</v>
      </c>
    </row>
    <row r="167" spans="2:17" x14ac:dyDescent="0.3">
      <c r="B167" s="3">
        <v>42226</v>
      </c>
      <c r="C167" t="s">
        <v>17</v>
      </c>
      <c r="D167">
        <v>80</v>
      </c>
      <c r="E167">
        <v>9</v>
      </c>
      <c r="F167">
        <v>9</v>
      </c>
      <c r="G167">
        <v>110</v>
      </c>
      <c r="H167" t="s">
        <v>96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 t="s">
        <v>166</v>
      </c>
    </row>
    <row r="168" spans="2:17" x14ac:dyDescent="0.3">
      <c r="B168" s="3">
        <v>42226</v>
      </c>
      <c r="C168" t="s">
        <v>17</v>
      </c>
      <c r="D168">
        <v>80</v>
      </c>
      <c r="E168">
        <v>9</v>
      </c>
      <c r="F168">
        <v>10</v>
      </c>
      <c r="G168">
        <v>78</v>
      </c>
      <c r="H168" t="s">
        <v>96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Q168" t="s">
        <v>127</v>
      </c>
    </row>
    <row r="169" spans="2:17" x14ac:dyDescent="0.3">
      <c r="B169" s="3">
        <v>42226</v>
      </c>
      <c r="C169" t="s">
        <v>17</v>
      </c>
      <c r="D169">
        <v>80</v>
      </c>
      <c r="E169">
        <v>9</v>
      </c>
      <c r="F169">
        <v>11</v>
      </c>
      <c r="G169">
        <v>124</v>
      </c>
      <c r="H169" t="s">
        <v>96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Q169" t="s">
        <v>166</v>
      </c>
    </row>
    <row r="170" spans="2:17" x14ac:dyDescent="0.3">
      <c r="B170" s="3">
        <v>42226</v>
      </c>
      <c r="C170" t="s">
        <v>17</v>
      </c>
      <c r="D170">
        <v>80</v>
      </c>
      <c r="E170">
        <v>9</v>
      </c>
      <c r="F170">
        <v>12</v>
      </c>
      <c r="G170">
        <v>116</v>
      </c>
      <c r="H170" t="s">
        <v>96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Q170" t="s">
        <v>166</v>
      </c>
    </row>
    <row r="171" spans="2:17" x14ac:dyDescent="0.3">
      <c r="B171" s="3">
        <v>42226</v>
      </c>
      <c r="C171" t="s">
        <v>17</v>
      </c>
      <c r="D171">
        <v>80</v>
      </c>
      <c r="E171">
        <v>9</v>
      </c>
      <c r="F171">
        <v>13</v>
      </c>
      <c r="G171">
        <v>118</v>
      </c>
      <c r="H171" t="s">
        <v>96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Q171" t="s">
        <v>166</v>
      </c>
    </row>
    <row r="172" spans="2:17" x14ac:dyDescent="0.3">
      <c r="B172" s="3">
        <v>42226</v>
      </c>
      <c r="C172" t="s">
        <v>17</v>
      </c>
      <c r="D172">
        <v>80</v>
      </c>
      <c r="E172">
        <v>9</v>
      </c>
      <c r="F172">
        <v>14</v>
      </c>
      <c r="G172">
        <v>119</v>
      </c>
      <c r="H172" t="s">
        <v>99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42226</v>
      </c>
      <c r="C173" t="s">
        <v>17</v>
      </c>
      <c r="D173">
        <v>80</v>
      </c>
      <c r="E173">
        <v>9</v>
      </c>
      <c r="F173">
        <v>15</v>
      </c>
      <c r="G173">
        <v>92</v>
      </c>
      <c r="H173" t="s">
        <v>98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42226</v>
      </c>
      <c r="C174" t="s">
        <v>17</v>
      </c>
      <c r="D174">
        <v>80</v>
      </c>
      <c r="E174">
        <v>9</v>
      </c>
      <c r="F174">
        <v>16</v>
      </c>
      <c r="G174">
        <v>86</v>
      </c>
      <c r="H174" t="s">
        <v>96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42226</v>
      </c>
      <c r="C175" t="s">
        <v>17</v>
      </c>
      <c r="D175">
        <v>80</v>
      </c>
      <c r="E175">
        <v>9</v>
      </c>
      <c r="F175">
        <v>17</v>
      </c>
      <c r="G175">
        <v>123</v>
      </c>
      <c r="H175" t="s">
        <v>96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Q175" t="s">
        <v>191</v>
      </c>
    </row>
    <row r="176" spans="2:17" x14ac:dyDescent="0.3">
      <c r="B176" s="3">
        <v>42226</v>
      </c>
      <c r="C176" t="s">
        <v>17</v>
      </c>
      <c r="D176">
        <v>80</v>
      </c>
      <c r="E176">
        <v>9</v>
      </c>
      <c r="F176">
        <v>18</v>
      </c>
      <c r="G176">
        <v>118</v>
      </c>
      <c r="H176" s="11" t="s">
        <v>96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42226</v>
      </c>
      <c r="C177" t="s">
        <v>17</v>
      </c>
      <c r="D177">
        <v>80</v>
      </c>
      <c r="E177">
        <v>9</v>
      </c>
      <c r="F177">
        <v>19</v>
      </c>
      <c r="G177">
        <v>82</v>
      </c>
      <c r="H177" t="s">
        <v>96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42226</v>
      </c>
      <c r="C178" t="s">
        <v>17</v>
      </c>
      <c r="D178">
        <v>80</v>
      </c>
      <c r="E178">
        <v>9</v>
      </c>
      <c r="F178">
        <v>20</v>
      </c>
      <c r="G178">
        <v>100</v>
      </c>
      <c r="H178" t="s">
        <v>98</v>
      </c>
      <c r="I178">
        <v>3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Q178" t="s">
        <v>166</v>
      </c>
    </row>
    <row r="179" spans="2:17" x14ac:dyDescent="0.3">
      <c r="B179" s="3"/>
    </row>
    <row r="180" spans="2:17" x14ac:dyDescent="0.3">
      <c r="B180" s="3" t="s">
        <v>108</v>
      </c>
      <c r="J180">
        <f t="shared" ref="J180:O180" si="33">SUM(J159:J178)</f>
        <v>7</v>
      </c>
      <c r="K180">
        <f t="shared" si="33"/>
        <v>0</v>
      </c>
      <c r="L180">
        <f t="shared" si="33"/>
        <v>0</v>
      </c>
      <c r="M180">
        <f t="shared" si="33"/>
        <v>0</v>
      </c>
      <c r="N180">
        <f t="shared" si="33"/>
        <v>0</v>
      </c>
      <c r="O180">
        <f t="shared" si="33"/>
        <v>1</v>
      </c>
    </row>
    <row r="181" spans="2:17" x14ac:dyDescent="0.3">
      <c r="B181" s="3" t="s">
        <v>107</v>
      </c>
      <c r="G181">
        <f>AVERAGE(G159:G178)</f>
        <v>103.3</v>
      </c>
      <c r="I181">
        <f>AVERAGE(I159:I178)</f>
        <v>3</v>
      </c>
      <c r="J181">
        <f>AVERAGE(J159:J178)</f>
        <v>0.35</v>
      </c>
      <c r="K181">
        <f t="shared" ref="K181:O181" si="34">AVERAGE(K159:K178)</f>
        <v>0</v>
      </c>
      <c r="L181">
        <f t="shared" si="34"/>
        <v>0</v>
      </c>
      <c r="M181">
        <f t="shared" si="34"/>
        <v>0</v>
      </c>
      <c r="N181">
        <f t="shared" si="34"/>
        <v>0</v>
      </c>
      <c r="O181">
        <f t="shared" si="34"/>
        <v>0.05</v>
      </c>
    </row>
    <row r="182" spans="2:17" x14ac:dyDescent="0.3">
      <c r="B182" t="s">
        <v>121</v>
      </c>
      <c r="G182">
        <f>_xlfn.STDEV.S(G159:G178)</f>
        <v>24.400388262657248</v>
      </c>
      <c r="I182">
        <f>_xlfn.STDEV.S(I159:I178)</f>
        <v>0</v>
      </c>
      <c r="J182">
        <f t="shared" ref="J182:O182" si="35">_xlfn.STDEV.S(J159:J178)</f>
        <v>0.74515982037059469</v>
      </c>
      <c r="K182">
        <f t="shared" si="35"/>
        <v>0</v>
      </c>
      <c r="L182">
        <f t="shared" si="35"/>
        <v>0</v>
      </c>
      <c r="M182">
        <f t="shared" si="35"/>
        <v>0</v>
      </c>
      <c r="N182">
        <f t="shared" si="35"/>
        <v>0</v>
      </c>
      <c r="O182">
        <f t="shared" si="35"/>
        <v>0.22360679774997896</v>
      </c>
    </row>
    <row r="183" spans="2:17" x14ac:dyDescent="0.3">
      <c r="B183" s="3" t="s">
        <v>122</v>
      </c>
      <c r="G183">
        <f>(G182/SQRT(20))</f>
        <v>5.4560926832689596</v>
      </c>
      <c r="I183">
        <f>(I182/SQRT(20))</f>
        <v>0</v>
      </c>
      <c r="J183">
        <f t="shared" ref="J183:O183" si="36">(J182/SQRT(20))</f>
        <v>0.16662280124501821</v>
      </c>
      <c r="K183">
        <f t="shared" si="36"/>
        <v>0</v>
      </c>
      <c r="L183">
        <f t="shared" si="36"/>
        <v>0</v>
      </c>
      <c r="M183">
        <f t="shared" si="36"/>
        <v>0</v>
      </c>
      <c r="N183">
        <f t="shared" si="36"/>
        <v>0</v>
      </c>
      <c r="O183">
        <f t="shared" si="36"/>
        <v>4.9999999999999996E-2</v>
      </c>
    </row>
    <row r="185" spans="2:17" x14ac:dyDescent="0.3">
      <c r="B185" t="s">
        <v>34</v>
      </c>
      <c r="C185" t="s">
        <v>35</v>
      </c>
      <c r="D185" t="s">
        <v>55</v>
      </c>
      <c r="E185" t="s">
        <v>36</v>
      </c>
      <c r="F185" t="s">
        <v>37</v>
      </c>
      <c r="G185" t="s">
        <v>114</v>
      </c>
      <c r="H185" t="s">
        <v>39</v>
      </c>
      <c r="I185" t="s">
        <v>40</v>
      </c>
      <c r="J185" t="s">
        <v>41</v>
      </c>
      <c r="K185" t="s">
        <v>42</v>
      </c>
      <c r="L185" t="s">
        <v>43</v>
      </c>
      <c r="M185" t="s">
        <v>44</v>
      </c>
      <c r="N185" t="s">
        <v>45</v>
      </c>
      <c r="O185" t="s">
        <v>46</v>
      </c>
      <c r="Q185" t="s">
        <v>100</v>
      </c>
    </row>
    <row r="186" spans="2:17" x14ac:dyDescent="0.3">
      <c r="B186" s="3">
        <v>42226</v>
      </c>
      <c r="C186" t="s">
        <v>17</v>
      </c>
      <c r="D186">
        <v>81</v>
      </c>
      <c r="E186">
        <v>10</v>
      </c>
      <c r="F186">
        <v>1</v>
      </c>
      <c r="G186">
        <v>46</v>
      </c>
      <c r="H186" t="s">
        <v>96</v>
      </c>
      <c r="I186" s="11">
        <v>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Q186" t="s">
        <v>167</v>
      </c>
    </row>
    <row r="187" spans="2:17" x14ac:dyDescent="0.3">
      <c r="B187" s="3">
        <v>42226</v>
      </c>
      <c r="C187" t="s">
        <v>17</v>
      </c>
      <c r="D187">
        <v>81</v>
      </c>
      <c r="E187">
        <v>10</v>
      </c>
      <c r="F187">
        <v>2</v>
      </c>
      <c r="G187">
        <v>96</v>
      </c>
      <c r="H187" t="s">
        <v>96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Q187" t="s">
        <v>167</v>
      </c>
    </row>
    <row r="188" spans="2:17" x14ac:dyDescent="0.3">
      <c r="B188" s="3">
        <v>42226</v>
      </c>
      <c r="C188" t="s">
        <v>17</v>
      </c>
      <c r="D188">
        <v>81</v>
      </c>
      <c r="E188">
        <v>10</v>
      </c>
      <c r="F188">
        <v>3</v>
      </c>
      <c r="G188">
        <v>62</v>
      </c>
      <c r="H188" t="s">
        <v>95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42226</v>
      </c>
      <c r="C189" t="s">
        <v>17</v>
      </c>
      <c r="D189">
        <v>81</v>
      </c>
      <c r="E189">
        <v>10</v>
      </c>
      <c r="F189">
        <v>4</v>
      </c>
      <c r="G189">
        <v>70</v>
      </c>
      <c r="H189" t="s">
        <v>98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 t="s">
        <v>232</v>
      </c>
    </row>
    <row r="190" spans="2:17" x14ac:dyDescent="0.3">
      <c r="B190" s="3">
        <v>42226</v>
      </c>
      <c r="C190" t="s">
        <v>17</v>
      </c>
      <c r="D190">
        <v>81</v>
      </c>
      <c r="E190">
        <v>10</v>
      </c>
      <c r="F190">
        <v>5</v>
      </c>
      <c r="G190">
        <v>68</v>
      </c>
      <c r="H190" t="s">
        <v>98</v>
      </c>
      <c r="I190">
        <v>3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Q190" t="s">
        <v>232</v>
      </c>
    </row>
    <row r="191" spans="2:17" x14ac:dyDescent="0.3">
      <c r="B191" s="3">
        <v>42226</v>
      </c>
      <c r="C191" t="s">
        <v>17</v>
      </c>
      <c r="D191">
        <v>81</v>
      </c>
      <c r="E191">
        <v>10</v>
      </c>
      <c r="F191">
        <v>6</v>
      </c>
      <c r="G191">
        <v>81</v>
      </c>
      <c r="H191" t="s">
        <v>96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42226</v>
      </c>
      <c r="C192" t="s">
        <v>17</v>
      </c>
      <c r="D192">
        <v>81</v>
      </c>
      <c r="E192">
        <v>10</v>
      </c>
      <c r="F192">
        <v>7</v>
      </c>
      <c r="G192">
        <v>54</v>
      </c>
      <c r="H192" t="s">
        <v>96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Q192" t="s">
        <v>232</v>
      </c>
    </row>
    <row r="193" spans="2:17" x14ac:dyDescent="0.3">
      <c r="B193" s="3">
        <v>42226</v>
      </c>
      <c r="C193" t="s">
        <v>17</v>
      </c>
      <c r="D193">
        <v>81</v>
      </c>
      <c r="E193">
        <v>10</v>
      </c>
      <c r="F193">
        <v>8</v>
      </c>
      <c r="G193">
        <v>100</v>
      </c>
      <c r="H193" t="s">
        <v>96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7" x14ac:dyDescent="0.3">
      <c r="B194" s="3">
        <v>42226</v>
      </c>
      <c r="C194" t="s">
        <v>17</v>
      </c>
      <c r="D194">
        <v>81</v>
      </c>
      <c r="E194">
        <v>10</v>
      </c>
      <c r="F194">
        <v>9</v>
      </c>
      <c r="G194">
        <v>65</v>
      </c>
      <c r="H194" t="s">
        <v>96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42226</v>
      </c>
      <c r="C195" t="s">
        <v>17</v>
      </c>
      <c r="D195">
        <v>81</v>
      </c>
      <c r="E195">
        <v>10</v>
      </c>
      <c r="F195">
        <v>10</v>
      </c>
      <c r="G195">
        <v>63</v>
      </c>
      <c r="H195" t="s">
        <v>98</v>
      </c>
      <c r="I195">
        <v>3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42226</v>
      </c>
      <c r="C196" t="s">
        <v>17</v>
      </c>
      <c r="D196">
        <v>81</v>
      </c>
      <c r="E196">
        <v>10</v>
      </c>
      <c r="F196">
        <v>11</v>
      </c>
      <c r="G196">
        <v>108</v>
      </c>
      <c r="H196" t="s">
        <v>98</v>
      </c>
      <c r="I196">
        <v>3</v>
      </c>
      <c r="J196">
        <v>2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7" x14ac:dyDescent="0.3">
      <c r="B197" s="3">
        <v>42226</v>
      </c>
      <c r="C197" t="s">
        <v>17</v>
      </c>
      <c r="D197">
        <v>81</v>
      </c>
      <c r="E197">
        <v>10</v>
      </c>
      <c r="F197">
        <v>12</v>
      </c>
      <c r="G197">
        <v>86</v>
      </c>
      <c r="H197" t="s">
        <v>96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42226</v>
      </c>
      <c r="C198" t="s">
        <v>17</v>
      </c>
      <c r="D198">
        <v>81</v>
      </c>
      <c r="E198">
        <v>10</v>
      </c>
      <c r="F198">
        <v>13</v>
      </c>
      <c r="G198">
        <v>102</v>
      </c>
      <c r="H198" t="s">
        <v>96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42226</v>
      </c>
      <c r="C199" t="s">
        <v>17</v>
      </c>
      <c r="D199">
        <v>81</v>
      </c>
      <c r="E199">
        <v>10</v>
      </c>
      <c r="F199">
        <v>14</v>
      </c>
      <c r="G199">
        <v>64</v>
      </c>
      <c r="H199" t="s">
        <v>98</v>
      </c>
      <c r="I199">
        <v>3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</row>
    <row r="200" spans="2:17" x14ac:dyDescent="0.3">
      <c r="B200" s="3">
        <v>42226</v>
      </c>
      <c r="C200" t="s">
        <v>17</v>
      </c>
      <c r="D200">
        <v>81</v>
      </c>
      <c r="E200">
        <v>10</v>
      </c>
      <c r="F200">
        <v>15</v>
      </c>
      <c r="G200">
        <v>100</v>
      </c>
      <c r="H200" t="s">
        <v>98</v>
      </c>
      <c r="I200">
        <v>4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</row>
    <row r="201" spans="2:17" x14ac:dyDescent="0.3">
      <c r="B201" s="3">
        <v>42226</v>
      </c>
      <c r="C201" t="s">
        <v>17</v>
      </c>
      <c r="D201">
        <v>81</v>
      </c>
      <c r="E201">
        <v>10</v>
      </c>
      <c r="F201">
        <v>16</v>
      </c>
      <c r="G201">
        <v>58</v>
      </c>
      <c r="H201" t="s">
        <v>96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42226</v>
      </c>
      <c r="C202" t="s">
        <v>17</v>
      </c>
      <c r="D202">
        <v>81</v>
      </c>
      <c r="E202">
        <v>10</v>
      </c>
      <c r="F202">
        <v>17</v>
      </c>
      <c r="G202">
        <v>77</v>
      </c>
      <c r="H202" t="s">
        <v>96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42226</v>
      </c>
      <c r="C203" t="s">
        <v>17</v>
      </c>
      <c r="D203">
        <v>81</v>
      </c>
      <c r="E203">
        <v>10</v>
      </c>
      <c r="F203">
        <v>18</v>
      </c>
      <c r="G203">
        <v>118</v>
      </c>
      <c r="H203" s="11" t="s">
        <v>96</v>
      </c>
      <c r="I203">
        <v>3</v>
      </c>
      <c r="J203">
        <v>2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7" x14ac:dyDescent="0.3">
      <c r="B204" s="3">
        <v>42226</v>
      </c>
      <c r="C204" t="s">
        <v>17</v>
      </c>
      <c r="D204">
        <v>81</v>
      </c>
      <c r="E204">
        <v>10</v>
      </c>
      <c r="F204">
        <v>19</v>
      </c>
      <c r="G204">
        <v>90</v>
      </c>
      <c r="H204" t="s">
        <v>96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7" x14ac:dyDescent="0.3">
      <c r="B205" s="3">
        <v>42226</v>
      </c>
      <c r="C205" t="s">
        <v>17</v>
      </c>
      <c r="D205">
        <v>81</v>
      </c>
      <c r="E205">
        <v>10</v>
      </c>
      <c r="F205">
        <v>20</v>
      </c>
      <c r="G205" s="11">
        <v>70</v>
      </c>
      <c r="H205" t="s">
        <v>96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Q205" t="s">
        <v>256</v>
      </c>
    </row>
    <row r="206" spans="2:17" x14ac:dyDescent="0.3">
      <c r="B206" s="3"/>
    </row>
    <row r="207" spans="2:17" x14ac:dyDescent="0.3">
      <c r="B207" s="3" t="s">
        <v>108</v>
      </c>
      <c r="J207">
        <f t="shared" ref="J207:O207" si="37">SUM(J186:J205)</f>
        <v>6</v>
      </c>
      <c r="K207">
        <f t="shared" si="37"/>
        <v>0</v>
      </c>
      <c r="L207">
        <f t="shared" si="37"/>
        <v>2</v>
      </c>
      <c r="M207">
        <f t="shared" si="37"/>
        <v>1</v>
      </c>
      <c r="N207">
        <f t="shared" si="37"/>
        <v>0</v>
      </c>
      <c r="O207">
        <f t="shared" si="37"/>
        <v>1</v>
      </c>
    </row>
    <row r="208" spans="2:17" x14ac:dyDescent="0.3">
      <c r="B208" s="3" t="s">
        <v>107</v>
      </c>
      <c r="G208">
        <f>AVERAGE(G186:G205)</f>
        <v>78.900000000000006</v>
      </c>
      <c r="I208">
        <f>AVERAGE(I186:I205)</f>
        <v>3.2</v>
      </c>
      <c r="J208">
        <f>AVERAGE(J186:J205)</f>
        <v>0.3</v>
      </c>
      <c r="K208">
        <f t="shared" ref="K208:O208" si="38">AVERAGE(K186:K205)</f>
        <v>0</v>
      </c>
      <c r="L208">
        <f t="shared" si="38"/>
        <v>0.1</v>
      </c>
      <c r="M208">
        <f t="shared" si="38"/>
        <v>0.05</v>
      </c>
      <c r="N208">
        <f t="shared" si="38"/>
        <v>0</v>
      </c>
      <c r="O208">
        <f t="shared" si="38"/>
        <v>0.05</v>
      </c>
    </row>
    <row r="209" spans="2:17" x14ac:dyDescent="0.3">
      <c r="B209" t="s">
        <v>121</v>
      </c>
      <c r="G209">
        <f>_xlfn.STDEV.S(G186:G205)</f>
        <v>20.057548782388512</v>
      </c>
      <c r="I209">
        <f>_xlfn.STDEV.S(I186:I205)</f>
        <v>0.52314836378059637</v>
      </c>
      <c r="J209">
        <f t="shared" ref="J209:O209" si="39">_xlfn.STDEV.S(J186:J205)</f>
        <v>0.65694668533178624</v>
      </c>
      <c r="K209">
        <f t="shared" si="39"/>
        <v>0</v>
      </c>
      <c r="L209">
        <f t="shared" si="39"/>
        <v>0.30779350562554625</v>
      </c>
      <c r="M209">
        <f t="shared" si="39"/>
        <v>0.22360679774997896</v>
      </c>
      <c r="N209">
        <f t="shared" si="39"/>
        <v>0</v>
      </c>
      <c r="O209">
        <f t="shared" si="39"/>
        <v>0.22360679774997896</v>
      </c>
    </row>
    <row r="210" spans="2:17" x14ac:dyDescent="0.3">
      <c r="B210" s="3" t="s">
        <v>122</v>
      </c>
      <c r="G210">
        <f>(G209/SQRT(20))</f>
        <v>4.4850042539438846</v>
      </c>
      <c r="I210">
        <f>(I209/SQRT(20))</f>
        <v>0.11697953037312023</v>
      </c>
      <c r="J210">
        <f t="shared" ref="J210:O210" si="40">(J209/SQRT(20))</f>
        <v>0.1468977445995038</v>
      </c>
      <c r="K210">
        <f t="shared" si="40"/>
        <v>0</v>
      </c>
      <c r="L210">
        <f t="shared" si="40"/>
        <v>6.8824720161168529E-2</v>
      </c>
      <c r="M210">
        <f t="shared" si="40"/>
        <v>4.9999999999999996E-2</v>
      </c>
      <c r="N210">
        <f t="shared" si="40"/>
        <v>0</v>
      </c>
      <c r="O210">
        <f t="shared" si="40"/>
        <v>4.9999999999999996E-2</v>
      </c>
    </row>
    <row r="212" spans="2:17" x14ac:dyDescent="0.3">
      <c r="B212" t="s">
        <v>34</v>
      </c>
      <c r="C212" t="s">
        <v>35</v>
      </c>
      <c r="D212" t="s">
        <v>55</v>
      </c>
      <c r="E212" t="s">
        <v>36</v>
      </c>
      <c r="F212" t="s">
        <v>37</v>
      </c>
      <c r="G212" t="s">
        <v>114</v>
      </c>
      <c r="H212" t="s">
        <v>39</v>
      </c>
      <c r="I212" t="s">
        <v>40</v>
      </c>
      <c r="J212" t="s">
        <v>41</v>
      </c>
      <c r="K212" t="s">
        <v>42</v>
      </c>
      <c r="L212" t="s">
        <v>43</v>
      </c>
      <c r="M212" t="s">
        <v>44</v>
      </c>
      <c r="N212" t="s">
        <v>45</v>
      </c>
      <c r="O212" t="s">
        <v>46</v>
      </c>
      <c r="Q212" t="s">
        <v>100</v>
      </c>
    </row>
    <row r="213" spans="2:17" x14ac:dyDescent="0.3">
      <c r="B213" s="3">
        <v>42226</v>
      </c>
      <c r="C213" t="s">
        <v>17</v>
      </c>
      <c r="D213">
        <v>82</v>
      </c>
      <c r="E213">
        <v>11</v>
      </c>
      <c r="F213">
        <v>1</v>
      </c>
      <c r="G213">
        <v>94</v>
      </c>
      <c r="H213" t="s">
        <v>96</v>
      </c>
      <c r="I213" s="11">
        <v>4</v>
      </c>
      <c r="J213">
        <v>3</v>
      </c>
      <c r="K213">
        <v>1</v>
      </c>
      <c r="L213">
        <v>0</v>
      </c>
      <c r="M213">
        <v>0</v>
      </c>
      <c r="N213">
        <v>0</v>
      </c>
      <c r="O213">
        <v>0</v>
      </c>
      <c r="Q213" s="6" t="s">
        <v>167</v>
      </c>
    </row>
    <row r="214" spans="2:17" x14ac:dyDescent="0.3">
      <c r="B214" s="3">
        <v>42226</v>
      </c>
      <c r="C214" t="s">
        <v>17</v>
      </c>
      <c r="D214">
        <v>82</v>
      </c>
      <c r="E214">
        <v>11</v>
      </c>
      <c r="F214">
        <v>2</v>
      </c>
      <c r="G214">
        <v>41</v>
      </c>
      <c r="H214" t="s">
        <v>95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2:17" x14ac:dyDescent="0.3">
      <c r="B215" s="3">
        <v>42226</v>
      </c>
      <c r="C215" t="s">
        <v>17</v>
      </c>
      <c r="D215">
        <v>82</v>
      </c>
      <c r="E215">
        <v>11</v>
      </c>
      <c r="F215">
        <v>3</v>
      </c>
      <c r="G215">
        <v>69</v>
      </c>
      <c r="H215" t="s">
        <v>96</v>
      </c>
      <c r="I215">
        <v>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2:17" x14ac:dyDescent="0.3">
      <c r="B216" s="3">
        <v>42226</v>
      </c>
      <c r="C216" t="s">
        <v>17</v>
      </c>
      <c r="D216">
        <v>82</v>
      </c>
      <c r="E216">
        <v>11</v>
      </c>
      <c r="F216">
        <v>4</v>
      </c>
      <c r="G216">
        <v>106</v>
      </c>
      <c r="H216" t="s">
        <v>99</v>
      </c>
      <c r="I216">
        <v>3</v>
      </c>
      <c r="J216">
        <v>6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2:17" x14ac:dyDescent="0.3">
      <c r="B217" s="3">
        <v>42226</v>
      </c>
      <c r="C217" t="s">
        <v>17</v>
      </c>
      <c r="D217">
        <v>82</v>
      </c>
      <c r="E217">
        <v>11</v>
      </c>
      <c r="F217">
        <v>5</v>
      </c>
      <c r="G217">
        <v>64</v>
      </c>
      <c r="H217" t="s">
        <v>96</v>
      </c>
      <c r="I217">
        <v>3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2:17" x14ac:dyDescent="0.3">
      <c r="B218" s="3">
        <v>42226</v>
      </c>
      <c r="C218" t="s">
        <v>17</v>
      </c>
      <c r="D218">
        <v>82</v>
      </c>
      <c r="E218">
        <v>11</v>
      </c>
      <c r="F218">
        <v>6</v>
      </c>
      <c r="G218">
        <v>70</v>
      </c>
      <c r="H218" t="s">
        <v>96</v>
      </c>
      <c r="I218">
        <v>3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2:17" x14ac:dyDescent="0.3">
      <c r="B219" s="3">
        <v>42226</v>
      </c>
      <c r="C219" t="s">
        <v>17</v>
      </c>
      <c r="D219">
        <v>82</v>
      </c>
      <c r="E219">
        <v>11</v>
      </c>
      <c r="F219">
        <v>7</v>
      </c>
      <c r="G219">
        <v>115</v>
      </c>
      <c r="H219" t="s">
        <v>99</v>
      </c>
      <c r="I219">
        <v>3</v>
      </c>
      <c r="J219">
        <v>3</v>
      </c>
      <c r="K219">
        <v>0</v>
      </c>
      <c r="L219">
        <v>0</v>
      </c>
      <c r="M219">
        <v>2</v>
      </c>
      <c r="N219">
        <v>0</v>
      </c>
      <c r="O219">
        <v>0</v>
      </c>
    </row>
    <row r="220" spans="2:17" x14ac:dyDescent="0.3">
      <c r="B220" s="3">
        <v>42226</v>
      </c>
      <c r="C220" t="s">
        <v>17</v>
      </c>
      <c r="D220">
        <v>82</v>
      </c>
      <c r="E220">
        <v>11</v>
      </c>
      <c r="F220">
        <v>8</v>
      </c>
      <c r="G220">
        <v>46</v>
      </c>
      <c r="H220" t="s">
        <v>95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42226</v>
      </c>
      <c r="C221" t="s">
        <v>17</v>
      </c>
      <c r="D221">
        <v>82</v>
      </c>
      <c r="E221">
        <v>11</v>
      </c>
      <c r="F221">
        <v>9</v>
      </c>
      <c r="G221">
        <v>54</v>
      </c>
      <c r="H221" t="s">
        <v>98</v>
      </c>
      <c r="I221">
        <v>3</v>
      </c>
      <c r="J221">
        <v>5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42226</v>
      </c>
      <c r="C222" t="s">
        <v>17</v>
      </c>
      <c r="D222">
        <v>82</v>
      </c>
      <c r="E222">
        <v>11</v>
      </c>
      <c r="F222">
        <v>10</v>
      </c>
      <c r="G222">
        <v>106</v>
      </c>
      <c r="H222" t="s">
        <v>99</v>
      </c>
      <c r="I222">
        <v>4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42226</v>
      </c>
      <c r="C223" t="s">
        <v>17</v>
      </c>
      <c r="D223">
        <v>82</v>
      </c>
      <c r="E223">
        <v>11</v>
      </c>
      <c r="F223">
        <v>11</v>
      </c>
      <c r="G223">
        <v>115</v>
      </c>
      <c r="H223" s="11" t="s">
        <v>99</v>
      </c>
      <c r="I223">
        <v>4</v>
      </c>
      <c r="J223">
        <v>4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7" x14ac:dyDescent="0.3">
      <c r="B224" s="3">
        <v>42226</v>
      </c>
      <c r="C224" t="s">
        <v>17</v>
      </c>
      <c r="D224">
        <v>82</v>
      </c>
      <c r="E224">
        <v>11</v>
      </c>
      <c r="F224">
        <v>12</v>
      </c>
      <c r="G224">
        <v>127</v>
      </c>
      <c r="H224" t="s">
        <v>99</v>
      </c>
      <c r="I224">
        <v>3</v>
      </c>
      <c r="J224">
        <v>3</v>
      </c>
      <c r="K224">
        <v>0</v>
      </c>
      <c r="L224">
        <v>0</v>
      </c>
      <c r="M224">
        <v>0</v>
      </c>
      <c r="N224">
        <v>0</v>
      </c>
      <c r="O224">
        <v>0</v>
      </c>
      <c r="Q224" t="s">
        <v>257</v>
      </c>
    </row>
    <row r="225" spans="2:17" x14ac:dyDescent="0.3">
      <c r="B225" s="3">
        <v>42226</v>
      </c>
      <c r="C225" t="s">
        <v>17</v>
      </c>
      <c r="D225">
        <v>82</v>
      </c>
      <c r="E225">
        <v>11</v>
      </c>
      <c r="F225">
        <v>13</v>
      </c>
      <c r="G225">
        <v>49</v>
      </c>
      <c r="H225" t="s">
        <v>98</v>
      </c>
      <c r="I225">
        <v>4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42226</v>
      </c>
      <c r="C226" t="s">
        <v>17</v>
      </c>
      <c r="D226">
        <v>82</v>
      </c>
      <c r="E226">
        <v>11</v>
      </c>
      <c r="F226">
        <v>14</v>
      </c>
      <c r="G226">
        <v>50</v>
      </c>
      <c r="H226" t="s">
        <v>96</v>
      </c>
      <c r="I226">
        <v>4</v>
      </c>
      <c r="J226">
        <v>0</v>
      </c>
      <c r="K226">
        <v>0</v>
      </c>
      <c r="L226">
        <v>0</v>
      </c>
    </row>
    <row r="227" spans="2:17" x14ac:dyDescent="0.3">
      <c r="B227" s="3">
        <v>42226</v>
      </c>
      <c r="C227" t="s">
        <v>17</v>
      </c>
      <c r="D227">
        <v>82</v>
      </c>
      <c r="E227">
        <v>11</v>
      </c>
      <c r="F227">
        <v>15</v>
      </c>
      <c r="G227">
        <v>81</v>
      </c>
      <c r="H227" t="s">
        <v>96</v>
      </c>
      <c r="I227">
        <v>4</v>
      </c>
      <c r="J227">
        <v>1</v>
      </c>
      <c r="K227">
        <v>1</v>
      </c>
      <c r="L227">
        <v>0</v>
      </c>
      <c r="Q227" t="s">
        <v>258</v>
      </c>
    </row>
    <row r="228" spans="2:17" x14ac:dyDescent="0.3">
      <c r="B228" s="3"/>
    </row>
    <row r="229" spans="2:17" x14ac:dyDescent="0.3">
      <c r="B229" s="3" t="s">
        <v>108</v>
      </c>
      <c r="J229">
        <f>SUM(J213:J227)</f>
        <v>28</v>
      </c>
      <c r="K229">
        <f t="shared" ref="K229:O229" si="41">SUM(K213:K227)</f>
        <v>3</v>
      </c>
      <c r="L229">
        <f t="shared" si="41"/>
        <v>0</v>
      </c>
      <c r="M229">
        <f t="shared" si="41"/>
        <v>2</v>
      </c>
      <c r="N229">
        <f t="shared" si="41"/>
        <v>0</v>
      </c>
      <c r="O229">
        <f t="shared" si="41"/>
        <v>0</v>
      </c>
    </row>
    <row r="230" spans="2:17" x14ac:dyDescent="0.3">
      <c r="B230" s="3" t="s">
        <v>107</v>
      </c>
      <c r="G230">
        <f>AVERAGE(G213:G227)</f>
        <v>79.13333333333334</v>
      </c>
      <c r="I230">
        <f>AVERAGE(I213:I227)</f>
        <v>3.4</v>
      </c>
      <c r="J230">
        <f>AVERAGE(J213:J227)</f>
        <v>1.8666666666666667</v>
      </c>
      <c r="K230">
        <f t="shared" ref="K230:O230" si="42">AVERAGE(K213:K227)</f>
        <v>0.2</v>
      </c>
      <c r="L230">
        <f t="shared" si="42"/>
        <v>0</v>
      </c>
      <c r="M230">
        <f t="shared" si="42"/>
        <v>0.15384615384615385</v>
      </c>
      <c r="N230">
        <f t="shared" si="42"/>
        <v>0</v>
      </c>
      <c r="O230">
        <f t="shared" si="42"/>
        <v>0</v>
      </c>
    </row>
    <row r="231" spans="2:17" x14ac:dyDescent="0.3">
      <c r="B231" t="s">
        <v>121</v>
      </c>
      <c r="G231">
        <f>_xlfn.STDEV.S(G213:G227)</f>
        <v>29.139729057144812</v>
      </c>
      <c r="I231">
        <f>_xlfn.STDEV.S(I213:I227)</f>
        <v>0.50709255283710952</v>
      </c>
      <c r="J231">
        <f>_xlfn.STDEV.S(J213:J227)</f>
        <v>1.995232412766087</v>
      </c>
      <c r="K231">
        <f t="shared" ref="K231:O231" si="43">_xlfn.STDEV.S(K213:K227)</f>
        <v>0.41403933560541251</v>
      </c>
      <c r="L231">
        <f t="shared" si="43"/>
        <v>0</v>
      </c>
      <c r="M231">
        <f t="shared" si="43"/>
        <v>0.55470019622522915</v>
      </c>
      <c r="N231">
        <f t="shared" si="43"/>
        <v>0</v>
      </c>
      <c r="O231">
        <f t="shared" si="43"/>
        <v>0</v>
      </c>
    </row>
    <row r="232" spans="2:17" x14ac:dyDescent="0.3">
      <c r="B232" s="3" t="s">
        <v>122</v>
      </c>
      <c r="G232">
        <f>(G231/SQRT(15))</f>
        <v>7.5238456900878807</v>
      </c>
      <c r="I232">
        <f>(I231/SQRT(15))</f>
        <v>0.13093073414159531</v>
      </c>
      <c r="J232">
        <f>(J231/SQRT(15))</f>
        <v>0.51516679376375318</v>
      </c>
      <c r="K232">
        <f t="shared" ref="K232:O232" si="44">(K231/SQRT(15))</f>
        <v>0.10690449676496974</v>
      </c>
      <c r="L232">
        <f t="shared" si="44"/>
        <v>0</v>
      </c>
      <c r="M232">
        <f t="shared" si="44"/>
        <v>0.14322297480788657</v>
      </c>
      <c r="N232">
        <f t="shared" si="44"/>
        <v>0</v>
      </c>
      <c r="O232">
        <f t="shared" si="44"/>
        <v>0</v>
      </c>
    </row>
    <row r="234" spans="2:17" x14ac:dyDescent="0.3">
      <c r="B234" t="s">
        <v>34</v>
      </c>
      <c r="C234" t="s">
        <v>35</v>
      </c>
      <c r="D234" t="s">
        <v>55</v>
      </c>
      <c r="E234" t="s">
        <v>36</v>
      </c>
      <c r="F234" t="s">
        <v>37</v>
      </c>
      <c r="G234" t="s">
        <v>114</v>
      </c>
      <c r="H234" t="s">
        <v>39</v>
      </c>
      <c r="I234" t="s">
        <v>40</v>
      </c>
      <c r="J234" t="s">
        <v>41</v>
      </c>
      <c r="K234" t="s">
        <v>42</v>
      </c>
      <c r="L234" t="s">
        <v>43</v>
      </c>
      <c r="M234" t="s">
        <v>44</v>
      </c>
      <c r="N234" t="s">
        <v>45</v>
      </c>
      <c r="O234" t="s">
        <v>46</v>
      </c>
      <c r="Q234" t="s">
        <v>100</v>
      </c>
    </row>
    <row r="235" spans="2:17" x14ac:dyDescent="0.3">
      <c r="B235" s="3">
        <v>42226</v>
      </c>
      <c r="C235" t="s">
        <v>17</v>
      </c>
      <c r="D235">
        <v>83</v>
      </c>
      <c r="E235">
        <v>12</v>
      </c>
      <c r="F235">
        <v>1</v>
      </c>
      <c r="G235">
        <v>99</v>
      </c>
      <c r="H235" t="s">
        <v>96</v>
      </c>
      <c r="I235" s="11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7" x14ac:dyDescent="0.3">
      <c r="B236" s="3">
        <v>42226</v>
      </c>
      <c r="C236" t="s">
        <v>17</v>
      </c>
      <c r="D236">
        <v>83</v>
      </c>
      <c r="E236">
        <v>12</v>
      </c>
      <c r="F236">
        <v>2</v>
      </c>
      <c r="G236" s="11">
        <v>120</v>
      </c>
      <c r="H236" t="s">
        <v>96</v>
      </c>
      <c r="I236">
        <v>4</v>
      </c>
      <c r="J236">
        <v>2</v>
      </c>
      <c r="K236">
        <v>0</v>
      </c>
      <c r="L236">
        <v>0</v>
      </c>
      <c r="M236">
        <v>0</v>
      </c>
      <c r="N236">
        <v>0</v>
      </c>
      <c r="O236">
        <v>0</v>
      </c>
      <c r="Q236" t="s">
        <v>127</v>
      </c>
    </row>
    <row r="237" spans="2:17" x14ac:dyDescent="0.3">
      <c r="B237" s="3">
        <v>42226</v>
      </c>
      <c r="C237" t="s">
        <v>17</v>
      </c>
      <c r="D237">
        <v>83</v>
      </c>
      <c r="E237">
        <v>12</v>
      </c>
      <c r="F237">
        <v>3</v>
      </c>
      <c r="G237">
        <v>118</v>
      </c>
      <c r="H237" t="s">
        <v>97</v>
      </c>
      <c r="I237">
        <v>4</v>
      </c>
      <c r="J237">
        <v>4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2:17" x14ac:dyDescent="0.3">
      <c r="B238" s="3">
        <v>42226</v>
      </c>
      <c r="C238" t="s">
        <v>17</v>
      </c>
      <c r="D238">
        <v>83</v>
      </c>
      <c r="E238">
        <v>12</v>
      </c>
      <c r="F238">
        <v>4</v>
      </c>
      <c r="G238">
        <v>60</v>
      </c>
      <c r="H238" t="s">
        <v>96</v>
      </c>
      <c r="I238">
        <v>4</v>
      </c>
      <c r="J238">
        <v>2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2:17" x14ac:dyDescent="0.3">
      <c r="B239" s="3">
        <v>42226</v>
      </c>
      <c r="C239" t="s">
        <v>17</v>
      </c>
      <c r="D239">
        <v>83</v>
      </c>
      <c r="E239">
        <v>12</v>
      </c>
      <c r="F239">
        <v>5</v>
      </c>
      <c r="G239">
        <v>134</v>
      </c>
      <c r="H239" t="s">
        <v>96</v>
      </c>
      <c r="I239">
        <v>4</v>
      </c>
      <c r="J239">
        <v>3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2:17" x14ac:dyDescent="0.3">
      <c r="B240" s="3">
        <v>42226</v>
      </c>
      <c r="C240" t="s">
        <v>17</v>
      </c>
      <c r="D240">
        <v>83</v>
      </c>
      <c r="E240">
        <v>12</v>
      </c>
      <c r="F240">
        <v>6</v>
      </c>
      <c r="G240">
        <v>110</v>
      </c>
      <c r="H240" t="s">
        <v>96</v>
      </c>
      <c r="I240">
        <v>3</v>
      </c>
      <c r="J240">
        <v>2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2:17" x14ac:dyDescent="0.3">
      <c r="B241" s="3">
        <v>42226</v>
      </c>
      <c r="C241" t="s">
        <v>17</v>
      </c>
      <c r="D241">
        <v>83</v>
      </c>
      <c r="E241">
        <v>12</v>
      </c>
      <c r="F241">
        <v>7</v>
      </c>
      <c r="G241">
        <v>70</v>
      </c>
      <c r="H241" t="s">
        <v>96</v>
      </c>
      <c r="I241">
        <v>3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2:17" x14ac:dyDescent="0.3">
      <c r="B242" s="3">
        <v>42226</v>
      </c>
      <c r="C242" t="s">
        <v>17</v>
      </c>
      <c r="D242">
        <v>83</v>
      </c>
      <c r="E242">
        <v>12</v>
      </c>
      <c r="F242">
        <v>8</v>
      </c>
      <c r="G242">
        <v>146</v>
      </c>
      <c r="H242" t="s">
        <v>195</v>
      </c>
      <c r="I242">
        <v>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Q242" s="6"/>
    </row>
    <row r="243" spans="2:17" x14ac:dyDescent="0.3">
      <c r="B243" s="3">
        <v>42226</v>
      </c>
      <c r="C243" t="s">
        <v>17</v>
      </c>
      <c r="D243">
        <v>83</v>
      </c>
      <c r="E243">
        <v>12</v>
      </c>
      <c r="F243">
        <v>9</v>
      </c>
      <c r="G243">
        <v>45</v>
      </c>
      <c r="H243" t="s">
        <v>96</v>
      </c>
      <c r="I243">
        <v>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2:17" x14ac:dyDescent="0.3">
      <c r="B244" s="3">
        <v>42226</v>
      </c>
      <c r="C244" t="s">
        <v>17</v>
      </c>
      <c r="D244">
        <v>83</v>
      </c>
      <c r="E244">
        <v>12</v>
      </c>
      <c r="F244">
        <v>10</v>
      </c>
      <c r="G244">
        <v>83</v>
      </c>
      <c r="H244" t="s">
        <v>96</v>
      </c>
      <c r="I244">
        <v>4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2:17" x14ac:dyDescent="0.3">
      <c r="B245" s="3">
        <v>42226</v>
      </c>
      <c r="C245" t="s">
        <v>17</v>
      </c>
      <c r="D245">
        <v>83</v>
      </c>
      <c r="E245">
        <v>12</v>
      </c>
      <c r="F245">
        <v>11</v>
      </c>
      <c r="G245">
        <v>72</v>
      </c>
      <c r="H245" t="s">
        <v>96</v>
      </c>
      <c r="I245">
        <v>4</v>
      </c>
      <c r="J245">
        <v>2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7" x14ac:dyDescent="0.3">
      <c r="B246" s="3">
        <v>42226</v>
      </c>
      <c r="C246" t="s">
        <v>17</v>
      </c>
      <c r="D246">
        <v>83</v>
      </c>
      <c r="E246">
        <v>12</v>
      </c>
      <c r="F246">
        <v>12</v>
      </c>
      <c r="G246">
        <v>158</v>
      </c>
      <c r="H246" t="s">
        <v>99</v>
      </c>
      <c r="I246">
        <v>4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2:17" x14ac:dyDescent="0.3">
      <c r="B247" s="3">
        <v>42226</v>
      </c>
      <c r="C247" t="s">
        <v>17</v>
      </c>
      <c r="D247">
        <v>83</v>
      </c>
      <c r="E247">
        <v>12</v>
      </c>
      <c r="F247">
        <v>13</v>
      </c>
      <c r="G247">
        <v>180</v>
      </c>
      <c r="H247" t="s">
        <v>99</v>
      </c>
      <c r="I247">
        <v>3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2:17" x14ac:dyDescent="0.3">
      <c r="B248" s="3">
        <v>42226</v>
      </c>
      <c r="C248" t="s">
        <v>17</v>
      </c>
      <c r="D248">
        <v>83</v>
      </c>
      <c r="E248">
        <v>12</v>
      </c>
      <c r="F248">
        <v>14</v>
      </c>
      <c r="G248">
        <v>107</v>
      </c>
      <c r="H248" t="s">
        <v>96</v>
      </c>
      <c r="I248">
        <v>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7" x14ac:dyDescent="0.3">
      <c r="B249" s="3">
        <v>42226</v>
      </c>
      <c r="C249" t="s">
        <v>17</v>
      </c>
      <c r="D249">
        <v>83</v>
      </c>
      <c r="E249">
        <v>12</v>
      </c>
      <c r="F249">
        <v>15</v>
      </c>
      <c r="G249">
        <v>183</v>
      </c>
      <c r="H249" t="s">
        <v>99</v>
      </c>
      <c r="I249">
        <v>3</v>
      </c>
      <c r="J249">
        <v>1</v>
      </c>
      <c r="K249">
        <v>0</v>
      </c>
      <c r="L249">
        <v>0</v>
      </c>
      <c r="M249">
        <v>1</v>
      </c>
      <c r="N249">
        <v>0</v>
      </c>
      <c r="O249">
        <v>0</v>
      </c>
    </row>
    <row r="250" spans="2:17" x14ac:dyDescent="0.3">
      <c r="B250" s="3">
        <v>42226</v>
      </c>
      <c r="C250" t="s">
        <v>17</v>
      </c>
      <c r="D250">
        <v>83</v>
      </c>
      <c r="E250">
        <v>12</v>
      </c>
      <c r="F250">
        <v>16</v>
      </c>
      <c r="G250">
        <v>89</v>
      </c>
      <c r="H250" t="s">
        <v>96</v>
      </c>
      <c r="I250">
        <v>4</v>
      </c>
      <c r="J250">
        <v>3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2:17" x14ac:dyDescent="0.3">
      <c r="B251" s="3">
        <v>42226</v>
      </c>
      <c r="C251" t="s">
        <v>17</v>
      </c>
      <c r="D251">
        <v>83</v>
      </c>
      <c r="E251">
        <v>12</v>
      </c>
      <c r="F251">
        <v>17</v>
      </c>
      <c r="G251">
        <v>52</v>
      </c>
      <c r="H251" t="s">
        <v>95</v>
      </c>
      <c r="I251">
        <v>4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Q251" t="s">
        <v>260</v>
      </c>
    </row>
    <row r="252" spans="2:17" x14ac:dyDescent="0.3">
      <c r="B252" s="3">
        <v>42226</v>
      </c>
      <c r="C252" t="s">
        <v>17</v>
      </c>
      <c r="D252">
        <v>83</v>
      </c>
      <c r="E252">
        <v>12</v>
      </c>
      <c r="F252">
        <v>18</v>
      </c>
      <c r="G252">
        <v>35</v>
      </c>
      <c r="H252" s="11" t="s">
        <v>96</v>
      </c>
      <c r="I252">
        <v>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Q252" t="s">
        <v>260</v>
      </c>
    </row>
    <row r="253" spans="2:17" x14ac:dyDescent="0.3">
      <c r="B253" s="3">
        <v>42226</v>
      </c>
      <c r="C253" t="s">
        <v>17</v>
      </c>
      <c r="D253">
        <v>83</v>
      </c>
      <c r="E253">
        <v>12</v>
      </c>
      <c r="F253">
        <v>19</v>
      </c>
      <c r="G253">
        <v>130</v>
      </c>
      <c r="H253" t="s">
        <v>97</v>
      </c>
      <c r="I253">
        <v>4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2:17" x14ac:dyDescent="0.3">
      <c r="B254" s="3">
        <v>42226</v>
      </c>
      <c r="C254" t="s">
        <v>17</v>
      </c>
      <c r="D254">
        <v>83</v>
      </c>
      <c r="E254">
        <v>12</v>
      </c>
      <c r="F254">
        <v>20</v>
      </c>
      <c r="G254">
        <v>125</v>
      </c>
      <c r="H254" t="s">
        <v>116</v>
      </c>
      <c r="I254">
        <v>3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Q254" t="s">
        <v>259</v>
      </c>
    </row>
    <row r="255" spans="2:17" x14ac:dyDescent="0.3">
      <c r="B255" s="3"/>
    </row>
    <row r="256" spans="2:17" x14ac:dyDescent="0.3">
      <c r="B256" s="3" t="s">
        <v>108</v>
      </c>
      <c r="J256">
        <f t="shared" ref="J256:O256" si="45">SUM(J235:J254)</f>
        <v>23</v>
      </c>
      <c r="K256">
        <f t="shared" si="45"/>
        <v>0</v>
      </c>
      <c r="L256">
        <f t="shared" si="45"/>
        <v>0</v>
      </c>
      <c r="M256">
        <f t="shared" si="45"/>
        <v>1</v>
      </c>
      <c r="N256">
        <f t="shared" si="45"/>
        <v>0</v>
      </c>
      <c r="O256">
        <f t="shared" si="45"/>
        <v>0</v>
      </c>
    </row>
    <row r="257" spans="2:17" x14ac:dyDescent="0.3">
      <c r="B257" s="3" t="s">
        <v>107</v>
      </c>
      <c r="G257">
        <f>AVERAGE(G235:G254)</f>
        <v>105.8</v>
      </c>
      <c r="I257">
        <f>AVERAGE(I235:I254)</f>
        <v>3.65</v>
      </c>
      <c r="J257">
        <f>AVERAGE(J235:J254)</f>
        <v>1.1499999999999999</v>
      </c>
      <c r="K257">
        <f t="shared" ref="K257:O257" si="46">AVERAGE(K235:K254)</f>
        <v>0</v>
      </c>
      <c r="L257">
        <f t="shared" si="46"/>
        <v>0</v>
      </c>
      <c r="M257">
        <f t="shared" si="46"/>
        <v>0.05</v>
      </c>
      <c r="N257">
        <f t="shared" si="46"/>
        <v>0</v>
      </c>
      <c r="O257">
        <f t="shared" si="46"/>
        <v>0</v>
      </c>
    </row>
    <row r="258" spans="2:17" x14ac:dyDescent="0.3">
      <c r="B258" t="s">
        <v>121</v>
      </c>
      <c r="G258">
        <f>_xlfn.STDEV.S(G235:G254)</f>
        <v>42.857904755132402</v>
      </c>
      <c r="I258">
        <f>_xlfn.STDEV.S(I235:I254)</f>
        <v>0.4893604849295935</v>
      </c>
      <c r="J258">
        <f t="shared" ref="J258:O258" si="47">_xlfn.STDEV.S(J235:J254)</f>
        <v>1.2258187382102497</v>
      </c>
      <c r="K258">
        <f t="shared" si="47"/>
        <v>0</v>
      </c>
      <c r="L258">
        <f t="shared" si="47"/>
        <v>0</v>
      </c>
      <c r="M258">
        <f t="shared" si="47"/>
        <v>0.22360679774997896</v>
      </c>
      <c r="N258">
        <f t="shared" si="47"/>
        <v>0</v>
      </c>
      <c r="O258">
        <f t="shared" si="47"/>
        <v>0</v>
      </c>
    </row>
    <row r="259" spans="2:17" x14ac:dyDescent="0.3">
      <c r="B259" s="3" t="s">
        <v>122</v>
      </c>
      <c r="G259">
        <f>(G258/SQRT(20))</f>
        <v>9.5833188405687526</v>
      </c>
      <c r="I259">
        <f>(I258/SQRT(20))</f>
        <v>0.10942433098048324</v>
      </c>
      <c r="J259">
        <f t="shared" ref="J259:O259" si="48">(J258/SQRT(20))</f>
        <v>0.27410140267311373</v>
      </c>
      <c r="K259">
        <f t="shared" si="48"/>
        <v>0</v>
      </c>
      <c r="L259">
        <f t="shared" si="48"/>
        <v>0</v>
      </c>
      <c r="M259">
        <f t="shared" si="48"/>
        <v>4.9999999999999996E-2</v>
      </c>
      <c r="N259">
        <f t="shared" si="48"/>
        <v>0</v>
      </c>
      <c r="O259">
        <f t="shared" si="48"/>
        <v>0</v>
      </c>
    </row>
    <row r="261" spans="2:17" x14ac:dyDescent="0.3">
      <c r="B261" t="s">
        <v>34</v>
      </c>
      <c r="C261" t="s">
        <v>35</v>
      </c>
      <c r="D261" t="s">
        <v>55</v>
      </c>
      <c r="E261" t="s">
        <v>36</v>
      </c>
      <c r="F261" t="s">
        <v>37</v>
      </c>
      <c r="G261" t="s">
        <v>114</v>
      </c>
      <c r="H261" t="s">
        <v>39</v>
      </c>
      <c r="I261" t="s">
        <v>40</v>
      </c>
      <c r="J261" t="s">
        <v>41</v>
      </c>
      <c r="K261" t="s">
        <v>42</v>
      </c>
      <c r="L261" t="s">
        <v>43</v>
      </c>
      <c r="M261" t="s">
        <v>44</v>
      </c>
      <c r="N261" t="s">
        <v>45</v>
      </c>
      <c r="O261" t="s">
        <v>46</v>
      </c>
      <c r="Q261" t="s">
        <v>100</v>
      </c>
    </row>
    <row r="262" spans="2:17" x14ac:dyDescent="0.3">
      <c r="B262" s="3">
        <v>42226</v>
      </c>
      <c r="C262" t="s">
        <v>17</v>
      </c>
      <c r="D262">
        <v>84</v>
      </c>
      <c r="E262">
        <v>13</v>
      </c>
      <c r="F262">
        <v>1</v>
      </c>
      <c r="G262">
        <v>97</v>
      </c>
      <c r="H262" t="s">
        <v>96</v>
      </c>
      <c r="I262" s="11">
        <v>3</v>
      </c>
      <c r="J262">
        <v>2</v>
      </c>
      <c r="K262">
        <v>0</v>
      </c>
      <c r="L262">
        <v>0</v>
      </c>
      <c r="M262">
        <v>0</v>
      </c>
      <c r="N262">
        <v>0</v>
      </c>
      <c r="O262">
        <v>0</v>
      </c>
      <c r="Q262" t="s">
        <v>167</v>
      </c>
    </row>
    <row r="263" spans="2:17" x14ac:dyDescent="0.3">
      <c r="B263" s="3">
        <v>42226</v>
      </c>
      <c r="C263" t="s">
        <v>17</v>
      </c>
      <c r="D263">
        <v>84</v>
      </c>
      <c r="E263">
        <v>13</v>
      </c>
      <c r="F263">
        <v>2</v>
      </c>
      <c r="G263" s="11">
        <v>131</v>
      </c>
      <c r="H263" t="s">
        <v>115</v>
      </c>
      <c r="I263">
        <v>4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2:17" x14ac:dyDescent="0.3">
      <c r="B264" s="3">
        <v>42226</v>
      </c>
      <c r="C264" t="s">
        <v>17</v>
      </c>
      <c r="D264">
        <v>84</v>
      </c>
      <c r="E264">
        <v>13</v>
      </c>
      <c r="F264">
        <v>3</v>
      </c>
      <c r="G264">
        <v>76</v>
      </c>
      <c r="H264" t="s">
        <v>195</v>
      </c>
      <c r="I264">
        <v>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2:17" x14ac:dyDescent="0.3">
      <c r="B265" s="3">
        <v>42226</v>
      </c>
      <c r="C265" t="s">
        <v>17</v>
      </c>
      <c r="D265">
        <v>84</v>
      </c>
      <c r="E265">
        <v>13</v>
      </c>
      <c r="F265">
        <v>4</v>
      </c>
      <c r="G265">
        <v>82</v>
      </c>
      <c r="H265" t="s">
        <v>96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2:17" x14ac:dyDescent="0.3">
      <c r="B266" s="3">
        <v>42226</v>
      </c>
      <c r="C266" t="s">
        <v>17</v>
      </c>
      <c r="D266">
        <v>84</v>
      </c>
      <c r="E266">
        <v>13</v>
      </c>
      <c r="F266">
        <v>5</v>
      </c>
      <c r="G266">
        <v>89</v>
      </c>
      <c r="H266" t="s">
        <v>96</v>
      </c>
      <c r="I266">
        <v>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2:17" x14ac:dyDescent="0.3">
      <c r="B267" s="3">
        <v>42226</v>
      </c>
      <c r="C267" t="s">
        <v>17</v>
      </c>
      <c r="D267">
        <v>84</v>
      </c>
      <c r="E267">
        <v>13</v>
      </c>
      <c r="F267">
        <v>6</v>
      </c>
      <c r="G267">
        <v>98</v>
      </c>
      <c r="H267" t="s">
        <v>115</v>
      </c>
      <c r="I267">
        <v>3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2:17" x14ac:dyDescent="0.3">
      <c r="B268" s="3">
        <v>42226</v>
      </c>
      <c r="C268" t="s">
        <v>17</v>
      </c>
      <c r="D268">
        <v>84</v>
      </c>
      <c r="E268">
        <v>13</v>
      </c>
      <c r="F268">
        <v>7</v>
      </c>
      <c r="G268">
        <v>94</v>
      </c>
      <c r="H268" t="s">
        <v>96</v>
      </c>
      <c r="I268">
        <v>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Q268" t="s">
        <v>261</v>
      </c>
    </row>
    <row r="269" spans="2:17" x14ac:dyDescent="0.3">
      <c r="B269" s="3">
        <v>42226</v>
      </c>
      <c r="C269" t="s">
        <v>17</v>
      </c>
      <c r="D269">
        <v>84</v>
      </c>
      <c r="E269">
        <v>13</v>
      </c>
      <c r="F269">
        <v>8</v>
      </c>
      <c r="G269">
        <v>103</v>
      </c>
      <c r="H269" t="s">
        <v>99</v>
      </c>
      <c r="I269">
        <v>4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2:17" x14ac:dyDescent="0.3">
      <c r="B270" s="3">
        <v>42226</v>
      </c>
      <c r="C270" t="s">
        <v>17</v>
      </c>
      <c r="D270">
        <v>84</v>
      </c>
      <c r="E270">
        <v>13</v>
      </c>
      <c r="F270">
        <v>9</v>
      </c>
      <c r="G270">
        <v>89</v>
      </c>
      <c r="H270" t="s">
        <v>96</v>
      </c>
      <c r="I270">
        <v>4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2:17" x14ac:dyDescent="0.3">
      <c r="B271" s="3">
        <v>42226</v>
      </c>
      <c r="C271" t="s">
        <v>17</v>
      </c>
      <c r="D271">
        <v>84</v>
      </c>
      <c r="E271">
        <v>13</v>
      </c>
      <c r="F271">
        <v>10</v>
      </c>
      <c r="G271">
        <v>146</v>
      </c>
      <c r="H271" t="s">
        <v>200</v>
      </c>
      <c r="I271">
        <v>3</v>
      </c>
      <c r="J271">
        <v>3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2:17" x14ac:dyDescent="0.3">
      <c r="B272" s="3">
        <v>42226</v>
      </c>
      <c r="C272" t="s">
        <v>17</v>
      </c>
      <c r="D272">
        <v>84</v>
      </c>
      <c r="E272">
        <v>13</v>
      </c>
      <c r="F272">
        <v>11</v>
      </c>
      <c r="G272">
        <v>73</v>
      </c>
      <c r="H272" t="s">
        <v>96</v>
      </c>
      <c r="I272">
        <v>4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2:17" x14ac:dyDescent="0.3">
      <c r="B273" s="3">
        <v>42226</v>
      </c>
      <c r="C273" t="s">
        <v>17</v>
      </c>
      <c r="D273">
        <v>84</v>
      </c>
      <c r="E273">
        <v>13</v>
      </c>
      <c r="F273">
        <v>12</v>
      </c>
      <c r="G273">
        <v>126</v>
      </c>
      <c r="H273" t="s">
        <v>115</v>
      </c>
      <c r="I273">
        <v>4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2:17" x14ac:dyDescent="0.3">
      <c r="B274" s="3">
        <v>42226</v>
      </c>
      <c r="C274" t="s">
        <v>17</v>
      </c>
      <c r="D274">
        <v>84</v>
      </c>
      <c r="E274">
        <v>13</v>
      </c>
      <c r="F274">
        <v>13</v>
      </c>
      <c r="G274">
        <v>107</v>
      </c>
      <c r="H274" t="s">
        <v>96</v>
      </c>
      <c r="I274">
        <v>4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Q274" t="s">
        <v>262</v>
      </c>
    </row>
    <row r="275" spans="2:17" x14ac:dyDescent="0.3">
      <c r="B275" s="3">
        <v>42226</v>
      </c>
      <c r="C275" t="s">
        <v>17</v>
      </c>
      <c r="D275">
        <v>84</v>
      </c>
      <c r="E275">
        <v>13</v>
      </c>
      <c r="F275">
        <v>14</v>
      </c>
      <c r="G275">
        <v>110</v>
      </c>
      <c r="H275" t="s">
        <v>96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2:17" x14ac:dyDescent="0.3">
      <c r="B276" s="3">
        <v>42226</v>
      </c>
      <c r="C276" t="s">
        <v>17</v>
      </c>
      <c r="D276">
        <v>84</v>
      </c>
      <c r="E276">
        <v>13</v>
      </c>
      <c r="F276">
        <v>15</v>
      </c>
      <c r="G276">
        <v>90</v>
      </c>
      <c r="H276" t="s">
        <v>96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2:17" x14ac:dyDescent="0.3">
      <c r="B277" s="3">
        <v>42226</v>
      </c>
      <c r="C277" t="s">
        <v>17</v>
      </c>
      <c r="D277">
        <v>84</v>
      </c>
      <c r="E277">
        <v>13</v>
      </c>
      <c r="F277">
        <v>16</v>
      </c>
      <c r="G277">
        <v>119</v>
      </c>
      <c r="H277" t="s">
        <v>96</v>
      </c>
      <c r="I277">
        <v>2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</row>
    <row r="278" spans="2:17" x14ac:dyDescent="0.3">
      <c r="B278" s="3">
        <v>42226</v>
      </c>
      <c r="C278" t="s">
        <v>17</v>
      </c>
      <c r="D278">
        <v>84</v>
      </c>
      <c r="E278">
        <v>13</v>
      </c>
      <c r="F278">
        <v>17</v>
      </c>
      <c r="G278">
        <v>112</v>
      </c>
      <c r="H278" t="s">
        <v>96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2:17" x14ac:dyDescent="0.3">
      <c r="B279" s="3">
        <v>42226</v>
      </c>
      <c r="C279" t="s">
        <v>17</v>
      </c>
      <c r="D279">
        <v>84</v>
      </c>
      <c r="E279">
        <v>13</v>
      </c>
      <c r="F279">
        <v>18</v>
      </c>
      <c r="G279">
        <v>119</v>
      </c>
      <c r="H279" s="11" t="s">
        <v>116</v>
      </c>
      <c r="I279">
        <v>2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2:17" x14ac:dyDescent="0.3">
      <c r="B280" s="3">
        <v>42226</v>
      </c>
      <c r="C280" t="s">
        <v>17</v>
      </c>
      <c r="D280">
        <v>84</v>
      </c>
      <c r="E280">
        <v>13</v>
      </c>
      <c r="F280">
        <v>19</v>
      </c>
      <c r="G280">
        <v>98</v>
      </c>
      <c r="H280" t="s">
        <v>96</v>
      </c>
      <c r="I280">
        <v>2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</row>
    <row r="281" spans="2:17" x14ac:dyDescent="0.3">
      <c r="B281" s="3">
        <v>42226</v>
      </c>
      <c r="C281" t="s">
        <v>17</v>
      </c>
      <c r="D281">
        <v>84</v>
      </c>
      <c r="E281">
        <v>13</v>
      </c>
      <c r="F281">
        <v>20</v>
      </c>
      <c r="G281">
        <v>30</v>
      </c>
      <c r="H281" t="s">
        <v>96</v>
      </c>
      <c r="I281">
        <v>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2:17" x14ac:dyDescent="0.3">
      <c r="B282" s="3"/>
    </row>
    <row r="283" spans="2:17" x14ac:dyDescent="0.3">
      <c r="B283" s="3" t="s">
        <v>108</v>
      </c>
      <c r="J283">
        <f t="shared" ref="J283:O283" si="49">SUM(J262:J281)</f>
        <v>8</v>
      </c>
      <c r="K283">
        <f t="shared" si="49"/>
        <v>1</v>
      </c>
      <c r="L283">
        <f t="shared" si="49"/>
        <v>0</v>
      </c>
      <c r="M283">
        <f t="shared" si="49"/>
        <v>0</v>
      </c>
      <c r="N283">
        <f t="shared" si="49"/>
        <v>1</v>
      </c>
      <c r="O283">
        <f t="shared" si="49"/>
        <v>0</v>
      </c>
    </row>
    <row r="284" spans="2:17" x14ac:dyDescent="0.3">
      <c r="B284" s="3" t="s">
        <v>107</v>
      </c>
      <c r="G284">
        <f>AVERAGE(G262:G281)</f>
        <v>99.45</v>
      </c>
      <c r="I284">
        <f>AVERAGE(I262:I281)</f>
        <v>3.15</v>
      </c>
      <c r="J284">
        <f>AVERAGE(J262:J281)</f>
        <v>0.4</v>
      </c>
      <c r="K284">
        <f t="shared" ref="K284:O284" si="50">AVERAGE(K262:K281)</f>
        <v>0.05</v>
      </c>
      <c r="L284">
        <f t="shared" si="50"/>
        <v>0</v>
      </c>
      <c r="M284">
        <f t="shared" si="50"/>
        <v>0</v>
      </c>
      <c r="N284">
        <f t="shared" si="50"/>
        <v>0.05</v>
      </c>
      <c r="O284">
        <f t="shared" si="50"/>
        <v>0</v>
      </c>
    </row>
    <row r="285" spans="2:17" x14ac:dyDescent="0.3">
      <c r="B285" t="s">
        <v>121</v>
      </c>
      <c r="G285">
        <f>_xlfn.STDEV.S(G262:G281)</f>
        <v>24.809749781296201</v>
      </c>
      <c r="I285">
        <f>_xlfn.STDEV.S(I262:I281)</f>
        <v>0.93330200448672984</v>
      </c>
      <c r="J285">
        <f t="shared" ref="J285:O285" si="51">_xlfn.STDEV.S(J262:J281)</f>
        <v>0.82078268166812329</v>
      </c>
      <c r="K285">
        <f t="shared" si="51"/>
        <v>0.22360679774997896</v>
      </c>
      <c r="L285">
        <f t="shared" si="51"/>
        <v>0</v>
      </c>
      <c r="M285">
        <f t="shared" si="51"/>
        <v>0</v>
      </c>
      <c r="N285">
        <f t="shared" si="51"/>
        <v>0.22360679774997896</v>
      </c>
      <c r="O285">
        <f t="shared" si="51"/>
        <v>0</v>
      </c>
    </row>
    <row r="286" spans="2:17" x14ac:dyDescent="0.3">
      <c r="B286" s="3" t="s">
        <v>122</v>
      </c>
      <c r="G286">
        <f>(G285/SQRT(20))</f>
        <v>5.5476287015738848</v>
      </c>
      <c r="I286">
        <f>(I285/SQRT(20))</f>
        <v>0.20869267255691415</v>
      </c>
      <c r="J286">
        <f t="shared" ref="J286:O286" si="52">(J285/SQRT(20))</f>
        <v>0.1835325870964494</v>
      </c>
      <c r="K286">
        <f t="shared" si="52"/>
        <v>4.9999999999999996E-2</v>
      </c>
      <c r="L286">
        <f t="shared" si="52"/>
        <v>0</v>
      </c>
      <c r="M286">
        <f t="shared" si="52"/>
        <v>0</v>
      </c>
      <c r="N286">
        <f t="shared" si="52"/>
        <v>4.9999999999999996E-2</v>
      </c>
      <c r="O286">
        <f t="shared" si="52"/>
        <v>0</v>
      </c>
    </row>
    <row r="288" spans="2:17" x14ac:dyDescent="0.3">
      <c r="B288" t="s">
        <v>34</v>
      </c>
      <c r="C288" t="s">
        <v>35</v>
      </c>
      <c r="D288" t="s">
        <v>55</v>
      </c>
      <c r="E288" t="s">
        <v>36</v>
      </c>
      <c r="F288" t="s">
        <v>37</v>
      </c>
      <c r="G288" t="s">
        <v>114</v>
      </c>
      <c r="H288" t="s">
        <v>39</v>
      </c>
      <c r="I288" t="s">
        <v>40</v>
      </c>
      <c r="J288" t="s">
        <v>41</v>
      </c>
      <c r="K288" t="s">
        <v>42</v>
      </c>
      <c r="L288" t="s">
        <v>43</v>
      </c>
      <c r="M288" t="s">
        <v>44</v>
      </c>
      <c r="N288" t="s">
        <v>45</v>
      </c>
      <c r="O288" t="s">
        <v>46</v>
      </c>
      <c r="Q288" t="s">
        <v>100</v>
      </c>
    </row>
    <row r="289" spans="2:17" x14ac:dyDescent="0.3">
      <c r="B289" s="3">
        <v>42226</v>
      </c>
      <c r="C289" t="s">
        <v>17</v>
      </c>
      <c r="D289">
        <v>92</v>
      </c>
      <c r="E289">
        <v>14</v>
      </c>
      <c r="F289">
        <v>1</v>
      </c>
      <c r="G289">
        <v>71</v>
      </c>
      <c r="H289" t="s">
        <v>96</v>
      </c>
      <c r="I289" s="11">
        <v>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</row>
    <row r="290" spans="2:17" x14ac:dyDescent="0.3">
      <c r="B290" s="3">
        <v>42226</v>
      </c>
      <c r="C290" t="s">
        <v>17</v>
      </c>
      <c r="D290">
        <v>92</v>
      </c>
      <c r="E290">
        <v>14</v>
      </c>
      <c r="F290">
        <v>2</v>
      </c>
      <c r="G290" s="11">
        <v>59</v>
      </c>
      <c r="H290" t="s">
        <v>98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2:17" x14ac:dyDescent="0.3">
      <c r="B291" s="3">
        <v>42226</v>
      </c>
      <c r="C291" t="s">
        <v>17</v>
      </c>
      <c r="D291">
        <v>92</v>
      </c>
      <c r="E291">
        <v>14</v>
      </c>
      <c r="F291">
        <v>3</v>
      </c>
      <c r="G291">
        <v>62</v>
      </c>
      <c r="H291" t="s">
        <v>98</v>
      </c>
      <c r="I29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Q291" t="s">
        <v>193</v>
      </c>
    </row>
    <row r="292" spans="2:17" x14ac:dyDescent="0.3">
      <c r="B292" s="3">
        <v>42226</v>
      </c>
      <c r="C292" t="s">
        <v>17</v>
      </c>
      <c r="D292">
        <v>92</v>
      </c>
      <c r="E292">
        <v>14</v>
      </c>
      <c r="F292">
        <v>4</v>
      </c>
      <c r="G292">
        <v>80</v>
      </c>
      <c r="H292" t="s">
        <v>96</v>
      </c>
      <c r="I292">
        <v>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2:17" x14ac:dyDescent="0.3">
      <c r="B293" s="3">
        <v>42226</v>
      </c>
      <c r="C293" t="s">
        <v>17</v>
      </c>
      <c r="D293">
        <v>92</v>
      </c>
      <c r="E293">
        <v>14</v>
      </c>
      <c r="F293">
        <v>5</v>
      </c>
      <c r="G293">
        <v>67</v>
      </c>
      <c r="H293" t="s">
        <v>96</v>
      </c>
      <c r="I293">
        <v>3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2:17" x14ac:dyDescent="0.3">
      <c r="B294" s="3">
        <v>42226</v>
      </c>
      <c r="C294" t="s">
        <v>17</v>
      </c>
      <c r="D294">
        <v>92</v>
      </c>
      <c r="E294">
        <v>14</v>
      </c>
      <c r="F294">
        <v>6</v>
      </c>
      <c r="G294">
        <v>74</v>
      </c>
      <c r="H294" t="s">
        <v>96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2:17" x14ac:dyDescent="0.3">
      <c r="B295" s="3">
        <v>42226</v>
      </c>
      <c r="C295" t="s">
        <v>17</v>
      </c>
      <c r="D295">
        <v>92</v>
      </c>
      <c r="E295">
        <v>14</v>
      </c>
      <c r="F295">
        <v>7</v>
      </c>
      <c r="G295">
        <v>100</v>
      </c>
      <c r="H295" t="s">
        <v>96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7" x14ac:dyDescent="0.3">
      <c r="B296" s="3">
        <v>42226</v>
      </c>
      <c r="C296" t="s">
        <v>17</v>
      </c>
      <c r="D296">
        <v>92</v>
      </c>
      <c r="E296">
        <v>14</v>
      </c>
      <c r="F296">
        <v>8</v>
      </c>
      <c r="G296">
        <v>94</v>
      </c>
      <c r="H296" t="s">
        <v>96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7" x14ac:dyDescent="0.3">
      <c r="B297" s="3">
        <v>42226</v>
      </c>
      <c r="C297" t="s">
        <v>17</v>
      </c>
      <c r="D297">
        <v>92</v>
      </c>
      <c r="E297">
        <v>14</v>
      </c>
      <c r="F297">
        <v>9</v>
      </c>
      <c r="G297">
        <v>94</v>
      </c>
      <c r="H297" t="s">
        <v>98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2:17" x14ac:dyDescent="0.3">
      <c r="B298" s="3">
        <v>42226</v>
      </c>
      <c r="C298" t="s">
        <v>17</v>
      </c>
      <c r="D298">
        <v>92</v>
      </c>
      <c r="E298">
        <v>14</v>
      </c>
      <c r="F298">
        <v>10</v>
      </c>
      <c r="G298">
        <v>52</v>
      </c>
      <c r="H298" t="s">
        <v>98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2:17" x14ac:dyDescent="0.3">
      <c r="B299" s="3">
        <v>42226</v>
      </c>
      <c r="C299" t="s">
        <v>17</v>
      </c>
      <c r="D299">
        <v>92</v>
      </c>
      <c r="E299">
        <v>14</v>
      </c>
      <c r="F299">
        <v>11</v>
      </c>
      <c r="G299">
        <v>78</v>
      </c>
      <c r="H299" t="s">
        <v>96</v>
      </c>
      <c r="I299">
        <v>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2:17" x14ac:dyDescent="0.3">
      <c r="B300" s="3">
        <v>42226</v>
      </c>
      <c r="C300" t="s">
        <v>17</v>
      </c>
      <c r="D300">
        <v>92</v>
      </c>
      <c r="E300">
        <v>14</v>
      </c>
      <c r="F300">
        <v>12</v>
      </c>
      <c r="G300">
        <v>66</v>
      </c>
      <c r="H300" t="s">
        <v>96</v>
      </c>
      <c r="I300">
        <v>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Q300" t="s">
        <v>263</v>
      </c>
    </row>
    <row r="301" spans="2:17" x14ac:dyDescent="0.3">
      <c r="B301" s="3">
        <v>42226</v>
      </c>
      <c r="C301" t="s">
        <v>17</v>
      </c>
      <c r="D301">
        <v>92</v>
      </c>
      <c r="E301">
        <v>14</v>
      </c>
      <c r="F301">
        <v>13</v>
      </c>
      <c r="G301">
        <v>104</v>
      </c>
      <c r="H301" t="s">
        <v>96</v>
      </c>
      <c r="I301">
        <v>3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</row>
    <row r="302" spans="2:17" x14ac:dyDescent="0.3">
      <c r="B302" s="3">
        <v>42226</v>
      </c>
      <c r="C302" t="s">
        <v>17</v>
      </c>
      <c r="D302">
        <v>92</v>
      </c>
      <c r="E302">
        <v>14</v>
      </c>
      <c r="F302">
        <v>14</v>
      </c>
      <c r="G302">
        <v>121</v>
      </c>
      <c r="H302" t="s">
        <v>96</v>
      </c>
      <c r="I302">
        <v>3</v>
      </c>
      <c r="J302">
        <v>4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2:17" x14ac:dyDescent="0.3">
      <c r="B303" s="3">
        <v>42226</v>
      </c>
      <c r="C303" t="s">
        <v>17</v>
      </c>
      <c r="D303">
        <v>92</v>
      </c>
      <c r="E303">
        <v>14</v>
      </c>
      <c r="F303">
        <v>15</v>
      </c>
      <c r="G303">
        <v>89</v>
      </c>
      <c r="H303" t="s">
        <v>96</v>
      </c>
      <c r="I303">
        <v>3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Q303" t="s">
        <v>167</v>
      </c>
    </row>
    <row r="304" spans="2:17" x14ac:dyDescent="0.3">
      <c r="B304" s="3">
        <v>42226</v>
      </c>
      <c r="C304" t="s">
        <v>17</v>
      </c>
      <c r="D304">
        <v>92</v>
      </c>
      <c r="E304">
        <v>14</v>
      </c>
      <c r="F304">
        <v>16</v>
      </c>
      <c r="G304">
        <v>68</v>
      </c>
      <c r="H304" t="s">
        <v>96</v>
      </c>
      <c r="I304">
        <v>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Q304" s="6" t="s">
        <v>167</v>
      </c>
    </row>
    <row r="305" spans="2:17" x14ac:dyDescent="0.3">
      <c r="B305" s="3">
        <v>42226</v>
      </c>
      <c r="C305" t="s">
        <v>17</v>
      </c>
      <c r="D305">
        <v>92</v>
      </c>
      <c r="E305">
        <v>14</v>
      </c>
      <c r="F305">
        <v>17</v>
      </c>
      <c r="G305">
        <v>138</v>
      </c>
      <c r="H305" t="s">
        <v>96</v>
      </c>
      <c r="I305">
        <v>3</v>
      </c>
      <c r="J305">
        <v>0</v>
      </c>
      <c r="K305">
        <v>0</v>
      </c>
      <c r="L305">
        <v>2</v>
      </c>
      <c r="M305">
        <v>0</v>
      </c>
      <c r="N305">
        <v>0</v>
      </c>
      <c r="O305">
        <v>0</v>
      </c>
    </row>
    <row r="306" spans="2:17" x14ac:dyDescent="0.3">
      <c r="B306" s="3">
        <v>42226</v>
      </c>
      <c r="C306" t="s">
        <v>17</v>
      </c>
      <c r="D306">
        <v>92</v>
      </c>
      <c r="E306">
        <v>14</v>
      </c>
      <c r="F306">
        <v>18</v>
      </c>
      <c r="G306">
        <v>115</v>
      </c>
      <c r="H306" s="11" t="s">
        <v>96</v>
      </c>
      <c r="I306">
        <v>3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Q306" t="s">
        <v>167</v>
      </c>
    </row>
    <row r="307" spans="2:17" x14ac:dyDescent="0.3">
      <c r="B307" s="3">
        <v>42226</v>
      </c>
      <c r="C307" t="s">
        <v>17</v>
      </c>
      <c r="D307">
        <v>92</v>
      </c>
      <c r="E307">
        <v>14</v>
      </c>
      <c r="F307">
        <v>19</v>
      </c>
      <c r="G307">
        <v>114</v>
      </c>
      <c r="H307" t="s">
        <v>116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2:17" x14ac:dyDescent="0.3">
      <c r="B308" s="3">
        <v>42226</v>
      </c>
      <c r="C308" t="s">
        <v>17</v>
      </c>
      <c r="D308">
        <v>92</v>
      </c>
      <c r="E308">
        <v>14</v>
      </c>
      <c r="F308">
        <v>20</v>
      </c>
      <c r="G308">
        <v>75</v>
      </c>
      <c r="H308" t="s">
        <v>96</v>
      </c>
      <c r="I308">
        <v>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2:17" x14ac:dyDescent="0.3">
      <c r="B309" s="3"/>
    </row>
    <row r="310" spans="2:17" x14ac:dyDescent="0.3">
      <c r="B310" s="3" t="s">
        <v>108</v>
      </c>
      <c r="J310">
        <f t="shared" ref="J310:O310" si="53">SUM(J289:J308)</f>
        <v>7</v>
      </c>
      <c r="K310">
        <f t="shared" si="53"/>
        <v>0</v>
      </c>
      <c r="L310">
        <f t="shared" si="53"/>
        <v>3</v>
      </c>
      <c r="M310">
        <f t="shared" si="53"/>
        <v>0</v>
      </c>
      <c r="N310">
        <f t="shared" si="53"/>
        <v>0</v>
      </c>
      <c r="O310">
        <f t="shared" si="53"/>
        <v>1</v>
      </c>
    </row>
    <row r="311" spans="2:17" x14ac:dyDescent="0.3">
      <c r="B311" s="3" t="s">
        <v>107</v>
      </c>
      <c r="G311">
        <f>AVERAGE(G289:G308)</f>
        <v>86.05</v>
      </c>
      <c r="I311">
        <f>AVERAGE(I289:I308)</f>
        <v>3</v>
      </c>
      <c r="J311">
        <f>AVERAGE(J289:J308)</f>
        <v>0.35</v>
      </c>
      <c r="K311">
        <f t="shared" ref="K311:O311" si="54">AVERAGE(K289:K308)</f>
        <v>0</v>
      </c>
      <c r="L311">
        <f t="shared" si="54"/>
        <v>0.15</v>
      </c>
      <c r="M311">
        <f t="shared" si="54"/>
        <v>0</v>
      </c>
      <c r="N311">
        <f t="shared" si="54"/>
        <v>0</v>
      </c>
      <c r="O311">
        <f t="shared" si="54"/>
        <v>0.05</v>
      </c>
    </row>
    <row r="312" spans="2:17" x14ac:dyDescent="0.3">
      <c r="B312" t="s">
        <v>121</v>
      </c>
      <c r="G312">
        <f>_xlfn.STDEV.S(G289:G308)</f>
        <v>23.336158976778382</v>
      </c>
      <c r="I312">
        <f>_xlfn.STDEV.S(I289:I308)</f>
        <v>0</v>
      </c>
      <c r="J312">
        <f t="shared" ref="J312:O312" si="55">_xlfn.STDEV.S(J289:J308)</f>
        <v>0.93330200448672962</v>
      </c>
      <c r="K312">
        <f t="shared" si="55"/>
        <v>0</v>
      </c>
      <c r="L312">
        <f t="shared" si="55"/>
        <v>0.48936048492959289</v>
      </c>
      <c r="M312">
        <f t="shared" si="55"/>
        <v>0</v>
      </c>
      <c r="N312">
        <f t="shared" si="55"/>
        <v>0</v>
      </c>
      <c r="O312">
        <f t="shared" si="55"/>
        <v>0.22360679774997896</v>
      </c>
    </row>
    <row r="313" spans="2:17" x14ac:dyDescent="0.3">
      <c r="B313" s="3" t="s">
        <v>122</v>
      </c>
      <c r="G313">
        <f>(G312/SQRT(20))</f>
        <v>5.2181237805818395</v>
      </c>
      <c r="I313">
        <f>(I312/SQRT(20))</f>
        <v>0</v>
      </c>
      <c r="J313">
        <f t="shared" ref="J313:O313" si="56">(J312/SQRT(20))</f>
        <v>0.20869267255691409</v>
      </c>
      <c r="K313">
        <f t="shared" si="56"/>
        <v>0</v>
      </c>
      <c r="L313">
        <f t="shared" si="56"/>
        <v>0.1094243309804831</v>
      </c>
      <c r="M313">
        <f t="shared" si="56"/>
        <v>0</v>
      </c>
      <c r="N313">
        <f t="shared" si="56"/>
        <v>0</v>
      </c>
      <c r="O313">
        <f t="shared" si="56"/>
        <v>4.9999999999999996E-2</v>
      </c>
    </row>
    <row r="315" spans="2:17" x14ac:dyDescent="0.3">
      <c r="B315" t="s">
        <v>34</v>
      </c>
      <c r="C315" t="s">
        <v>35</v>
      </c>
      <c r="D315" t="s">
        <v>55</v>
      </c>
      <c r="E315" t="s">
        <v>36</v>
      </c>
      <c r="F315" t="s">
        <v>37</v>
      </c>
      <c r="G315" t="s">
        <v>114</v>
      </c>
      <c r="H315" t="s">
        <v>39</v>
      </c>
      <c r="I315" t="s">
        <v>40</v>
      </c>
      <c r="J315" t="s">
        <v>41</v>
      </c>
      <c r="K315" t="s">
        <v>42</v>
      </c>
      <c r="L315" t="s">
        <v>43</v>
      </c>
      <c r="M315" t="s">
        <v>44</v>
      </c>
      <c r="N315" t="s">
        <v>45</v>
      </c>
      <c r="O315" t="s">
        <v>46</v>
      </c>
      <c r="Q315" t="s">
        <v>100</v>
      </c>
    </row>
    <row r="316" spans="2:17" x14ac:dyDescent="0.3">
      <c r="B316" s="3">
        <v>42226</v>
      </c>
      <c r="C316" t="s">
        <v>17</v>
      </c>
      <c r="D316">
        <v>94</v>
      </c>
      <c r="E316">
        <v>15</v>
      </c>
      <c r="F316">
        <v>1</v>
      </c>
      <c r="G316">
        <v>55</v>
      </c>
      <c r="H316" t="s">
        <v>95</v>
      </c>
      <c r="I316" s="11">
        <v>5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</row>
    <row r="317" spans="2:17" x14ac:dyDescent="0.3">
      <c r="B317" s="3">
        <v>42226</v>
      </c>
      <c r="C317" t="s">
        <v>17</v>
      </c>
      <c r="D317">
        <v>94</v>
      </c>
      <c r="E317">
        <v>15</v>
      </c>
      <c r="F317">
        <v>2</v>
      </c>
      <c r="G317" s="11">
        <v>126</v>
      </c>
      <c r="H317" t="s">
        <v>116</v>
      </c>
      <c r="I317">
        <v>3</v>
      </c>
      <c r="J317">
        <v>4</v>
      </c>
      <c r="K317">
        <v>0</v>
      </c>
      <c r="L317">
        <v>0</v>
      </c>
      <c r="M317">
        <v>0</v>
      </c>
      <c r="N317">
        <v>0</v>
      </c>
      <c r="O317">
        <v>0</v>
      </c>
      <c r="Q317" t="s">
        <v>167</v>
      </c>
    </row>
    <row r="318" spans="2:17" x14ac:dyDescent="0.3">
      <c r="B318" s="3">
        <v>42226</v>
      </c>
      <c r="C318" t="s">
        <v>17</v>
      </c>
      <c r="D318">
        <v>94</v>
      </c>
      <c r="E318">
        <v>15</v>
      </c>
      <c r="F318">
        <v>3</v>
      </c>
      <c r="G318">
        <v>118</v>
      </c>
      <c r="H318" t="s">
        <v>99</v>
      </c>
      <c r="I318">
        <v>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2:17" x14ac:dyDescent="0.3">
      <c r="B319" s="3">
        <v>42226</v>
      </c>
      <c r="C319" t="s">
        <v>17</v>
      </c>
      <c r="D319">
        <v>94</v>
      </c>
      <c r="E319">
        <v>15</v>
      </c>
      <c r="F319">
        <v>4</v>
      </c>
      <c r="G319">
        <v>85</v>
      </c>
      <c r="H319" s="11" t="s">
        <v>98</v>
      </c>
      <c r="I319">
        <v>3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2:17" x14ac:dyDescent="0.3">
      <c r="B320" s="3">
        <v>42226</v>
      </c>
      <c r="C320" t="s">
        <v>17</v>
      </c>
      <c r="D320">
        <v>94</v>
      </c>
      <c r="E320">
        <v>15</v>
      </c>
      <c r="F320">
        <v>5</v>
      </c>
      <c r="G320">
        <v>108</v>
      </c>
      <c r="H320" t="s">
        <v>98</v>
      </c>
      <c r="I320">
        <v>3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2:17" x14ac:dyDescent="0.3">
      <c r="B321" s="3">
        <v>42226</v>
      </c>
      <c r="C321" t="s">
        <v>17</v>
      </c>
      <c r="D321">
        <v>94</v>
      </c>
      <c r="E321">
        <v>15</v>
      </c>
      <c r="F321">
        <v>6</v>
      </c>
      <c r="G321">
        <v>100</v>
      </c>
      <c r="H321" t="s">
        <v>195</v>
      </c>
      <c r="I321">
        <v>3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2:17" x14ac:dyDescent="0.3">
      <c r="B322" s="3">
        <v>42226</v>
      </c>
      <c r="C322" t="s">
        <v>17</v>
      </c>
      <c r="D322">
        <v>94</v>
      </c>
      <c r="E322">
        <v>15</v>
      </c>
      <c r="F322">
        <v>7</v>
      </c>
      <c r="G322">
        <v>110</v>
      </c>
      <c r="H322" t="s">
        <v>98</v>
      </c>
      <c r="I322">
        <v>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2:17" x14ac:dyDescent="0.3">
      <c r="B323" s="3">
        <v>42226</v>
      </c>
      <c r="C323" t="s">
        <v>17</v>
      </c>
      <c r="D323">
        <v>94</v>
      </c>
      <c r="E323">
        <v>15</v>
      </c>
      <c r="F323">
        <v>8</v>
      </c>
      <c r="G323">
        <v>81</v>
      </c>
      <c r="H323" t="s">
        <v>98</v>
      </c>
      <c r="I323">
        <v>3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2:17" x14ac:dyDescent="0.3">
      <c r="B324" s="3">
        <v>42226</v>
      </c>
      <c r="C324" t="s">
        <v>17</v>
      </c>
      <c r="D324">
        <v>94</v>
      </c>
      <c r="E324">
        <v>15</v>
      </c>
      <c r="F324">
        <v>9</v>
      </c>
      <c r="G324">
        <v>111</v>
      </c>
      <c r="H324" t="s">
        <v>195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2:17" x14ac:dyDescent="0.3">
      <c r="B325" s="3">
        <v>42226</v>
      </c>
      <c r="C325" t="s">
        <v>17</v>
      </c>
      <c r="D325">
        <v>94</v>
      </c>
      <c r="E325">
        <v>15</v>
      </c>
      <c r="F325">
        <v>10</v>
      </c>
      <c r="G325">
        <v>98</v>
      </c>
      <c r="H325" t="s">
        <v>98</v>
      </c>
      <c r="I325">
        <v>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2:17" x14ac:dyDescent="0.3">
      <c r="B326" s="3">
        <v>42226</v>
      </c>
      <c r="C326" t="s">
        <v>17</v>
      </c>
      <c r="D326">
        <v>94</v>
      </c>
      <c r="E326">
        <v>15</v>
      </c>
      <c r="F326">
        <v>11</v>
      </c>
      <c r="G326">
        <v>112</v>
      </c>
      <c r="H326" t="s">
        <v>99</v>
      </c>
      <c r="I326">
        <v>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Q326" s="6"/>
    </row>
    <row r="327" spans="2:17" x14ac:dyDescent="0.3">
      <c r="B327" s="3">
        <v>42226</v>
      </c>
      <c r="C327" t="s">
        <v>17</v>
      </c>
      <c r="D327">
        <v>94</v>
      </c>
      <c r="E327">
        <v>15</v>
      </c>
      <c r="F327">
        <v>12</v>
      </c>
      <c r="G327">
        <v>89</v>
      </c>
      <c r="H327" t="s">
        <v>98</v>
      </c>
      <c r="I327">
        <v>3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2:17" x14ac:dyDescent="0.3">
      <c r="B328" s="3">
        <v>42226</v>
      </c>
      <c r="C328" t="s">
        <v>17</v>
      </c>
      <c r="D328">
        <v>94</v>
      </c>
      <c r="E328">
        <v>15</v>
      </c>
      <c r="F328">
        <v>13</v>
      </c>
      <c r="G328">
        <v>76</v>
      </c>
      <c r="H328" t="s">
        <v>98</v>
      </c>
      <c r="I328">
        <v>3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2:17" x14ac:dyDescent="0.3">
      <c r="B329" s="3">
        <v>42226</v>
      </c>
      <c r="C329" t="s">
        <v>17</v>
      </c>
      <c r="D329">
        <v>94</v>
      </c>
      <c r="E329">
        <v>15</v>
      </c>
      <c r="F329">
        <v>14</v>
      </c>
      <c r="G329">
        <v>101</v>
      </c>
      <c r="H329" t="s">
        <v>98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2:17" x14ac:dyDescent="0.3">
      <c r="B330" s="3">
        <v>42226</v>
      </c>
      <c r="C330" t="s">
        <v>17</v>
      </c>
      <c r="D330">
        <v>94</v>
      </c>
      <c r="E330">
        <v>15</v>
      </c>
      <c r="F330">
        <v>15</v>
      </c>
      <c r="G330">
        <v>128</v>
      </c>
      <c r="H330" t="s">
        <v>116</v>
      </c>
      <c r="I330">
        <v>4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Q330" t="s">
        <v>167</v>
      </c>
    </row>
    <row r="331" spans="2:17" x14ac:dyDescent="0.3">
      <c r="B331" s="3">
        <v>42226</v>
      </c>
      <c r="C331" t="s">
        <v>17</v>
      </c>
      <c r="D331">
        <v>94</v>
      </c>
      <c r="E331">
        <v>15</v>
      </c>
      <c r="F331">
        <v>16</v>
      </c>
      <c r="G331">
        <v>118</v>
      </c>
      <c r="H331" t="s">
        <v>96</v>
      </c>
      <c r="I331">
        <v>3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</row>
    <row r="332" spans="2:17" x14ac:dyDescent="0.3">
      <c r="B332" s="3">
        <v>42226</v>
      </c>
      <c r="C332" t="s">
        <v>17</v>
      </c>
      <c r="D332">
        <v>94</v>
      </c>
      <c r="E332">
        <v>15</v>
      </c>
      <c r="F332">
        <v>17</v>
      </c>
      <c r="G332">
        <v>111</v>
      </c>
      <c r="H332" t="s">
        <v>98</v>
      </c>
      <c r="I332">
        <v>4</v>
      </c>
      <c r="J332">
        <v>2</v>
      </c>
      <c r="K332">
        <v>0</v>
      </c>
      <c r="L332">
        <v>0</v>
      </c>
      <c r="M332">
        <v>0</v>
      </c>
      <c r="N332">
        <v>0</v>
      </c>
      <c r="O332">
        <v>0</v>
      </c>
      <c r="Q332" s="6" t="s">
        <v>264</v>
      </c>
    </row>
    <row r="333" spans="2:17" x14ac:dyDescent="0.3">
      <c r="B333" s="3">
        <v>42226</v>
      </c>
      <c r="C333" t="s">
        <v>17</v>
      </c>
      <c r="D333">
        <v>94</v>
      </c>
      <c r="E333">
        <v>15</v>
      </c>
      <c r="F333">
        <v>18</v>
      </c>
      <c r="G333">
        <v>98</v>
      </c>
      <c r="H333" s="11" t="s">
        <v>195</v>
      </c>
      <c r="I333">
        <v>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Q333" s="6" t="s">
        <v>210</v>
      </c>
    </row>
    <row r="334" spans="2:17" x14ac:dyDescent="0.3">
      <c r="B334" s="3">
        <v>42226</v>
      </c>
      <c r="C334" t="s">
        <v>17</v>
      </c>
      <c r="D334">
        <v>94</v>
      </c>
      <c r="E334">
        <v>15</v>
      </c>
      <c r="F334">
        <v>19</v>
      </c>
      <c r="G334">
        <v>90</v>
      </c>
      <c r="H334" s="11" t="s">
        <v>98</v>
      </c>
      <c r="I334">
        <v>3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Q334" s="6" t="s">
        <v>210</v>
      </c>
    </row>
    <row r="335" spans="2:17" x14ac:dyDescent="0.3">
      <c r="B335" s="3">
        <v>42226</v>
      </c>
      <c r="C335" t="s">
        <v>17</v>
      </c>
      <c r="D335">
        <v>94</v>
      </c>
      <c r="E335">
        <v>15</v>
      </c>
      <c r="F335">
        <v>20</v>
      </c>
      <c r="G335">
        <v>115</v>
      </c>
      <c r="H335" t="s">
        <v>98</v>
      </c>
      <c r="I335">
        <v>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2:17" x14ac:dyDescent="0.3">
      <c r="B336" s="3"/>
    </row>
    <row r="337" spans="2:15" x14ac:dyDescent="0.3">
      <c r="B337" s="3" t="s">
        <v>108</v>
      </c>
      <c r="J337">
        <f t="shared" ref="J337:O337" si="57">SUM(J316:J335)</f>
        <v>12</v>
      </c>
      <c r="K337">
        <f t="shared" si="57"/>
        <v>1</v>
      </c>
      <c r="L337">
        <f t="shared" si="57"/>
        <v>1</v>
      </c>
      <c r="M337">
        <f t="shared" si="57"/>
        <v>0</v>
      </c>
      <c r="N337">
        <f t="shared" si="57"/>
        <v>0</v>
      </c>
      <c r="O337">
        <f t="shared" si="57"/>
        <v>0</v>
      </c>
    </row>
    <row r="338" spans="2:15" x14ac:dyDescent="0.3">
      <c r="B338" s="3" t="s">
        <v>107</v>
      </c>
      <c r="G338">
        <f>AVERAGE(G316:G335)</f>
        <v>101.5</v>
      </c>
      <c r="I338">
        <f>AVERAGE(I316:I335)</f>
        <v>3.15</v>
      </c>
      <c r="J338">
        <f>AVERAGE(J316:J335)</f>
        <v>0.6</v>
      </c>
      <c r="K338">
        <f t="shared" ref="K338:O338" si="58">AVERAGE(K316:K335)</f>
        <v>0.05</v>
      </c>
      <c r="L338">
        <f t="shared" si="58"/>
        <v>0.05</v>
      </c>
      <c r="M338">
        <f t="shared" si="58"/>
        <v>0</v>
      </c>
      <c r="N338">
        <f t="shared" si="58"/>
        <v>0</v>
      </c>
      <c r="O338">
        <f t="shared" si="58"/>
        <v>0</v>
      </c>
    </row>
    <row r="339" spans="2:15" x14ac:dyDescent="0.3">
      <c r="B339" t="s">
        <v>121</v>
      </c>
      <c r="G339">
        <f>_xlfn.STDEV.S(G316:G335)</f>
        <v>18.144159564878983</v>
      </c>
      <c r="I339">
        <f>_xlfn.STDEV.S(I316:I335)</f>
        <v>0.58714294861240024</v>
      </c>
      <c r="J339">
        <f t="shared" ref="J339:O339" si="59">_xlfn.STDEV.S(J316:J335)</f>
        <v>0.99472291830968007</v>
      </c>
      <c r="K339">
        <f t="shared" si="59"/>
        <v>0.22360679774997896</v>
      </c>
      <c r="L339">
        <f t="shared" si="59"/>
        <v>0.22360679774997896</v>
      </c>
      <c r="M339">
        <f t="shared" si="59"/>
        <v>0</v>
      </c>
      <c r="N339">
        <f t="shared" si="59"/>
        <v>0</v>
      </c>
      <c r="O339">
        <f t="shared" si="59"/>
        <v>0</v>
      </c>
    </row>
    <row r="340" spans="2:15" x14ac:dyDescent="0.3">
      <c r="B340" s="3" t="s">
        <v>122</v>
      </c>
      <c r="G340">
        <f>(G339/SQRT(20))</f>
        <v>4.0571574181672405</v>
      </c>
      <c r="I340">
        <f>(I339/SQRT(20))</f>
        <v>0.13128915456069926</v>
      </c>
      <c r="J340">
        <f t="shared" ref="J340:O340" si="60">(J339/SQRT(20))</f>
        <v>0.22242680641174148</v>
      </c>
      <c r="K340">
        <f t="shared" si="60"/>
        <v>4.9999999999999996E-2</v>
      </c>
      <c r="L340">
        <f t="shared" si="60"/>
        <v>4.9999999999999996E-2</v>
      </c>
      <c r="M340">
        <f t="shared" si="60"/>
        <v>0</v>
      </c>
      <c r="N340">
        <f t="shared" si="60"/>
        <v>0</v>
      </c>
      <c r="O340">
        <f t="shared" si="60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0"/>
  <sheetViews>
    <sheetView workbookViewId="0">
      <selection activeCell="A6" sqref="A6:XFD241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103</v>
      </c>
      <c r="D2" s="4">
        <v>42226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42226</v>
      </c>
      <c r="C7" t="s">
        <v>17</v>
      </c>
      <c r="D7">
        <v>51</v>
      </c>
      <c r="E7">
        <v>1</v>
      </c>
      <c r="F7">
        <v>1</v>
      </c>
      <c r="G7">
        <v>136</v>
      </c>
      <c r="H7" t="s">
        <v>99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42226</v>
      </c>
      <c r="C8" t="s">
        <v>17</v>
      </c>
      <c r="D8">
        <v>51</v>
      </c>
      <c r="E8">
        <v>1</v>
      </c>
      <c r="F8">
        <v>2</v>
      </c>
      <c r="G8">
        <v>97</v>
      </c>
      <c r="H8" t="s">
        <v>96</v>
      </c>
      <c r="I8">
        <v>3</v>
      </c>
      <c r="J8">
        <v>2</v>
      </c>
      <c r="K8">
        <v>0</v>
      </c>
      <c r="L8">
        <v>1</v>
      </c>
      <c r="M8">
        <v>0</v>
      </c>
      <c r="N8">
        <v>0</v>
      </c>
      <c r="O8">
        <v>0</v>
      </c>
      <c r="Q8" t="s">
        <v>127</v>
      </c>
    </row>
    <row r="9" spans="2:17" x14ac:dyDescent="0.3">
      <c r="B9" s="3">
        <v>42226</v>
      </c>
      <c r="C9" t="s">
        <v>17</v>
      </c>
      <c r="D9">
        <v>51</v>
      </c>
      <c r="E9">
        <v>1</v>
      </c>
      <c r="F9">
        <v>3</v>
      </c>
      <c r="G9">
        <v>134</v>
      </c>
      <c r="H9" t="s">
        <v>98</v>
      </c>
      <c r="I9">
        <v>3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Q9" s="6" t="s">
        <v>247</v>
      </c>
    </row>
    <row r="10" spans="2:17" x14ac:dyDescent="0.3">
      <c r="B10" s="3">
        <v>42226</v>
      </c>
      <c r="C10" t="s">
        <v>17</v>
      </c>
      <c r="D10">
        <v>51</v>
      </c>
      <c r="E10">
        <v>1</v>
      </c>
      <c r="F10">
        <v>4</v>
      </c>
      <c r="G10">
        <v>90</v>
      </c>
      <c r="H10" t="s">
        <v>95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42226</v>
      </c>
      <c r="C11" t="s">
        <v>17</v>
      </c>
      <c r="D11">
        <v>51</v>
      </c>
      <c r="E11">
        <v>1</v>
      </c>
      <c r="F11">
        <v>5</v>
      </c>
      <c r="G11">
        <v>83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42226</v>
      </c>
      <c r="C12" t="s">
        <v>17</v>
      </c>
      <c r="D12">
        <v>51</v>
      </c>
      <c r="E12">
        <v>1</v>
      </c>
      <c r="F12">
        <v>6</v>
      </c>
      <c r="G12">
        <v>138</v>
      </c>
      <c r="H12" t="s">
        <v>116</v>
      </c>
      <c r="I12">
        <v>3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Q12" t="s">
        <v>138</v>
      </c>
    </row>
    <row r="13" spans="2:17" x14ac:dyDescent="0.3">
      <c r="B13" s="3">
        <v>42226</v>
      </c>
      <c r="C13" t="s">
        <v>17</v>
      </c>
      <c r="D13">
        <v>51</v>
      </c>
      <c r="E13">
        <v>1</v>
      </c>
      <c r="F13">
        <v>7</v>
      </c>
      <c r="G13">
        <v>155</v>
      </c>
      <c r="H13" t="s">
        <v>116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6" t="s">
        <v>201</v>
      </c>
    </row>
    <row r="14" spans="2:17" x14ac:dyDescent="0.3">
      <c r="B14" s="3">
        <v>42226</v>
      </c>
      <c r="C14" t="s">
        <v>17</v>
      </c>
      <c r="D14">
        <v>51</v>
      </c>
      <c r="E14">
        <v>1</v>
      </c>
      <c r="F14">
        <v>8</v>
      </c>
      <c r="G14">
        <v>108</v>
      </c>
      <c r="H14" t="s">
        <v>96</v>
      </c>
      <c r="I14">
        <v>3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</row>
    <row r="15" spans="2:17" x14ac:dyDescent="0.3">
      <c r="B15" s="3">
        <v>42226</v>
      </c>
      <c r="C15" t="s">
        <v>17</v>
      </c>
      <c r="D15">
        <v>52</v>
      </c>
      <c r="E15">
        <v>2</v>
      </c>
      <c r="F15">
        <v>1</v>
      </c>
      <c r="G15">
        <v>156</v>
      </c>
      <c r="H15" t="s">
        <v>116</v>
      </c>
      <c r="I15">
        <v>3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42226</v>
      </c>
      <c r="C16" t="s">
        <v>17</v>
      </c>
      <c r="D16">
        <v>52</v>
      </c>
      <c r="E16">
        <v>2</v>
      </c>
      <c r="F16">
        <v>2</v>
      </c>
      <c r="G16">
        <v>169</v>
      </c>
      <c r="H16" t="s">
        <v>98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t="s">
        <v>196</v>
      </c>
    </row>
    <row r="17" spans="2:17" x14ac:dyDescent="0.3">
      <c r="B17" s="3">
        <v>42226</v>
      </c>
      <c r="C17" t="s">
        <v>17</v>
      </c>
      <c r="D17">
        <v>52</v>
      </c>
      <c r="E17">
        <v>2</v>
      </c>
      <c r="F17">
        <v>3</v>
      </c>
      <c r="G17">
        <v>136</v>
      </c>
      <c r="H17" t="s">
        <v>98</v>
      </c>
      <c r="I17">
        <v>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42226</v>
      </c>
      <c r="C18" t="s">
        <v>17</v>
      </c>
      <c r="D18">
        <v>52</v>
      </c>
      <c r="E18">
        <v>2</v>
      </c>
      <c r="F18">
        <v>4</v>
      </c>
      <c r="G18">
        <v>162</v>
      </c>
      <c r="H18" t="s">
        <v>99</v>
      </c>
      <c r="I18">
        <v>3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Q18" t="s">
        <v>222</v>
      </c>
    </row>
    <row r="19" spans="2:17" x14ac:dyDescent="0.3">
      <c r="B19" s="3">
        <v>42226</v>
      </c>
      <c r="C19" t="s">
        <v>17</v>
      </c>
      <c r="D19">
        <v>52</v>
      </c>
      <c r="E19">
        <v>2</v>
      </c>
      <c r="F19">
        <v>5</v>
      </c>
      <c r="G19">
        <v>121</v>
      </c>
      <c r="H19" t="s">
        <v>98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42226</v>
      </c>
      <c r="C20" t="s">
        <v>17</v>
      </c>
      <c r="D20">
        <v>52</v>
      </c>
      <c r="E20">
        <v>2</v>
      </c>
      <c r="F20">
        <v>6</v>
      </c>
      <c r="G20">
        <v>148</v>
      </c>
      <c r="H20" t="s">
        <v>98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7" x14ac:dyDescent="0.3">
      <c r="B21" s="3">
        <v>42226</v>
      </c>
      <c r="C21" t="s">
        <v>17</v>
      </c>
      <c r="D21">
        <v>52</v>
      </c>
      <c r="E21">
        <v>2</v>
      </c>
      <c r="F21">
        <v>7</v>
      </c>
      <c r="G21">
        <v>83</v>
      </c>
      <c r="H21" t="s">
        <v>95</v>
      </c>
      <c r="I21">
        <v>3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7" x14ac:dyDescent="0.3">
      <c r="B22" s="3">
        <v>42226</v>
      </c>
      <c r="C22" t="s">
        <v>17</v>
      </c>
      <c r="D22">
        <v>52</v>
      </c>
      <c r="E22">
        <v>2</v>
      </c>
      <c r="F22">
        <v>8</v>
      </c>
      <c r="G22">
        <v>48</v>
      </c>
      <c r="H22" t="s">
        <v>95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42226</v>
      </c>
      <c r="C23" t="s">
        <v>17</v>
      </c>
      <c r="D23">
        <v>52</v>
      </c>
      <c r="E23">
        <v>2</v>
      </c>
      <c r="F23">
        <v>9</v>
      </c>
      <c r="G23">
        <v>116</v>
      </c>
      <c r="H23" t="s">
        <v>95</v>
      </c>
      <c r="I23">
        <v>4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Q23" s="6" t="s">
        <v>250</v>
      </c>
    </row>
    <row r="24" spans="2:17" x14ac:dyDescent="0.3">
      <c r="B24" s="3">
        <v>42226</v>
      </c>
      <c r="C24" t="s">
        <v>17</v>
      </c>
      <c r="D24">
        <v>52</v>
      </c>
      <c r="E24">
        <v>2</v>
      </c>
      <c r="F24">
        <v>10</v>
      </c>
      <c r="G24">
        <v>121</v>
      </c>
      <c r="H24" t="s">
        <v>96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251</v>
      </c>
    </row>
    <row r="25" spans="2:17" x14ac:dyDescent="0.3">
      <c r="B25" s="3">
        <v>42226</v>
      </c>
      <c r="C25" t="s">
        <v>17</v>
      </c>
      <c r="D25">
        <v>52</v>
      </c>
      <c r="E25">
        <v>2</v>
      </c>
      <c r="F25">
        <v>11</v>
      </c>
      <c r="G25">
        <v>75</v>
      </c>
      <c r="H25" t="s">
        <v>96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42226</v>
      </c>
      <c r="C26" t="s">
        <v>17</v>
      </c>
      <c r="D26">
        <v>52</v>
      </c>
      <c r="E26">
        <v>2</v>
      </c>
      <c r="F26">
        <v>12</v>
      </c>
      <c r="G26">
        <v>83</v>
      </c>
      <c r="H26" t="s">
        <v>96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42226</v>
      </c>
      <c r="C27" t="s">
        <v>17</v>
      </c>
      <c r="D27">
        <v>52</v>
      </c>
      <c r="E27">
        <v>2</v>
      </c>
      <c r="F27">
        <v>13</v>
      </c>
      <c r="G27">
        <v>52</v>
      </c>
      <c r="H27" t="s">
        <v>95</v>
      </c>
      <c r="I27">
        <v>4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7" x14ac:dyDescent="0.3">
      <c r="B28" s="3">
        <v>42226</v>
      </c>
      <c r="C28" t="s">
        <v>17</v>
      </c>
      <c r="D28">
        <v>52</v>
      </c>
      <c r="E28">
        <v>2</v>
      </c>
      <c r="F28">
        <v>14</v>
      </c>
      <c r="G28">
        <v>63</v>
      </c>
      <c r="H28" t="s">
        <v>98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7" x14ac:dyDescent="0.3">
      <c r="B29" s="3">
        <v>42226</v>
      </c>
      <c r="C29" t="s">
        <v>17</v>
      </c>
      <c r="D29">
        <v>52</v>
      </c>
      <c r="E29">
        <v>2</v>
      </c>
      <c r="F29">
        <v>15</v>
      </c>
      <c r="G29">
        <v>84</v>
      </c>
      <c r="H29" t="s">
        <v>95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7" x14ac:dyDescent="0.3">
      <c r="B30" s="3">
        <v>42226</v>
      </c>
      <c r="C30" t="s">
        <v>17</v>
      </c>
      <c r="D30">
        <v>52</v>
      </c>
      <c r="E30">
        <v>2</v>
      </c>
      <c r="F30">
        <v>16</v>
      </c>
      <c r="G30">
        <v>109</v>
      </c>
      <c r="H30" t="s">
        <v>249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42226</v>
      </c>
      <c r="C31" t="s">
        <v>17</v>
      </c>
      <c r="D31">
        <v>52</v>
      </c>
      <c r="E31">
        <v>2</v>
      </c>
      <c r="F31">
        <v>17</v>
      </c>
      <c r="G31">
        <v>94</v>
      </c>
      <c r="H31" t="s">
        <v>98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42226</v>
      </c>
      <c r="C32" t="s">
        <v>17</v>
      </c>
      <c r="D32">
        <v>52</v>
      </c>
      <c r="E32">
        <v>2</v>
      </c>
      <c r="F32">
        <v>18</v>
      </c>
      <c r="G32">
        <v>96</v>
      </c>
      <c r="H32" s="11" t="s">
        <v>248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42226</v>
      </c>
      <c r="C33" t="s">
        <v>17</v>
      </c>
      <c r="D33">
        <v>52</v>
      </c>
      <c r="E33">
        <v>2</v>
      </c>
      <c r="F33">
        <v>19</v>
      </c>
      <c r="G33">
        <v>101</v>
      </c>
      <c r="H33" t="s">
        <v>96</v>
      </c>
      <c r="I33">
        <v>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196</v>
      </c>
    </row>
    <row r="34" spans="2:17" x14ac:dyDescent="0.3">
      <c r="B34" s="3">
        <v>42226</v>
      </c>
      <c r="C34" t="s">
        <v>17</v>
      </c>
      <c r="D34">
        <v>52</v>
      </c>
      <c r="E34">
        <v>2</v>
      </c>
      <c r="F34">
        <v>20</v>
      </c>
      <c r="G34">
        <v>90</v>
      </c>
      <c r="H34" t="s">
        <v>98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42226</v>
      </c>
      <c r="C35" t="s">
        <v>17</v>
      </c>
      <c r="D35">
        <v>53</v>
      </c>
      <c r="E35">
        <v>3</v>
      </c>
      <c r="F35">
        <v>1</v>
      </c>
      <c r="G35">
        <v>97</v>
      </c>
      <c r="H35" t="s">
        <v>252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42226</v>
      </c>
      <c r="C36" t="s">
        <v>17</v>
      </c>
      <c r="D36">
        <v>53</v>
      </c>
      <c r="E36">
        <v>3</v>
      </c>
      <c r="F36">
        <v>2</v>
      </c>
      <c r="G36">
        <v>76</v>
      </c>
      <c r="H36" t="s">
        <v>98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42226</v>
      </c>
      <c r="C37" t="s">
        <v>17</v>
      </c>
      <c r="D37">
        <v>75</v>
      </c>
      <c r="E37">
        <v>4</v>
      </c>
      <c r="F37">
        <v>1</v>
      </c>
      <c r="G37">
        <v>96</v>
      </c>
      <c r="H37" t="s">
        <v>116</v>
      </c>
      <c r="I37" s="11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42226</v>
      </c>
      <c r="C38" t="s">
        <v>17</v>
      </c>
      <c r="D38">
        <v>75</v>
      </c>
      <c r="E38">
        <v>4</v>
      </c>
      <c r="F38">
        <v>2</v>
      </c>
      <c r="G38">
        <v>91</v>
      </c>
      <c r="H38" t="s">
        <v>96</v>
      </c>
      <c r="I38">
        <v>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42226</v>
      </c>
      <c r="C39" t="s">
        <v>17</v>
      </c>
      <c r="D39">
        <v>75</v>
      </c>
      <c r="E39">
        <v>4</v>
      </c>
      <c r="F39">
        <v>3</v>
      </c>
      <c r="G39">
        <v>70</v>
      </c>
      <c r="H39" t="s">
        <v>96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 s="6"/>
    </row>
    <row r="40" spans="2:17" x14ac:dyDescent="0.3">
      <c r="B40" s="3">
        <v>42226</v>
      </c>
      <c r="C40" t="s">
        <v>17</v>
      </c>
      <c r="D40">
        <v>75</v>
      </c>
      <c r="E40">
        <v>4</v>
      </c>
      <c r="F40">
        <v>4</v>
      </c>
      <c r="G40">
        <v>97</v>
      </c>
      <c r="H40" t="s">
        <v>96</v>
      </c>
      <c r="I40">
        <v>3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42226</v>
      </c>
      <c r="C41" t="s">
        <v>17</v>
      </c>
      <c r="D41">
        <v>75</v>
      </c>
      <c r="E41">
        <v>4</v>
      </c>
      <c r="F41">
        <v>5</v>
      </c>
      <c r="G41">
        <v>89</v>
      </c>
      <c r="H41" t="s">
        <v>95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42226</v>
      </c>
      <c r="C42" t="s">
        <v>17</v>
      </c>
      <c r="D42">
        <v>75</v>
      </c>
      <c r="E42">
        <v>4</v>
      </c>
      <c r="F42">
        <v>6</v>
      </c>
      <c r="G42">
        <v>100</v>
      </c>
      <c r="H42" t="s">
        <v>96</v>
      </c>
      <c r="I42">
        <v>3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Q42" t="s">
        <v>166</v>
      </c>
    </row>
    <row r="43" spans="2:17" x14ac:dyDescent="0.3">
      <c r="B43" s="3">
        <v>42226</v>
      </c>
      <c r="C43" t="s">
        <v>17</v>
      </c>
      <c r="D43">
        <v>75</v>
      </c>
      <c r="E43">
        <v>4</v>
      </c>
      <c r="F43">
        <v>7</v>
      </c>
      <c r="G43">
        <v>101</v>
      </c>
      <c r="H43" t="s">
        <v>96</v>
      </c>
      <c r="I43">
        <v>3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Q43" t="s">
        <v>166</v>
      </c>
    </row>
    <row r="44" spans="2:17" x14ac:dyDescent="0.3">
      <c r="B44" s="3">
        <v>42226</v>
      </c>
      <c r="C44" t="s">
        <v>17</v>
      </c>
      <c r="D44">
        <v>75</v>
      </c>
      <c r="E44">
        <v>4</v>
      </c>
      <c r="F44">
        <v>8</v>
      </c>
      <c r="G44">
        <v>93</v>
      </c>
      <c r="H44" t="s">
        <v>99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>
        <v>42226</v>
      </c>
      <c r="C45" t="s">
        <v>17</v>
      </c>
      <c r="D45">
        <v>75</v>
      </c>
      <c r="E45">
        <v>4</v>
      </c>
      <c r="F45">
        <v>9</v>
      </c>
      <c r="G45">
        <v>95</v>
      </c>
      <c r="H45" t="s">
        <v>98</v>
      </c>
      <c r="I45">
        <v>3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Q45" t="s">
        <v>166</v>
      </c>
    </row>
    <row r="46" spans="2:17" x14ac:dyDescent="0.3">
      <c r="B46" s="3">
        <v>42226</v>
      </c>
      <c r="C46" t="s">
        <v>17</v>
      </c>
      <c r="D46">
        <v>75</v>
      </c>
      <c r="E46">
        <v>4</v>
      </c>
      <c r="F46">
        <v>10</v>
      </c>
      <c r="G46">
        <v>73</v>
      </c>
      <c r="H46" t="s">
        <v>98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166</v>
      </c>
    </row>
    <row r="47" spans="2:17" x14ac:dyDescent="0.3">
      <c r="B47" s="3">
        <v>42226</v>
      </c>
      <c r="C47" t="s">
        <v>17</v>
      </c>
      <c r="D47">
        <v>75</v>
      </c>
      <c r="E47">
        <v>4</v>
      </c>
      <c r="F47">
        <v>11</v>
      </c>
      <c r="G47">
        <v>109</v>
      </c>
      <c r="H47" t="s">
        <v>99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 t="s">
        <v>167</v>
      </c>
    </row>
    <row r="48" spans="2:17" x14ac:dyDescent="0.3">
      <c r="B48" s="3">
        <v>42226</v>
      </c>
      <c r="C48" t="s">
        <v>17</v>
      </c>
      <c r="D48">
        <v>75</v>
      </c>
      <c r="E48">
        <v>4</v>
      </c>
      <c r="F48">
        <v>12</v>
      </c>
      <c r="G48">
        <v>93</v>
      </c>
      <c r="H48" t="s">
        <v>97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 t="s">
        <v>167</v>
      </c>
    </row>
    <row r="49" spans="2:17" x14ac:dyDescent="0.3">
      <c r="B49" s="3">
        <v>42226</v>
      </c>
      <c r="C49" t="s">
        <v>17</v>
      </c>
      <c r="D49">
        <v>75</v>
      </c>
      <c r="E49">
        <v>4</v>
      </c>
      <c r="F49">
        <v>13</v>
      </c>
      <c r="G49">
        <v>104</v>
      </c>
      <c r="H49" t="s">
        <v>97</v>
      </c>
      <c r="I49">
        <v>4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Q49" t="s">
        <v>166</v>
      </c>
    </row>
    <row r="50" spans="2:17" x14ac:dyDescent="0.3">
      <c r="B50" s="3">
        <v>42226</v>
      </c>
      <c r="C50" t="s">
        <v>17</v>
      </c>
      <c r="D50">
        <v>75</v>
      </c>
      <c r="E50">
        <v>4</v>
      </c>
      <c r="F50">
        <v>14</v>
      </c>
      <c r="G50">
        <v>55</v>
      </c>
      <c r="H50" t="s">
        <v>95</v>
      </c>
      <c r="I50">
        <v>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42226</v>
      </c>
      <c r="C51" t="s">
        <v>17</v>
      </c>
      <c r="D51">
        <v>75</v>
      </c>
      <c r="E51">
        <v>4</v>
      </c>
      <c r="F51">
        <v>15</v>
      </c>
      <c r="G51">
        <v>59</v>
      </c>
      <c r="H51" t="s">
        <v>95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t="s">
        <v>166</v>
      </c>
    </row>
    <row r="52" spans="2:17" x14ac:dyDescent="0.3">
      <c r="B52" s="3">
        <v>42226</v>
      </c>
      <c r="C52" t="s">
        <v>17</v>
      </c>
      <c r="D52">
        <v>75</v>
      </c>
      <c r="E52">
        <v>4</v>
      </c>
      <c r="F52">
        <v>16</v>
      </c>
      <c r="G52">
        <v>92</v>
      </c>
      <c r="H52" t="s">
        <v>95</v>
      </c>
      <c r="I52">
        <v>4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Q52" t="s">
        <v>166</v>
      </c>
    </row>
    <row r="53" spans="2:17" x14ac:dyDescent="0.3">
      <c r="B53" s="3">
        <v>42226</v>
      </c>
      <c r="C53" t="s">
        <v>17</v>
      </c>
      <c r="D53">
        <v>75</v>
      </c>
      <c r="E53">
        <v>4</v>
      </c>
      <c r="F53">
        <v>17</v>
      </c>
      <c r="G53">
        <v>69</v>
      </c>
      <c r="H53" t="s">
        <v>95</v>
      </c>
      <c r="I53">
        <v>4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Q53" t="s">
        <v>127</v>
      </c>
    </row>
    <row r="54" spans="2:17" x14ac:dyDescent="0.3">
      <c r="B54" s="3">
        <v>42226</v>
      </c>
      <c r="C54" t="s">
        <v>17</v>
      </c>
      <c r="D54">
        <v>75</v>
      </c>
      <c r="E54">
        <v>4</v>
      </c>
      <c r="F54">
        <v>18</v>
      </c>
      <c r="G54">
        <v>68</v>
      </c>
      <c r="H54" s="11" t="s">
        <v>95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42226</v>
      </c>
      <c r="C55" t="s">
        <v>17</v>
      </c>
      <c r="D55">
        <v>75</v>
      </c>
      <c r="E55">
        <v>4</v>
      </c>
      <c r="F55">
        <v>19</v>
      </c>
      <c r="G55">
        <v>108</v>
      </c>
      <c r="H55" t="s">
        <v>97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 t="s">
        <v>166</v>
      </c>
    </row>
    <row r="56" spans="2:17" x14ac:dyDescent="0.3">
      <c r="B56" s="3">
        <v>42226</v>
      </c>
      <c r="C56" t="s">
        <v>17</v>
      </c>
      <c r="D56">
        <v>75</v>
      </c>
      <c r="E56">
        <v>4</v>
      </c>
      <c r="F56">
        <v>20</v>
      </c>
      <c r="G56">
        <v>85</v>
      </c>
      <c r="H56" t="s">
        <v>95</v>
      </c>
      <c r="I56">
        <v>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t="s">
        <v>166</v>
      </c>
    </row>
    <row r="57" spans="2:17" x14ac:dyDescent="0.3">
      <c r="B57" s="3">
        <v>42226</v>
      </c>
      <c r="C57" t="s">
        <v>17</v>
      </c>
      <c r="D57">
        <v>76</v>
      </c>
      <c r="E57">
        <v>5</v>
      </c>
      <c r="F57">
        <v>1</v>
      </c>
      <c r="G57">
        <v>141</v>
      </c>
      <c r="H57" t="s">
        <v>99</v>
      </c>
      <c r="I57" s="11">
        <v>3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Q57" s="6"/>
    </row>
    <row r="58" spans="2:17" x14ac:dyDescent="0.3">
      <c r="B58" s="3">
        <v>42226</v>
      </c>
      <c r="C58" t="s">
        <v>17</v>
      </c>
      <c r="D58">
        <v>76</v>
      </c>
      <c r="E58">
        <v>5</v>
      </c>
      <c r="F58">
        <v>2</v>
      </c>
      <c r="G58">
        <v>89</v>
      </c>
      <c r="H58" t="s">
        <v>96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7" x14ac:dyDescent="0.3">
      <c r="B59" s="3">
        <v>42226</v>
      </c>
      <c r="C59" t="s">
        <v>17</v>
      </c>
      <c r="D59">
        <v>76</v>
      </c>
      <c r="E59">
        <v>5</v>
      </c>
      <c r="F59">
        <v>3</v>
      </c>
      <c r="G59">
        <v>99</v>
      </c>
      <c r="H59" t="s">
        <v>115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42226</v>
      </c>
      <c r="C60" t="s">
        <v>17</v>
      </c>
      <c r="D60">
        <v>76</v>
      </c>
      <c r="E60">
        <v>5</v>
      </c>
      <c r="F60">
        <v>4</v>
      </c>
      <c r="G60">
        <v>100</v>
      </c>
      <c r="H60" t="s">
        <v>96</v>
      </c>
      <c r="I60">
        <v>4</v>
      </c>
      <c r="J60">
        <v>2</v>
      </c>
      <c r="K60">
        <v>0</v>
      </c>
      <c r="L60">
        <v>0</v>
      </c>
      <c r="M60">
        <v>0</v>
      </c>
      <c r="N60">
        <v>1</v>
      </c>
      <c r="O60">
        <v>0</v>
      </c>
    </row>
    <row r="61" spans="2:17" x14ac:dyDescent="0.3">
      <c r="B61" s="3">
        <v>42226</v>
      </c>
      <c r="C61" t="s">
        <v>17</v>
      </c>
      <c r="D61">
        <v>76</v>
      </c>
      <c r="E61">
        <v>5</v>
      </c>
      <c r="F61">
        <v>5</v>
      </c>
      <c r="G61">
        <v>100</v>
      </c>
      <c r="H61" t="s">
        <v>96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42226</v>
      </c>
      <c r="C62" t="s">
        <v>17</v>
      </c>
      <c r="D62">
        <v>76</v>
      </c>
      <c r="E62">
        <v>5</v>
      </c>
      <c r="F62">
        <v>6</v>
      </c>
      <c r="G62">
        <v>135</v>
      </c>
      <c r="H62" t="s">
        <v>115</v>
      </c>
      <c r="I62">
        <v>3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42226</v>
      </c>
      <c r="C63" t="s">
        <v>17</v>
      </c>
      <c r="D63">
        <v>76</v>
      </c>
      <c r="E63">
        <v>5</v>
      </c>
      <c r="F63">
        <v>7</v>
      </c>
      <c r="G63">
        <v>117</v>
      </c>
      <c r="H63" t="s">
        <v>116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42226</v>
      </c>
      <c r="C64" t="s">
        <v>17</v>
      </c>
      <c r="D64">
        <v>76</v>
      </c>
      <c r="E64">
        <v>5</v>
      </c>
      <c r="F64">
        <v>8</v>
      </c>
      <c r="G64">
        <v>80</v>
      </c>
      <c r="H64" t="s">
        <v>95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42226</v>
      </c>
      <c r="C65" t="s">
        <v>17</v>
      </c>
      <c r="D65">
        <v>76</v>
      </c>
      <c r="E65">
        <v>5</v>
      </c>
      <c r="F65">
        <v>9</v>
      </c>
      <c r="G65">
        <v>134</v>
      </c>
      <c r="H65" t="s">
        <v>99</v>
      </c>
      <c r="I65">
        <v>4</v>
      </c>
      <c r="J65">
        <v>4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42226</v>
      </c>
      <c r="C66" t="s">
        <v>17</v>
      </c>
      <c r="D66">
        <v>76</v>
      </c>
      <c r="E66">
        <v>5</v>
      </c>
      <c r="F66">
        <v>10</v>
      </c>
      <c r="G66">
        <v>91</v>
      </c>
      <c r="H66" t="s">
        <v>95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42226</v>
      </c>
      <c r="C67" t="s">
        <v>17</v>
      </c>
      <c r="D67">
        <v>76</v>
      </c>
      <c r="E67">
        <v>5</v>
      </c>
      <c r="F67">
        <v>11</v>
      </c>
      <c r="G67">
        <v>147</v>
      </c>
      <c r="H67" t="s">
        <v>99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42226</v>
      </c>
      <c r="C68" t="s">
        <v>17</v>
      </c>
      <c r="D68">
        <v>76</v>
      </c>
      <c r="E68">
        <v>5</v>
      </c>
      <c r="F68">
        <v>12</v>
      </c>
      <c r="G68">
        <v>116</v>
      </c>
      <c r="H68" t="s">
        <v>116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7" x14ac:dyDescent="0.3">
      <c r="B69" s="3">
        <v>42226</v>
      </c>
      <c r="C69" t="s">
        <v>17</v>
      </c>
      <c r="D69">
        <v>76</v>
      </c>
      <c r="E69">
        <v>5</v>
      </c>
      <c r="F69">
        <v>13</v>
      </c>
      <c r="G69">
        <v>156</v>
      </c>
      <c r="H69" t="s">
        <v>99</v>
      </c>
      <c r="I69">
        <v>4</v>
      </c>
      <c r="J69">
        <v>2</v>
      </c>
      <c r="K69">
        <v>1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42226</v>
      </c>
      <c r="C70" t="s">
        <v>17</v>
      </c>
      <c r="D70">
        <v>76</v>
      </c>
      <c r="E70">
        <v>5</v>
      </c>
      <c r="F70">
        <v>14</v>
      </c>
      <c r="G70">
        <v>148</v>
      </c>
      <c r="H70" t="s">
        <v>99</v>
      </c>
      <c r="I70">
        <v>3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Q70" s="6" t="s">
        <v>253</v>
      </c>
    </row>
    <row r="71" spans="2:17" x14ac:dyDescent="0.3">
      <c r="B71" s="3">
        <v>42226</v>
      </c>
      <c r="C71" t="s">
        <v>17</v>
      </c>
      <c r="D71">
        <v>76</v>
      </c>
      <c r="E71">
        <v>5</v>
      </c>
      <c r="F71">
        <v>15</v>
      </c>
      <c r="G71">
        <v>149</v>
      </c>
      <c r="H71" t="s">
        <v>99</v>
      </c>
      <c r="I71">
        <v>3</v>
      </c>
      <c r="J71">
        <v>2</v>
      </c>
      <c r="K71">
        <v>0</v>
      </c>
      <c r="L71">
        <v>0</v>
      </c>
      <c r="M71">
        <v>0</v>
      </c>
      <c r="N71">
        <v>0</v>
      </c>
      <c r="O71">
        <v>0</v>
      </c>
      <c r="Q71" s="6" t="s">
        <v>210</v>
      </c>
    </row>
    <row r="72" spans="2:17" x14ac:dyDescent="0.3">
      <c r="B72" s="3">
        <v>42226</v>
      </c>
      <c r="C72" t="s">
        <v>17</v>
      </c>
      <c r="D72">
        <v>76</v>
      </c>
      <c r="E72">
        <v>5</v>
      </c>
      <c r="F72">
        <v>16</v>
      </c>
      <c r="G72">
        <v>138</v>
      </c>
      <c r="H72" t="s">
        <v>99</v>
      </c>
      <c r="I72">
        <v>3</v>
      </c>
      <c r="J72">
        <v>1</v>
      </c>
      <c r="K72">
        <v>1</v>
      </c>
      <c r="L72">
        <v>0</v>
      </c>
      <c r="M72">
        <v>1</v>
      </c>
      <c r="N72">
        <v>0</v>
      </c>
      <c r="O72">
        <v>0</v>
      </c>
    </row>
    <row r="73" spans="2:17" x14ac:dyDescent="0.3">
      <c r="B73" s="3">
        <v>42226</v>
      </c>
      <c r="C73" t="s">
        <v>17</v>
      </c>
      <c r="D73">
        <v>76</v>
      </c>
      <c r="E73">
        <v>5</v>
      </c>
      <c r="F73">
        <v>17</v>
      </c>
      <c r="G73">
        <v>145</v>
      </c>
      <c r="H73" t="s">
        <v>99</v>
      </c>
      <c r="I73">
        <v>3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</row>
    <row r="74" spans="2:17" x14ac:dyDescent="0.3">
      <c r="B74" s="3">
        <v>42226</v>
      </c>
      <c r="C74" t="s">
        <v>17</v>
      </c>
      <c r="D74">
        <v>76</v>
      </c>
      <c r="E74">
        <v>5</v>
      </c>
      <c r="F74">
        <v>18</v>
      </c>
      <c r="G74">
        <v>115</v>
      </c>
      <c r="H74" s="11" t="s">
        <v>97</v>
      </c>
      <c r="I74">
        <v>3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</row>
    <row r="75" spans="2:17" x14ac:dyDescent="0.3">
      <c r="B75" s="3">
        <v>42226</v>
      </c>
      <c r="C75" t="s">
        <v>17</v>
      </c>
      <c r="D75">
        <v>76</v>
      </c>
      <c r="E75">
        <v>5</v>
      </c>
      <c r="F75">
        <v>19</v>
      </c>
      <c r="G75">
        <v>99</v>
      </c>
      <c r="H75" t="s">
        <v>95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42226</v>
      </c>
      <c r="C76" t="s">
        <v>17</v>
      </c>
      <c r="D76">
        <v>76</v>
      </c>
      <c r="E76">
        <v>5</v>
      </c>
      <c r="F76">
        <v>20</v>
      </c>
      <c r="G76">
        <v>69</v>
      </c>
      <c r="H76" t="s">
        <v>95</v>
      </c>
      <c r="I76">
        <v>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42226</v>
      </c>
      <c r="C77" t="s">
        <v>17</v>
      </c>
      <c r="D77">
        <v>77</v>
      </c>
      <c r="E77">
        <v>6</v>
      </c>
      <c r="F77">
        <v>1</v>
      </c>
      <c r="G77">
        <v>84</v>
      </c>
      <c r="H77" t="s">
        <v>95</v>
      </c>
      <c r="I77" s="11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42226</v>
      </c>
      <c r="C78" t="s">
        <v>17</v>
      </c>
      <c r="D78">
        <v>77</v>
      </c>
      <c r="E78">
        <v>6</v>
      </c>
      <c r="F78">
        <v>2</v>
      </c>
      <c r="G78">
        <v>124</v>
      </c>
      <c r="H78" t="s">
        <v>98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t="s">
        <v>167</v>
      </c>
    </row>
    <row r="79" spans="2:17" x14ac:dyDescent="0.3">
      <c r="B79" s="3">
        <v>42226</v>
      </c>
      <c r="C79" t="s">
        <v>17</v>
      </c>
      <c r="D79">
        <v>77</v>
      </c>
      <c r="E79">
        <v>6</v>
      </c>
      <c r="F79">
        <v>3</v>
      </c>
      <c r="G79">
        <v>73</v>
      </c>
      <c r="H79" t="s">
        <v>98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>
        <v>42226</v>
      </c>
      <c r="C80" t="s">
        <v>17</v>
      </c>
      <c r="D80">
        <v>77</v>
      </c>
      <c r="E80">
        <v>6</v>
      </c>
      <c r="F80">
        <v>4</v>
      </c>
      <c r="G80">
        <v>33</v>
      </c>
      <c r="H80" t="s">
        <v>95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7" x14ac:dyDescent="0.3">
      <c r="B81" s="3">
        <v>42226</v>
      </c>
      <c r="C81" t="s">
        <v>17</v>
      </c>
      <c r="D81">
        <v>77</v>
      </c>
      <c r="E81">
        <v>6</v>
      </c>
      <c r="F81">
        <v>5</v>
      </c>
      <c r="G81">
        <v>54</v>
      </c>
      <c r="H81" t="s">
        <v>96</v>
      </c>
      <c r="I81">
        <v>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42226</v>
      </c>
      <c r="C82" t="s">
        <v>17</v>
      </c>
      <c r="D82">
        <v>78</v>
      </c>
      <c r="E82">
        <v>7</v>
      </c>
      <c r="F82">
        <v>1</v>
      </c>
      <c r="G82">
        <v>98</v>
      </c>
      <c r="H82" t="s">
        <v>96</v>
      </c>
      <c r="I82" s="11">
        <v>4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Q82" t="s">
        <v>254</v>
      </c>
    </row>
    <row r="83" spans="2:17" x14ac:dyDescent="0.3">
      <c r="B83" s="3">
        <v>42226</v>
      </c>
      <c r="C83" t="s">
        <v>17</v>
      </c>
      <c r="D83">
        <v>78</v>
      </c>
      <c r="E83">
        <v>7</v>
      </c>
      <c r="F83">
        <v>2</v>
      </c>
      <c r="G83">
        <v>61</v>
      </c>
      <c r="H83" t="s">
        <v>95</v>
      </c>
      <c r="I83">
        <v>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7" x14ac:dyDescent="0.3">
      <c r="B84" s="3">
        <v>42226</v>
      </c>
      <c r="C84" t="s">
        <v>17</v>
      </c>
      <c r="D84">
        <v>78</v>
      </c>
      <c r="E84">
        <v>7</v>
      </c>
      <c r="F84">
        <v>3</v>
      </c>
      <c r="G84">
        <v>87</v>
      </c>
      <c r="H84" t="s">
        <v>97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7" x14ac:dyDescent="0.3">
      <c r="B85" s="3">
        <v>42226</v>
      </c>
      <c r="C85" t="s">
        <v>17</v>
      </c>
      <c r="D85">
        <v>78</v>
      </c>
      <c r="E85">
        <v>7</v>
      </c>
      <c r="F85">
        <v>4</v>
      </c>
      <c r="G85">
        <v>93</v>
      </c>
      <c r="H85" t="s">
        <v>97</v>
      </c>
      <c r="I85">
        <v>4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Q85" t="s">
        <v>232</v>
      </c>
    </row>
    <row r="86" spans="2:17" x14ac:dyDescent="0.3">
      <c r="B86" s="3">
        <v>42226</v>
      </c>
      <c r="C86" t="s">
        <v>17</v>
      </c>
      <c r="D86">
        <v>78</v>
      </c>
      <c r="E86">
        <v>7</v>
      </c>
      <c r="F86">
        <v>5</v>
      </c>
      <c r="G86">
        <v>80</v>
      </c>
      <c r="H86" t="s">
        <v>96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 t="s">
        <v>167</v>
      </c>
    </row>
    <row r="87" spans="2:17" x14ac:dyDescent="0.3">
      <c r="B87" s="3">
        <v>42226</v>
      </c>
      <c r="C87" t="s">
        <v>17</v>
      </c>
      <c r="D87">
        <v>78</v>
      </c>
      <c r="E87">
        <v>7</v>
      </c>
      <c r="F87">
        <v>6</v>
      </c>
      <c r="G87">
        <v>53</v>
      </c>
      <c r="H87" t="s">
        <v>95</v>
      </c>
      <c r="I87">
        <v>3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</row>
    <row r="88" spans="2:17" x14ac:dyDescent="0.3">
      <c r="B88" s="3">
        <v>42226</v>
      </c>
      <c r="C88" t="s">
        <v>17</v>
      </c>
      <c r="D88">
        <v>78</v>
      </c>
      <c r="E88">
        <v>7</v>
      </c>
      <c r="F88">
        <v>7</v>
      </c>
      <c r="G88">
        <v>72</v>
      </c>
      <c r="H88" t="s">
        <v>96</v>
      </c>
      <c r="I88">
        <v>3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7" x14ac:dyDescent="0.3">
      <c r="B89" s="3">
        <v>42226</v>
      </c>
      <c r="C89" t="s">
        <v>17</v>
      </c>
      <c r="D89">
        <v>78</v>
      </c>
      <c r="E89">
        <v>7</v>
      </c>
      <c r="F89">
        <v>8</v>
      </c>
      <c r="G89">
        <v>117</v>
      </c>
      <c r="H89" t="s">
        <v>99</v>
      </c>
      <c r="I89">
        <v>3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42226</v>
      </c>
      <c r="C90" t="s">
        <v>17</v>
      </c>
      <c r="D90">
        <v>78</v>
      </c>
      <c r="E90">
        <v>7</v>
      </c>
      <c r="F90">
        <v>9</v>
      </c>
      <c r="G90">
        <v>82</v>
      </c>
      <c r="H90" t="s">
        <v>96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42226</v>
      </c>
      <c r="C91" t="s">
        <v>17</v>
      </c>
      <c r="D91">
        <v>78</v>
      </c>
      <c r="E91">
        <v>7</v>
      </c>
      <c r="F91">
        <v>10</v>
      </c>
      <c r="G91">
        <v>97</v>
      </c>
      <c r="H91" t="s">
        <v>115</v>
      </c>
      <c r="I91">
        <v>3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Q91" s="6" t="s">
        <v>167</v>
      </c>
    </row>
    <row r="92" spans="2:17" x14ac:dyDescent="0.3">
      <c r="B92" s="3">
        <v>42226</v>
      </c>
      <c r="C92" t="s">
        <v>17</v>
      </c>
      <c r="D92">
        <v>78</v>
      </c>
      <c r="E92">
        <v>7</v>
      </c>
      <c r="F92">
        <v>11</v>
      </c>
      <c r="G92">
        <v>33</v>
      </c>
      <c r="H92" t="s">
        <v>96</v>
      </c>
      <c r="I92">
        <v>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7" x14ac:dyDescent="0.3">
      <c r="B93" s="3">
        <v>42226</v>
      </c>
      <c r="C93" t="s">
        <v>17</v>
      </c>
      <c r="D93">
        <v>78</v>
      </c>
      <c r="E93">
        <v>7</v>
      </c>
      <c r="F93">
        <v>12</v>
      </c>
      <c r="G93">
        <v>52</v>
      </c>
      <c r="H93" t="s">
        <v>95</v>
      </c>
      <c r="I93">
        <v>3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Q93" t="s">
        <v>127</v>
      </c>
    </row>
    <row r="94" spans="2:17" x14ac:dyDescent="0.3">
      <c r="B94" s="3">
        <v>42226</v>
      </c>
      <c r="C94" t="s">
        <v>17</v>
      </c>
      <c r="D94">
        <v>78</v>
      </c>
      <c r="E94">
        <v>7</v>
      </c>
      <c r="F94">
        <v>13</v>
      </c>
      <c r="G94">
        <v>90</v>
      </c>
      <c r="H94" t="s">
        <v>116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42226</v>
      </c>
      <c r="C95" t="s">
        <v>17</v>
      </c>
      <c r="D95">
        <v>78</v>
      </c>
      <c r="E95">
        <v>7</v>
      </c>
      <c r="F95">
        <v>14</v>
      </c>
      <c r="G95">
        <v>82</v>
      </c>
      <c r="H95" t="s">
        <v>96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42226</v>
      </c>
      <c r="C96" t="s">
        <v>17</v>
      </c>
      <c r="D96">
        <v>78</v>
      </c>
      <c r="E96">
        <v>7</v>
      </c>
      <c r="F96">
        <v>15</v>
      </c>
      <c r="G96">
        <v>50</v>
      </c>
      <c r="H96" t="s">
        <v>96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 t="s">
        <v>193</v>
      </c>
    </row>
    <row r="97" spans="2:17" x14ac:dyDescent="0.3">
      <c r="B97" s="3">
        <v>42226</v>
      </c>
      <c r="C97" t="s">
        <v>17</v>
      </c>
      <c r="D97">
        <v>78</v>
      </c>
      <c r="E97">
        <v>7</v>
      </c>
      <c r="F97">
        <v>16</v>
      </c>
      <c r="G97">
        <v>72</v>
      </c>
      <c r="H97" t="s">
        <v>96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 t="s">
        <v>255</v>
      </c>
    </row>
    <row r="98" spans="2:17" x14ac:dyDescent="0.3">
      <c r="B98" s="3">
        <v>42226</v>
      </c>
      <c r="C98" t="s">
        <v>17</v>
      </c>
      <c r="D98">
        <v>78</v>
      </c>
      <c r="E98">
        <v>7</v>
      </c>
      <c r="F98">
        <v>17</v>
      </c>
      <c r="G98">
        <v>53</v>
      </c>
      <c r="H98" t="s">
        <v>96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42226</v>
      </c>
      <c r="C99" t="s">
        <v>17</v>
      </c>
      <c r="D99">
        <v>79</v>
      </c>
      <c r="E99">
        <v>8</v>
      </c>
      <c r="F99">
        <v>1</v>
      </c>
      <c r="G99">
        <v>146</v>
      </c>
      <c r="H99" t="s">
        <v>99</v>
      </c>
      <c r="I99">
        <v>4</v>
      </c>
      <c r="J99">
        <v>3</v>
      </c>
      <c r="K99">
        <v>0</v>
      </c>
      <c r="L99">
        <v>0</v>
      </c>
      <c r="M99">
        <v>0</v>
      </c>
      <c r="N99">
        <v>0</v>
      </c>
      <c r="O99">
        <v>0</v>
      </c>
      <c r="Q99" t="s">
        <v>166</v>
      </c>
    </row>
    <row r="100" spans="2:17" x14ac:dyDescent="0.3">
      <c r="B100" s="3">
        <v>42226</v>
      </c>
      <c r="C100" t="s">
        <v>17</v>
      </c>
      <c r="D100">
        <v>79</v>
      </c>
      <c r="E100">
        <v>8</v>
      </c>
      <c r="F100">
        <v>2</v>
      </c>
      <c r="G100">
        <v>64</v>
      </c>
      <c r="H100" t="s">
        <v>95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42226</v>
      </c>
      <c r="C101" t="s">
        <v>17</v>
      </c>
      <c r="D101">
        <v>80</v>
      </c>
      <c r="E101">
        <v>9</v>
      </c>
      <c r="F101">
        <v>1</v>
      </c>
      <c r="G101">
        <v>145</v>
      </c>
      <c r="H101" t="s">
        <v>96</v>
      </c>
      <c r="I101" s="11">
        <v>3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1</v>
      </c>
      <c r="Q101" t="s">
        <v>166</v>
      </c>
    </row>
    <row r="102" spans="2:17" x14ac:dyDescent="0.3">
      <c r="B102" s="3">
        <v>42226</v>
      </c>
      <c r="C102" t="s">
        <v>17</v>
      </c>
      <c r="D102">
        <v>80</v>
      </c>
      <c r="E102">
        <v>9</v>
      </c>
      <c r="F102">
        <v>2</v>
      </c>
      <c r="G102">
        <v>69</v>
      </c>
      <c r="H102" t="s">
        <v>96</v>
      </c>
      <c r="I102">
        <v>3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Q102" t="s">
        <v>169</v>
      </c>
    </row>
    <row r="103" spans="2:17" x14ac:dyDescent="0.3">
      <c r="B103" s="3">
        <v>42226</v>
      </c>
      <c r="C103" t="s">
        <v>17</v>
      </c>
      <c r="D103">
        <v>80</v>
      </c>
      <c r="E103">
        <v>9</v>
      </c>
      <c r="F103">
        <v>3</v>
      </c>
      <c r="G103">
        <v>100</v>
      </c>
      <c r="H103" t="s">
        <v>96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t="s">
        <v>166</v>
      </c>
    </row>
    <row r="104" spans="2:17" x14ac:dyDescent="0.3">
      <c r="B104" s="3">
        <v>42226</v>
      </c>
      <c r="C104" t="s">
        <v>17</v>
      </c>
      <c r="D104">
        <v>80</v>
      </c>
      <c r="E104">
        <v>9</v>
      </c>
      <c r="F104">
        <v>4</v>
      </c>
      <c r="G104">
        <v>147</v>
      </c>
      <c r="H104" t="s">
        <v>96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42226</v>
      </c>
      <c r="C105" t="s">
        <v>17</v>
      </c>
      <c r="D105">
        <v>80</v>
      </c>
      <c r="E105">
        <v>9</v>
      </c>
      <c r="F105">
        <v>5</v>
      </c>
      <c r="G105">
        <v>98</v>
      </c>
      <c r="H105" t="s">
        <v>96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42226</v>
      </c>
      <c r="C106" t="s">
        <v>17</v>
      </c>
      <c r="D106">
        <v>80</v>
      </c>
      <c r="E106">
        <v>9</v>
      </c>
      <c r="F106">
        <v>6</v>
      </c>
      <c r="G106">
        <v>113</v>
      </c>
      <c r="H106" t="s">
        <v>96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>
        <v>42226</v>
      </c>
      <c r="C107" t="s">
        <v>17</v>
      </c>
      <c r="D107">
        <v>80</v>
      </c>
      <c r="E107">
        <v>9</v>
      </c>
      <c r="F107">
        <v>7</v>
      </c>
      <c r="G107">
        <v>60</v>
      </c>
      <c r="H107" t="s">
        <v>96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42226</v>
      </c>
      <c r="C108" t="s">
        <v>17</v>
      </c>
      <c r="D108">
        <v>80</v>
      </c>
      <c r="E108">
        <v>9</v>
      </c>
      <c r="F108">
        <v>8</v>
      </c>
      <c r="G108">
        <v>68</v>
      </c>
      <c r="H108" t="s">
        <v>96</v>
      </c>
      <c r="I108">
        <v>3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  <c r="Q108" t="s">
        <v>127</v>
      </c>
    </row>
    <row r="109" spans="2:17" x14ac:dyDescent="0.3">
      <c r="B109" s="3">
        <v>42226</v>
      </c>
      <c r="C109" t="s">
        <v>17</v>
      </c>
      <c r="D109">
        <v>80</v>
      </c>
      <c r="E109">
        <v>9</v>
      </c>
      <c r="F109">
        <v>9</v>
      </c>
      <c r="G109">
        <v>110</v>
      </c>
      <c r="H109" t="s">
        <v>96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 t="s">
        <v>166</v>
      </c>
    </row>
    <row r="110" spans="2:17" x14ac:dyDescent="0.3">
      <c r="B110" s="3">
        <v>42226</v>
      </c>
      <c r="C110" t="s">
        <v>17</v>
      </c>
      <c r="D110">
        <v>80</v>
      </c>
      <c r="E110">
        <v>9</v>
      </c>
      <c r="F110">
        <v>10</v>
      </c>
      <c r="G110">
        <v>78</v>
      </c>
      <c r="H110" t="s">
        <v>96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 t="s">
        <v>127</v>
      </c>
    </row>
    <row r="111" spans="2:17" x14ac:dyDescent="0.3">
      <c r="B111" s="3">
        <v>42226</v>
      </c>
      <c r="C111" t="s">
        <v>17</v>
      </c>
      <c r="D111">
        <v>80</v>
      </c>
      <c r="E111">
        <v>9</v>
      </c>
      <c r="F111">
        <v>11</v>
      </c>
      <c r="G111">
        <v>124</v>
      </c>
      <c r="H111" t="s">
        <v>96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t="s">
        <v>166</v>
      </c>
    </row>
    <row r="112" spans="2:17" x14ac:dyDescent="0.3">
      <c r="B112" s="3">
        <v>42226</v>
      </c>
      <c r="C112" t="s">
        <v>17</v>
      </c>
      <c r="D112">
        <v>80</v>
      </c>
      <c r="E112">
        <v>9</v>
      </c>
      <c r="F112">
        <v>12</v>
      </c>
      <c r="G112">
        <v>116</v>
      </c>
      <c r="H112" t="s">
        <v>96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 t="s">
        <v>166</v>
      </c>
    </row>
    <row r="113" spans="2:17" x14ac:dyDescent="0.3">
      <c r="B113" s="3">
        <v>42226</v>
      </c>
      <c r="C113" t="s">
        <v>17</v>
      </c>
      <c r="D113">
        <v>80</v>
      </c>
      <c r="E113">
        <v>9</v>
      </c>
      <c r="F113">
        <v>13</v>
      </c>
      <c r="G113">
        <v>118</v>
      </c>
      <c r="H113" t="s">
        <v>96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 t="s">
        <v>166</v>
      </c>
    </row>
    <row r="114" spans="2:17" x14ac:dyDescent="0.3">
      <c r="B114" s="3">
        <v>42226</v>
      </c>
      <c r="C114" t="s">
        <v>17</v>
      </c>
      <c r="D114">
        <v>80</v>
      </c>
      <c r="E114">
        <v>9</v>
      </c>
      <c r="F114">
        <v>14</v>
      </c>
      <c r="G114">
        <v>119</v>
      </c>
      <c r="H114" t="s">
        <v>99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7" x14ac:dyDescent="0.3">
      <c r="B115" s="3">
        <v>42226</v>
      </c>
      <c r="C115" t="s">
        <v>17</v>
      </c>
      <c r="D115">
        <v>80</v>
      </c>
      <c r="E115">
        <v>9</v>
      </c>
      <c r="F115">
        <v>15</v>
      </c>
      <c r="G115">
        <v>92</v>
      </c>
      <c r="H115" t="s">
        <v>98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7" x14ac:dyDescent="0.3">
      <c r="B116" s="3">
        <v>42226</v>
      </c>
      <c r="C116" t="s">
        <v>17</v>
      </c>
      <c r="D116">
        <v>80</v>
      </c>
      <c r="E116">
        <v>9</v>
      </c>
      <c r="F116">
        <v>16</v>
      </c>
      <c r="G116">
        <v>86</v>
      </c>
      <c r="H116" t="s">
        <v>96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42226</v>
      </c>
      <c r="C117" t="s">
        <v>17</v>
      </c>
      <c r="D117">
        <v>80</v>
      </c>
      <c r="E117">
        <v>9</v>
      </c>
      <c r="F117">
        <v>17</v>
      </c>
      <c r="G117">
        <v>123</v>
      </c>
      <c r="H117" t="s">
        <v>96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 t="s">
        <v>191</v>
      </c>
    </row>
    <row r="118" spans="2:17" x14ac:dyDescent="0.3">
      <c r="B118" s="3">
        <v>42226</v>
      </c>
      <c r="C118" t="s">
        <v>17</v>
      </c>
      <c r="D118">
        <v>80</v>
      </c>
      <c r="E118">
        <v>9</v>
      </c>
      <c r="F118">
        <v>18</v>
      </c>
      <c r="G118">
        <v>118</v>
      </c>
      <c r="H118" s="11" t="s">
        <v>96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42226</v>
      </c>
      <c r="C119" t="s">
        <v>17</v>
      </c>
      <c r="D119">
        <v>80</v>
      </c>
      <c r="E119">
        <v>9</v>
      </c>
      <c r="F119">
        <v>19</v>
      </c>
      <c r="G119">
        <v>82</v>
      </c>
      <c r="H119" t="s">
        <v>96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7" x14ac:dyDescent="0.3">
      <c r="B120" s="3">
        <v>42226</v>
      </c>
      <c r="C120" t="s">
        <v>17</v>
      </c>
      <c r="D120">
        <v>80</v>
      </c>
      <c r="E120">
        <v>9</v>
      </c>
      <c r="F120">
        <v>20</v>
      </c>
      <c r="G120">
        <v>100</v>
      </c>
      <c r="H120" t="s">
        <v>98</v>
      </c>
      <c r="I120">
        <v>3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Q120" t="s">
        <v>166</v>
      </c>
    </row>
    <row r="121" spans="2:17" x14ac:dyDescent="0.3">
      <c r="B121" s="3">
        <v>42226</v>
      </c>
      <c r="C121" t="s">
        <v>17</v>
      </c>
      <c r="D121">
        <v>81</v>
      </c>
      <c r="E121">
        <v>10</v>
      </c>
      <c r="F121">
        <v>1</v>
      </c>
      <c r="G121">
        <v>46</v>
      </c>
      <c r="H121" t="s">
        <v>96</v>
      </c>
      <c r="I121" s="11">
        <v>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Q121" t="s">
        <v>167</v>
      </c>
    </row>
    <row r="122" spans="2:17" x14ac:dyDescent="0.3">
      <c r="B122" s="3">
        <v>42226</v>
      </c>
      <c r="C122" t="s">
        <v>17</v>
      </c>
      <c r="D122">
        <v>81</v>
      </c>
      <c r="E122">
        <v>10</v>
      </c>
      <c r="F122">
        <v>2</v>
      </c>
      <c r="G122">
        <v>96</v>
      </c>
      <c r="H122" t="s">
        <v>96</v>
      </c>
      <c r="I122">
        <v>3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Q122" t="s">
        <v>167</v>
      </c>
    </row>
    <row r="123" spans="2:17" x14ac:dyDescent="0.3">
      <c r="B123" s="3">
        <v>42226</v>
      </c>
      <c r="C123" t="s">
        <v>17</v>
      </c>
      <c r="D123">
        <v>81</v>
      </c>
      <c r="E123">
        <v>10</v>
      </c>
      <c r="F123">
        <v>3</v>
      </c>
      <c r="G123">
        <v>62</v>
      </c>
      <c r="H123" t="s">
        <v>95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42226</v>
      </c>
      <c r="C124" t="s">
        <v>17</v>
      </c>
      <c r="D124">
        <v>81</v>
      </c>
      <c r="E124">
        <v>10</v>
      </c>
      <c r="F124">
        <v>4</v>
      </c>
      <c r="G124">
        <v>70</v>
      </c>
      <c r="H124" t="s">
        <v>98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 t="s">
        <v>232</v>
      </c>
    </row>
    <row r="125" spans="2:17" x14ac:dyDescent="0.3">
      <c r="B125" s="3">
        <v>42226</v>
      </c>
      <c r="C125" t="s">
        <v>17</v>
      </c>
      <c r="D125">
        <v>81</v>
      </c>
      <c r="E125">
        <v>10</v>
      </c>
      <c r="F125">
        <v>5</v>
      </c>
      <c r="G125">
        <v>68</v>
      </c>
      <c r="H125" t="s">
        <v>98</v>
      </c>
      <c r="I125">
        <v>3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Q125" t="s">
        <v>232</v>
      </c>
    </row>
    <row r="126" spans="2:17" x14ac:dyDescent="0.3">
      <c r="B126" s="3">
        <v>42226</v>
      </c>
      <c r="C126" t="s">
        <v>17</v>
      </c>
      <c r="D126">
        <v>81</v>
      </c>
      <c r="E126">
        <v>10</v>
      </c>
      <c r="F126">
        <v>6</v>
      </c>
      <c r="G126">
        <v>81</v>
      </c>
      <c r="H126" t="s">
        <v>96</v>
      </c>
      <c r="I126">
        <v>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42226</v>
      </c>
      <c r="C127" t="s">
        <v>17</v>
      </c>
      <c r="D127">
        <v>81</v>
      </c>
      <c r="E127">
        <v>10</v>
      </c>
      <c r="F127">
        <v>7</v>
      </c>
      <c r="G127">
        <v>54</v>
      </c>
      <c r="H127" t="s">
        <v>96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 t="s">
        <v>232</v>
      </c>
    </row>
    <row r="128" spans="2:17" x14ac:dyDescent="0.3">
      <c r="B128" s="3">
        <v>42226</v>
      </c>
      <c r="C128" t="s">
        <v>17</v>
      </c>
      <c r="D128">
        <v>81</v>
      </c>
      <c r="E128">
        <v>10</v>
      </c>
      <c r="F128">
        <v>8</v>
      </c>
      <c r="G128">
        <v>100</v>
      </c>
      <c r="H128" t="s">
        <v>96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42226</v>
      </c>
      <c r="C129" t="s">
        <v>17</v>
      </c>
      <c r="D129">
        <v>81</v>
      </c>
      <c r="E129">
        <v>10</v>
      </c>
      <c r="F129">
        <v>9</v>
      </c>
      <c r="G129">
        <v>65</v>
      </c>
      <c r="H129" t="s">
        <v>96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42226</v>
      </c>
      <c r="C130" t="s">
        <v>17</v>
      </c>
      <c r="D130">
        <v>81</v>
      </c>
      <c r="E130">
        <v>10</v>
      </c>
      <c r="F130">
        <v>10</v>
      </c>
      <c r="G130">
        <v>63</v>
      </c>
      <c r="H130" t="s">
        <v>98</v>
      </c>
      <c r="I130">
        <v>3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42226</v>
      </c>
      <c r="C131" t="s">
        <v>17</v>
      </c>
      <c r="D131">
        <v>81</v>
      </c>
      <c r="E131">
        <v>10</v>
      </c>
      <c r="F131">
        <v>11</v>
      </c>
      <c r="G131">
        <v>108</v>
      </c>
      <c r="H131" t="s">
        <v>98</v>
      </c>
      <c r="I131">
        <v>3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42226</v>
      </c>
      <c r="C132" t="s">
        <v>17</v>
      </c>
      <c r="D132">
        <v>81</v>
      </c>
      <c r="E132">
        <v>10</v>
      </c>
      <c r="F132">
        <v>12</v>
      </c>
      <c r="G132">
        <v>86</v>
      </c>
      <c r="H132" t="s">
        <v>96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42226</v>
      </c>
      <c r="C133" t="s">
        <v>17</v>
      </c>
      <c r="D133">
        <v>81</v>
      </c>
      <c r="E133">
        <v>10</v>
      </c>
      <c r="F133">
        <v>13</v>
      </c>
      <c r="G133">
        <v>102</v>
      </c>
      <c r="H133" t="s">
        <v>96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42226</v>
      </c>
      <c r="C134" t="s">
        <v>17</v>
      </c>
      <c r="D134">
        <v>81</v>
      </c>
      <c r="E134">
        <v>10</v>
      </c>
      <c r="F134">
        <v>14</v>
      </c>
      <c r="G134">
        <v>64</v>
      </c>
      <c r="H134" t="s">
        <v>98</v>
      </c>
      <c r="I134">
        <v>3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</row>
    <row r="135" spans="2:17" x14ac:dyDescent="0.3">
      <c r="B135" s="3">
        <v>42226</v>
      </c>
      <c r="C135" t="s">
        <v>17</v>
      </c>
      <c r="D135">
        <v>81</v>
      </c>
      <c r="E135">
        <v>10</v>
      </c>
      <c r="F135">
        <v>15</v>
      </c>
      <c r="G135">
        <v>100</v>
      </c>
      <c r="H135" t="s">
        <v>98</v>
      </c>
      <c r="I135">
        <v>4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</row>
    <row r="136" spans="2:17" x14ac:dyDescent="0.3">
      <c r="B136" s="3">
        <v>42226</v>
      </c>
      <c r="C136" t="s">
        <v>17</v>
      </c>
      <c r="D136">
        <v>81</v>
      </c>
      <c r="E136">
        <v>10</v>
      </c>
      <c r="F136">
        <v>16</v>
      </c>
      <c r="G136">
        <v>58</v>
      </c>
      <c r="H136" t="s">
        <v>96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42226</v>
      </c>
      <c r="C137" t="s">
        <v>17</v>
      </c>
      <c r="D137">
        <v>81</v>
      </c>
      <c r="E137">
        <v>10</v>
      </c>
      <c r="F137">
        <v>17</v>
      </c>
      <c r="G137">
        <v>77</v>
      </c>
      <c r="H137" t="s">
        <v>96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42226</v>
      </c>
      <c r="C138" t="s">
        <v>17</v>
      </c>
      <c r="D138">
        <v>81</v>
      </c>
      <c r="E138">
        <v>10</v>
      </c>
      <c r="F138">
        <v>18</v>
      </c>
      <c r="G138">
        <v>118</v>
      </c>
      <c r="H138" s="11" t="s">
        <v>96</v>
      </c>
      <c r="I138">
        <v>3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42226</v>
      </c>
      <c r="C139" t="s">
        <v>17</v>
      </c>
      <c r="D139">
        <v>81</v>
      </c>
      <c r="E139">
        <v>10</v>
      </c>
      <c r="F139">
        <v>19</v>
      </c>
      <c r="G139">
        <v>90</v>
      </c>
      <c r="H139" t="s">
        <v>96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42226</v>
      </c>
      <c r="C140" t="s">
        <v>17</v>
      </c>
      <c r="D140">
        <v>81</v>
      </c>
      <c r="E140">
        <v>10</v>
      </c>
      <c r="F140">
        <v>20</v>
      </c>
      <c r="G140" s="11">
        <v>70</v>
      </c>
      <c r="H140" t="s">
        <v>96</v>
      </c>
      <c r="I140">
        <v>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Q140" t="s">
        <v>256</v>
      </c>
    </row>
    <row r="141" spans="2:17" x14ac:dyDescent="0.3">
      <c r="B141" s="3">
        <v>42226</v>
      </c>
      <c r="C141" t="s">
        <v>17</v>
      </c>
      <c r="D141">
        <v>82</v>
      </c>
      <c r="E141">
        <v>11</v>
      </c>
      <c r="F141">
        <v>1</v>
      </c>
      <c r="G141">
        <v>94</v>
      </c>
      <c r="H141" t="s">
        <v>96</v>
      </c>
      <c r="I141" s="11">
        <v>4</v>
      </c>
      <c r="J141">
        <v>3</v>
      </c>
      <c r="K141">
        <v>1</v>
      </c>
      <c r="L141">
        <v>0</v>
      </c>
      <c r="M141">
        <v>0</v>
      </c>
      <c r="N141">
        <v>0</v>
      </c>
      <c r="O141">
        <v>0</v>
      </c>
      <c r="Q141" s="6" t="s">
        <v>167</v>
      </c>
    </row>
    <row r="142" spans="2:17" x14ac:dyDescent="0.3">
      <c r="B142" s="3">
        <v>42226</v>
      </c>
      <c r="C142" t="s">
        <v>17</v>
      </c>
      <c r="D142">
        <v>82</v>
      </c>
      <c r="E142">
        <v>11</v>
      </c>
      <c r="F142">
        <v>2</v>
      </c>
      <c r="G142">
        <v>41</v>
      </c>
      <c r="H142" t="s">
        <v>95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7" x14ac:dyDescent="0.3">
      <c r="B143" s="3">
        <v>42226</v>
      </c>
      <c r="C143" t="s">
        <v>17</v>
      </c>
      <c r="D143">
        <v>82</v>
      </c>
      <c r="E143">
        <v>11</v>
      </c>
      <c r="F143">
        <v>3</v>
      </c>
      <c r="G143">
        <v>69</v>
      </c>
      <c r="H143" t="s">
        <v>96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7" x14ac:dyDescent="0.3">
      <c r="B144" s="3">
        <v>42226</v>
      </c>
      <c r="C144" t="s">
        <v>17</v>
      </c>
      <c r="D144">
        <v>82</v>
      </c>
      <c r="E144">
        <v>11</v>
      </c>
      <c r="F144">
        <v>4</v>
      </c>
      <c r="G144">
        <v>106</v>
      </c>
      <c r="H144" t="s">
        <v>99</v>
      </c>
      <c r="I144">
        <v>3</v>
      </c>
      <c r="J144">
        <v>6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2:17" x14ac:dyDescent="0.3">
      <c r="B145" s="3">
        <v>42226</v>
      </c>
      <c r="C145" t="s">
        <v>17</v>
      </c>
      <c r="D145">
        <v>82</v>
      </c>
      <c r="E145">
        <v>11</v>
      </c>
      <c r="F145">
        <v>5</v>
      </c>
      <c r="G145">
        <v>64</v>
      </c>
      <c r="H145" t="s">
        <v>96</v>
      </c>
      <c r="I145">
        <v>3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2:17" x14ac:dyDescent="0.3">
      <c r="B146" s="3">
        <v>42226</v>
      </c>
      <c r="C146" t="s">
        <v>17</v>
      </c>
      <c r="D146">
        <v>82</v>
      </c>
      <c r="E146">
        <v>11</v>
      </c>
      <c r="F146">
        <v>6</v>
      </c>
      <c r="G146">
        <v>70</v>
      </c>
      <c r="H146" t="s">
        <v>96</v>
      </c>
      <c r="I146">
        <v>3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2:17" x14ac:dyDescent="0.3">
      <c r="B147" s="3">
        <v>42226</v>
      </c>
      <c r="C147" t="s">
        <v>17</v>
      </c>
      <c r="D147">
        <v>82</v>
      </c>
      <c r="E147">
        <v>11</v>
      </c>
      <c r="F147">
        <v>7</v>
      </c>
      <c r="G147">
        <v>115</v>
      </c>
      <c r="H147" t="s">
        <v>99</v>
      </c>
      <c r="I147">
        <v>3</v>
      </c>
      <c r="J147">
        <v>3</v>
      </c>
      <c r="K147">
        <v>0</v>
      </c>
      <c r="L147">
        <v>0</v>
      </c>
      <c r="M147">
        <v>2</v>
      </c>
      <c r="N147">
        <v>0</v>
      </c>
      <c r="O147">
        <v>0</v>
      </c>
    </row>
    <row r="148" spans="2:17" x14ac:dyDescent="0.3">
      <c r="B148" s="3">
        <v>42226</v>
      </c>
      <c r="C148" t="s">
        <v>17</v>
      </c>
      <c r="D148">
        <v>82</v>
      </c>
      <c r="E148">
        <v>11</v>
      </c>
      <c r="F148">
        <v>8</v>
      </c>
      <c r="G148">
        <v>46</v>
      </c>
      <c r="H148" t="s">
        <v>95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42226</v>
      </c>
      <c r="C149" t="s">
        <v>17</v>
      </c>
      <c r="D149">
        <v>82</v>
      </c>
      <c r="E149">
        <v>11</v>
      </c>
      <c r="F149">
        <v>9</v>
      </c>
      <c r="G149">
        <v>54</v>
      </c>
      <c r="H149" t="s">
        <v>98</v>
      </c>
      <c r="I149">
        <v>3</v>
      </c>
      <c r="J149">
        <v>5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2:17" x14ac:dyDescent="0.3">
      <c r="B150" s="3">
        <v>42226</v>
      </c>
      <c r="C150" t="s">
        <v>17</v>
      </c>
      <c r="D150">
        <v>82</v>
      </c>
      <c r="E150">
        <v>11</v>
      </c>
      <c r="F150">
        <v>10</v>
      </c>
      <c r="G150">
        <v>106</v>
      </c>
      <c r="H150" t="s">
        <v>99</v>
      </c>
      <c r="I150">
        <v>4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</row>
    <row r="151" spans="2:17" x14ac:dyDescent="0.3">
      <c r="B151" s="3">
        <v>42226</v>
      </c>
      <c r="C151" t="s">
        <v>17</v>
      </c>
      <c r="D151">
        <v>82</v>
      </c>
      <c r="E151">
        <v>11</v>
      </c>
      <c r="F151">
        <v>11</v>
      </c>
      <c r="G151">
        <v>115</v>
      </c>
      <c r="H151" s="11" t="s">
        <v>99</v>
      </c>
      <c r="I151">
        <v>4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42226</v>
      </c>
      <c r="C152" t="s">
        <v>17</v>
      </c>
      <c r="D152">
        <v>82</v>
      </c>
      <c r="E152">
        <v>11</v>
      </c>
      <c r="F152">
        <v>12</v>
      </c>
      <c r="G152">
        <v>127</v>
      </c>
      <c r="H152" t="s">
        <v>99</v>
      </c>
      <c r="I152">
        <v>3</v>
      </c>
      <c r="J152">
        <v>3</v>
      </c>
      <c r="K152">
        <v>0</v>
      </c>
      <c r="L152">
        <v>0</v>
      </c>
      <c r="M152">
        <v>0</v>
      </c>
      <c r="N152">
        <v>0</v>
      </c>
      <c r="O152">
        <v>0</v>
      </c>
      <c r="Q152" t="s">
        <v>257</v>
      </c>
    </row>
    <row r="153" spans="2:17" x14ac:dyDescent="0.3">
      <c r="B153" s="3">
        <v>42226</v>
      </c>
      <c r="C153" t="s">
        <v>17</v>
      </c>
      <c r="D153">
        <v>82</v>
      </c>
      <c r="E153">
        <v>11</v>
      </c>
      <c r="F153">
        <v>13</v>
      </c>
      <c r="G153">
        <v>49</v>
      </c>
      <c r="H153" t="s">
        <v>98</v>
      </c>
      <c r="I153">
        <v>4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42226</v>
      </c>
      <c r="C154" t="s">
        <v>17</v>
      </c>
      <c r="D154">
        <v>82</v>
      </c>
      <c r="E154">
        <v>11</v>
      </c>
      <c r="F154">
        <v>14</v>
      </c>
      <c r="G154">
        <v>50</v>
      </c>
      <c r="H154" t="s">
        <v>96</v>
      </c>
      <c r="I154">
        <v>4</v>
      </c>
      <c r="J154">
        <v>0</v>
      </c>
      <c r="K154">
        <v>0</v>
      </c>
      <c r="L154">
        <v>0</v>
      </c>
    </row>
    <row r="155" spans="2:17" x14ac:dyDescent="0.3">
      <c r="B155" s="3">
        <v>42226</v>
      </c>
      <c r="C155" t="s">
        <v>17</v>
      </c>
      <c r="D155">
        <v>82</v>
      </c>
      <c r="E155">
        <v>11</v>
      </c>
      <c r="F155">
        <v>15</v>
      </c>
      <c r="G155">
        <v>81</v>
      </c>
      <c r="H155" t="s">
        <v>96</v>
      </c>
      <c r="I155">
        <v>4</v>
      </c>
      <c r="J155">
        <v>1</v>
      </c>
      <c r="K155">
        <v>1</v>
      </c>
      <c r="L155">
        <v>0</v>
      </c>
      <c r="Q155" t="s">
        <v>258</v>
      </c>
    </row>
    <row r="156" spans="2:17" x14ac:dyDescent="0.3">
      <c r="B156" s="3">
        <v>42226</v>
      </c>
      <c r="C156" t="s">
        <v>17</v>
      </c>
      <c r="D156">
        <v>83</v>
      </c>
      <c r="E156">
        <v>12</v>
      </c>
      <c r="F156">
        <v>1</v>
      </c>
      <c r="G156">
        <v>99</v>
      </c>
      <c r="H156" t="s">
        <v>96</v>
      </c>
      <c r="I156" s="11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7" x14ac:dyDescent="0.3">
      <c r="B157" s="3">
        <v>42226</v>
      </c>
      <c r="C157" t="s">
        <v>17</v>
      </c>
      <c r="D157">
        <v>83</v>
      </c>
      <c r="E157">
        <v>12</v>
      </c>
      <c r="F157">
        <v>2</v>
      </c>
      <c r="G157" s="11">
        <v>120</v>
      </c>
      <c r="H157" t="s">
        <v>96</v>
      </c>
      <c r="I157">
        <v>4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0</v>
      </c>
      <c r="Q157" t="s">
        <v>127</v>
      </c>
    </row>
    <row r="158" spans="2:17" x14ac:dyDescent="0.3">
      <c r="B158" s="3">
        <v>42226</v>
      </c>
      <c r="C158" t="s">
        <v>17</v>
      </c>
      <c r="D158">
        <v>83</v>
      </c>
      <c r="E158">
        <v>12</v>
      </c>
      <c r="F158">
        <v>3</v>
      </c>
      <c r="G158">
        <v>118</v>
      </c>
      <c r="H158" t="s">
        <v>97</v>
      </c>
      <c r="I158">
        <v>4</v>
      </c>
      <c r="J158">
        <v>4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42226</v>
      </c>
      <c r="C159" t="s">
        <v>17</v>
      </c>
      <c r="D159">
        <v>83</v>
      </c>
      <c r="E159">
        <v>12</v>
      </c>
      <c r="F159">
        <v>4</v>
      </c>
      <c r="G159">
        <v>60</v>
      </c>
      <c r="H159" t="s">
        <v>96</v>
      </c>
      <c r="I159">
        <v>4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7" x14ac:dyDescent="0.3">
      <c r="B160" s="3">
        <v>42226</v>
      </c>
      <c r="C160" t="s">
        <v>17</v>
      </c>
      <c r="D160">
        <v>83</v>
      </c>
      <c r="E160">
        <v>12</v>
      </c>
      <c r="F160">
        <v>5</v>
      </c>
      <c r="G160">
        <v>134</v>
      </c>
      <c r="H160" t="s">
        <v>96</v>
      </c>
      <c r="I160">
        <v>4</v>
      </c>
      <c r="J160">
        <v>3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7" x14ac:dyDescent="0.3">
      <c r="B161" s="3">
        <v>42226</v>
      </c>
      <c r="C161" t="s">
        <v>17</v>
      </c>
      <c r="D161">
        <v>83</v>
      </c>
      <c r="E161">
        <v>12</v>
      </c>
      <c r="F161">
        <v>6</v>
      </c>
      <c r="G161">
        <v>110</v>
      </c>
      <c r="H161" t="s">
        <v>96</v>
      </c>
      <c r="I161">
        <v>3</v>
      </c>
      <c r="J161">
        <v>2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7" x14ac:dyDescent="0.3">
      <c r="B162" s="3">
        <v>42226</v>
      </c>
      <c r="C162" t="s">
        <v>17</v>
      </c>
      <c r="D162">
        <v>83</v>
      </c>
      <c r="E162">
        <v>12</v>
      </c>
      <c r="F162">
        <v>7</v>
      </c>
      <c r="G162">
        <v>70</v>
      </c>
      <c r="H162" t="s">
        <v>96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42226</v>
      </c>
      <c r="C163" t="s">
        <v>17</v>
      </c>
      <c r="D163">
        <v>83</v>
      </c>
      <c r="E163">
        <v>12</v>
      </c>
      <c r="F163">
        <v>8</v>
      </c>
      <c r="G163">
        <v>146</v>
      </c>
      <c r="H163" t="s">
        <v>195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 s="6"/>
    </row>
    <row r="164" spans="2:17" x14ac:dyDescent="0.3">
      <c r="B164" s="3">
        <v>42226</v>
      </c>
      <c r="C164" t="s">
        <v>17</v>
      </c>
      <c r="D164">
        <v>83</v>
      </c>
      <c r="E164">
        <v>12</v>
      </c>
      <c r="F164">
        <v>9</v>
      </c>
      <c r="G164">
        <v>45</v>
      </c>
      <c r="H164" t="s">
        <v>96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42226</v>
      </c>
      <c r="C165" t="s">
        <v>17</v>
      </c>
      <c r="D165">
        <v>83</v>
      </c>
      <c r="E165">
        <v>12</v>
      </c>
      <c r="F165">
        <v>10</v>
      </c>
      <c r="G165">
        <v>83</v>
      </c>
      <c r="H165" t="s">
        <v>96</v>
      </c>
      <c r="I165">
        <v>4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42226</v>
      </c>
      <c r="C166" t="s">
        <v>17</v>
      </c>
      <c r="D166">
        <v>83</v>
      </c>
      <c r="E166">
        <v>12</v>
      </c>
      <c r="F166">
        <v>11</v>
      </c>
      <c r="G166">
        <v>72</v>
      </c>
      <c r="H166" t="s">
        <v>96</v>
      </c>
      <c r="I166">
        <v>4</v>
      </c>
      <c r="J166">
        <v>2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42226</v>
      </c>
      <c r="C167" t="s">
        <v>17</v>
      </c>
      <c r="D167">
        <v>83</v>
      </c>
      <c r="E167">
        <v>12</v>
      </c>
      <c r="F167">
        <v>12</v>
      </c>
      <c r="G167">
        <v>158</v>
      </c>
      <c r="H167" t="s">
        <v>99</v>
      </c>
      <c r="I167">
        <v>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42226</v>
      </c>
      <c r="C168" t="s">
        <v>17</v>
      </c>
      <c r="D168">
        <v>83</v>
      </c>
      <c r="E168">
        <v>12</v>
      </c>
      <c r="F168">
        <v>13</v>
      </c>
      <c r="G168">
        <v>180</v>
      </c>
      <c r="H168" t="s">
        <v>99</v>
      </c>
      <c r="I168">
        <v>3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42226</v>
      </c>
      <c r="C169" t="s">
        <v>17</v>
      </c>
      <c r="D169">
        <v>83</v>
      </c>
      <c r="E169">
        <v>12</v>
      </c>
      <c r="F169">
        <v>14</v>
      </c>
      <c r="G169">
        <v>107</v>
      </c>
      <c r="H169" t="s">
        <v>96</v>
      </c>
      <c r="I169">
        <v>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42226</v>
      </c>
      <c r="C170" t="s">
        <v>17</v>
      </c>
      <c r="D170">
        <v>83</v>
      </c>
      <c r="E170">
        <v>12</v>
      </c>
      <c r="F170">
        <v>15</v>
      </c>
      <c r="G170">
        <v>183</v>
      </c>
      <c r="H170" t="s">
        <v>99</v>
      </c>
      <c r="I170">
        <v>3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0</v>
      </c>
    </row>
    <row r="171" spans="2:17" x14ac:dyDescent="0.3">
      <c r="B171" s="3">
        <v>42226</v>
      </c>
      <c r="C171" t="s">
        <v>17</v>
      </c>
      <c r="D171">
        <v>83</v>
      </c>
      <c r="E171">
        <v>12</v>
      </c>
      <c r="F171">
        <v>16</v>
      </c>
      <c r="G171">
        <v>89</v>
      </c>
      <c r="H171" t="s">
        <v>96</v>
      </c>
      <c r="I171">
        <v>4</v>
      </c>
      <c r="J171">
        <v>3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42226</v>
      </c>
      <c r="C172" t="s">
        <v>17</v>
      </c>
      <c r="D172">
        <v>83</v>
      </c>
      <c r="E172">
        <v>12</v>
      </c>
      <c r="F172">
        <v>17</v>
      </c>
      <c r="G172">
        <v>52</v>
      </c>
      <c r="H172" t="s">
        <v>95</v>
      </c>
      <c r="I172">
        <v>4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Q172" t="s">
        <v>260</v>
      </c>
    </row>
    <row r="173" spans="2:17" x14ac:dyDescent="0.3">
      <c r="B173" s="3">
        <v>42226</v>
      </c>
      <c r="C173" t="s">
        <v>17</v>
      </c>
      <c r="D173">
        <v>83</v>
      </c>
      <c r="E173">
        <v>12</v>
      </c>
      <c r="F173">
        <v>18</v>
      </c>
      <c r="G173">
        <v>35</v>
      </c>
      <c r="H173" s="11" t="s">
        <v>96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 t="s">
        <v>260</v>
      </c>
    </row>
    <row r="174" spans="2:17" x14ac:dyDescent="0.3">
      <c r="B174" s="3">
        <v>42226</v>
      </c>
      <c r="C174" t="s">
        <v>17</v>
      </c>
      <c r="D174">
        <v>83</v>
      </c>
      <c r="E174">
        <v>12</v>
      </c>
      <c r="F174">
        <v>19</v>
      </c>
      <c r="G174">
        <v>130</v>
      </c>
      <c r="H174" t="s">
        <v>97</v>
      </c>
      <c r="I174">
        <v>4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42226</v>
      </c>
      <c r="C175" t="s">
        <v>17</v>
      </c>
      <c r="D175">
        <v>83</v>
      </c>
      <c r="E175">
        <v>12</v>
      </c>
      <c r="F175">
        <v>20</v>
      </c>
      <c r="G175">
        <v>125</v>
      </c>
      <c r="H175" t="s">
        <v>116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Q175" t="s">
        <v>259</v>
      </c>
    </row>
    <row r="176" spans="2:17" x14ac:dyDescent="0.3">
      <c r="B176" s="3">
        <v>42226</v>
      </c>
      <c r="C176" t="s">
        <v>17</v>
      </c>
      <c r="D176">
        <v>84</v>
      </c>
      <c r="E176">
        <v>13</v>
      </c>
      <c r="F176">
        <v>1</v>
      </c>
      <c r="G176">
        <v>97</v>
      </c>
      <c r="H176" t="s">
        <v>96</v>
      </c>
      <c r="I176" s="11">
        <v>3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Q176" t="s">
        <v>167</v>
      </c>
    </row>
    <row r="177" spans="2:17" x14ac:dyDescent="0.3">
      <c r="B177" s="3">
        <v>42226</v>
      </c>
      <c r="C177" t="s">
        <v>17</v>
      </c>
      <c r="D177">
        <v>84</v>
      </c>
      <c r="E177">
        <v>13</v>
      </c>
      <c r="F177">
        <v>2</v>
      </c>
      <c r="G177" s="11">
        <v>131</v>
      </c>
      <c r="H177" t="s">
        <v>115</v>
      </c>
      <c r="I177">
        <v>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42226</v>
      </c>
      <c r="C178" t="s">
        <v>17</v>
      </c>
      <c r="D178">
        <v>84</v>
      </c>
      <c r="E178">
        <v>13</v>
      </c>
      <c r="F178">
        <v>3</v>
      </c>
      <c r="G178">
        <v>76</v>
      </c>
      <c r="H178" t="s">
        <v>195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42226</v>
      </c>
      <c r="C179" t="s">
        <v>17</v>
      </c>
      <c r="D179">
        <v>84</v>
      </c>
      <c r="E179">
        <v>13</v>
      </c>
      <c r="F179">
        <v>4</v>
      </c>
      <c r="G179">
        <v>82</v>
      </c>
      <c r="H179" t="s">
        <v>96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42226</v>
      </c>
      <c r="C180" t="s">
        <v>17</v>
      </c>
      <c r="D180">
        <v>84</v>
      </c>
      <c r="E180">
        <v>13</v>
      </c>
      <c r="F180">
        <v>5</v>
      </c>
      <c r="G180">
        <v>89</v>
      </c>
      <c r="H180" t="s">
        <v>96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42226</v>
      </c>
      <c r="C181" t="s">
        <v>17</v>
      </c>
      <c r="D181">
        <v>84</v>
      </c>
      <c r="E181">
        <v>13</v>
      </c>
      <c r="F181">
        <v>6</v>
      </c>
      <c r="G181">
        <v>98</v>
      </c>
      <c r="H181" t="s">
        <v>115</v>
      </c>
      <c r="I181">
        <v>3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42226</v>
      </c>
      <c r="C182" t="s">
        <v>17</v>
      </c>
      <c r="D182">
        <v>84</v>
      </c>
      <c r="E182">
        <v>13</v>
      </c>
      <c r="F182">
        <v>7</v>
      </c>
      <c r="G182">
        <v>94</v>
      </c>
      <c r="H182" t="s">
        <v>96</v>
      </c>
      <c r="I182">
        <v>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Q182" t="s">
        <v>261</v>
      </c>
    </row>
    <row r="183" spans="2:17" x14ac:dyDescent="0.3">
      <c r="B183" s="3">
        <v>42226</v>
      </c>
      <c r="C183" t="s">
        <v>17</v>
      </c>
      <c r="D183">
        <v>84</v>
      </c>
      <c r="E183">
        <v>13</v>
      </c>
      <c r="F183">
        <v>8</v>
      </c>
      <c r="G183">
        <v>103</v>
      </c>
      <c r="H183" t="s">
        <v>99</v>
      </c>
      <c r="I183">
        <v>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7" x14ac:dyDescent="0.3">
      <c r="B184" s="3">
        <v>42226</v>
      </c>
      <c r="C184" t="s">
        <v>17</v>
      </c>
      <c r="D184">
        <v>84</v>
      </c>
      <c r="E184">
        <v>13</v>
      </c>
      <c r="F184">
        <v>9</v>
      </c>
      <c r="G184">
        <v>89</v>
      </c>
      <c r="H184" t="s">
        <v>96</v>
      </c>
      <c r="I184">
        <v>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>
        <v>42226</v>
      </c>
      <c r="C185" t="s">
        <v>17</v>
      </c>
      <c r="D185">
        <v>84</v>
      </c>
      <c r="E185">
        <v>13</v>
      </c>
      <c r="F185">
        <v>10</v>
      </c>
      <c r="G185">
        <v>146</v>
      </c>
      <c r="H185" t="s">
        <v>200</v>
      </c>
      <c r="I185">
        <v>3</v>
      </c>
      <c r="J185">
        <v>3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7" x14ac:dyDescent="0.3">
      <c r="B186" s="3">
        <v>42226</v>
      </c>
      <c r="C186" t="s">
        <v>17</v>
      </c>
      <c r="D186">
        <v>84</v>
      </c>
      <c r="E186">
        <v>13</v>
      </c>
      <c r="F186">
        <v>11</v>
      </c>
      <c r="G186">
        <v>73</v>
      </c>
      <c r="H186" t="s">
        <v>96</v>
      </c>
      <c r="I186">
        <v>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7" x14ac:dyDescent="0.3">
      <c r="B187" s="3">
        <v>42226</v>
      </c>
      <c r="C187" t="s">
        <v>17</v>
      </c>
      <c r="D187">
        <v>84</v>
      </c>
      <c r="E187">
        <v>13</v>
      </c>
      <c r="F187">
        <v>12</v>
      </c>
      <c r="G187">
        <v>126</v>
      </c>
      <c r="H187" t="s">
        <v>115</v>
      </c>
      <c r="I187">
        <v>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7" x14ac:dyDescent="0.3">
      <c r="B188" s="3">
        <v>42226</v>
      </c>
      <c r="C188" t="s">
        <v>17</v>
      </c>
      <c r="D188">
        <v>84</v>
      </c>
      <c r="E188">
        <v>13</v>
      </c>
      <c r="F188">
        <v>13</v>
      </c>
      <c r="G188">
        <v>107</v>
      </c>
      <c r="H188" t="s">
        <v>96</v>
      </c>
      <c r="I188">
        <v>4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Q188" t="s">
        <v>262</v>
      </c>
    </row>
    <row r="189" spans="2:17" x14ac:dyDescent="0.3">
      <c r="B189" s="3">
        <v>42226</v>
      </c>
      <c r="C189" t="s">
        <v>17</v>
      </c>
      <c r="D189">
        <v>84</v>
      </c>
      <c r="E189">
        <v>13</v>
      </c>
      <c r="F189">
        <v>14</v>
      </c>
      <c r="G189">
        <v>110</v>
      </c>
      <c r="H189" t="s">
        <v>96</v>
      </c>
      <c r="I189">
        <v>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42226</v>
      </c>
      <c r="C190" t="s">
        <v>17</v>
      </c>
      <c r="D190">
        <v>84</v>
      </c>
      <c r="E190">
        <v>13</v>
      </c>
      <c r="F190">
        <v>15</v>
      </c>
      <c r="G190">
        <v>90</v>
      </c>
      <c r="H190" t="s">
        <v>96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42226</v>
      </c>
      <c r="C191" t="s">
        <v>17</v>
      </c>
      <c r="D191">
        <v>84</v>
      </c>
      <c r="E191">
        <v>13</v>
      </c>
      <c r="F191">
        <v>16</v>
      </c>
      <c r="G191">
        <v>119</v>
      </c>
      <c r="H191" t="s">
        <v>96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</row>
    <row r="192" spans="2:17" x14ac:dyDescent="0.3">
      <c r="B192" s="3">
        <v>42226</v>
      </c>
      <c r="C192" t="s">
        <v>17</v>
      </c>
      <c r="D192">
        <v>84</v>
      </c>
      <c r="E192">
        <v>13</v>
      </c>
      <c r="F192">
        <v>17</v>
      </c>
      <c r="G192">
        <v>112</v>
      </c>
      <c r="H192" t="s">
        <v>96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7" x14ac:dyDescent="0.3">
      <c r="B193" s="3">
        <v>42226</v>
      </c>
      <c r="C193" t="s">
        <v>17</v>
      </c>
      <c r="D193">
        <v>84</v>
      </c>
      <c r="E193">
        <v>13</v>
      </c>
      <c r="F193">
        <v>18</v>
      </c>
      <c r="G193">
        <v>119</v>
      </c>
      <c r="H193" s="11" t="s">
        <v>116</v>
      </c>
      <c r="I193">
        <v>2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7" x14ac:dyDescent="0.3">
      <c r="B194" s="3">
        <v>42226</v>
      </c>
      <c r="C194" t="s">
        <v>17</v>
      </c>
      <c r="D194">
        <v>84</v>
      </c>
      <c r="E194">
        <v>13</v>
      </c>
      <c r="F194">
        <v>19</v>
      </c>
      <c r="G194">
        <v>98</v>
      </c>
      <c r="H194" t="s">
        <v>96</v>
      </c>
      <c r="I194">
        <v>2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42226</v>
      </c>
      <c r="C195" t="s">
        <v>17</v>
      </c>
      <c r="D195">
        <v>84</v>
      </c>
      <c r="E195">
        <v>13</v>
      </c>
      <c r="F195">
        <v>20</v>
      </c>
      <c r="G195">
        <v>30</v>
      </c>
      <c r="H195" t="s">
        <v>96</v>
      </c>
      <c r="I195">
        <v>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42226</v>
      </c>
      <c r="C196" t="s">
        <v>17</v>
      </c>
      <c r="D196">
        <v>92</v>
      </c>
      <c r="E196">
        <v>14</v>
      </c>
      <c r="F196">
        <v>1</v>
      </c>
      <c r="G196">
        <v>71</v>
      </c>
      <c r="H196" t="s">
        <v>96</v>
      </c>
      <c r="I196" s="11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</row>
    <row r="197" spans="2:17" x14ac:dyDescent="0.3">
      <c r="B197" s="3">
        <v>42226</v>
      </c>
      <c r="C197" t="s">
        <v>17</v>
      </c>
      <c r="D197">
        <v>92</v>
      </c>
      <c r="E197">
        <v>14</v>
      </c>
      <c r="F197">
        <v>2</v>
      </c>
      <c r="G197" s="11">
        <v>59</v>
      </c>
      <c r="H197" t="s">
        <v>98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42226</v>
      </c>
      <c r="C198" t="s">
        <v>17</v>
      </c>
      <c r="D198">
        <v>92</v>
      </c>
      <c r="E198">
        <v>14</v>
      </c>
      <c r="F198">
        <v>3</v>
      </c>
      <c r="G198">
        <v>62</v>
      </c>
      <c r="H198" t="s">
        <v>98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Q198" t="s">
        <v>193</v>
      </c>
    </row>
    <row r="199" spans="2:17" x14ac:dyDescent="0.3">
      <c r="B199" s="3">
        <v>42226</v>
      </c>
      <c r="C199" t="s">
        <v>17</v>
      </c>
      <c r="D199">
        <v>92</v>
      </c>
      <c r="E199">
        <v>14</v>
      </c>
      <c r="F199">
        <v>4</v>
      </c>
      <c r="G199">
        <v>80</v>
      </c>
      <c r="H199" t="s">
        <v>96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42226</v>
      </c>
      <c r="C200" t="s">
        <v>17</v>
      </c>
      <c r="D200">
        <v>92</v>
      </c>
      <c r="E200">
        <v>14</v>
      </c>
      <c r="F200">
        <v>5</v>
      </c>
      <c r="G200">
        <v>67</v>
      </c>
      <c r="H200" t="s">
        <v>96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42226</v>
      </c>
      <c r="C201" t="s">
        <v>17</v>
      </c>
      <c r="D201">
        <v>92</v>
      </c>
      <c r="E201">
        <v>14</v>
      </c>
      <c r="F201">
        <v>6</v>
      </c>
      <c r="G201">
        <v>74</v>
      </c>
      <c r="H201" t="s">
        <v>96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42226</v>
      </c>
      <c r="C202" t="s">
        <v>17</v>
      </c>
      <c r="D202">
        <v>92</v>
      </c>
      <c r="E202">
        <v>14</v>
      </c>
      <c r="F202">
        <v>7</v>
      </c>
      <c r="G202">
        <v>100</v>
      </c>
      <c r="H202" t="s">
        <v>96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42226</v>
      </c>
      <c r="C203" t="s">
        <v>17</v>
      </c>
      <c r="D203">
        <v>92</v>
      </c>
      <c r="E203">
        <v>14</v>
      </c>
      <c r="F203">
        <v>8</v>
      </c>
      <c r="G203">
        <v>94</v>
      </c>
      <c r="H203" t="s">
        <v>96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7" x14ac:dyDescent="0.3">
      <c r="B204" s="3">
        <v>42226</v>
      </c>
      <c r="C204" t="s">
        <v>17</v>
      </c>
      <c r="D204">
        <v>92</v>
      </c>
      <c r="E204">
        <v>14</v>
      </c>
      <c r="F204">
        <v>9</v>
      </c>
      <c r="G204">
        <v>94</v>
      </c>
      <c r="H204" t="s">
        <v>98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7" x14ac:dyDescent="0.3">
      <c r="B205" s="3">
        <v>42226</v>
      </c>
      <c r="C205" t="s">
        <v>17</v>
      </c>
      <c r="D205">
        <v>92</v>
      </c>
      <c r="E205">
        <v>14</v>
      </c>
      <c r="F205">
        <v>10</v>
      </c>
      <c r="G205">
        <v>52</v>
      </c>
      <c r="H205" t="s">
        <v>98</v>
      </c>
      <c r="I205">
        <v>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7" x14ac:dyDescent="0.3">
      <c r="B206" s="3">
        <v>42226</v>
      </c>
      <c r="C206" t="s">
        <v>17</v>
      </c>
      <c r="D206">
        <v>92</v>
      </c>
      <c r="E206">
        <v>14</v>
      </c>
      <c r="F206">
        <v>11</v>
      </c>
      <c r="G206">
        <v>78</v>
      </c>
      <c r="H206" t="s">
        <v>96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7" x14ac:dyDescent="0.3">
      <c r="B207" s="3">
        <v>42226</v>
      </c>
      <c r="C207" t="s">
        <v>17</v>
      </c>
      <c r="D207">
        <v>92</v>
      </c>
      <c r="E207">
        <v>14</v>
      </c>
      <c r="F207">
        <v>12</v>
      </c>
      <c r="G207">
        <v>66</v>
      </c>
      <c r="H207" t="s">
        <v>96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Q207" t="s">
        <v>263</v>
      </c>
    </row>
    <row r="208" spans="2:17" x14ac:dyDescent="0.3">
      <c r="B208" s="3">
        <v>42226</v>
      </c>
      <c r="C208" t="s">
        <v>17</v>
      </c>
      <c r="D208">
        <v>92</v>
      </c>
      <c r="E208">
        <v>14</v>
      </c>
      <c r="F208">
        <v>13</v>
      </c>
      <c r="G208">
        <v>104</v>
      </c>
      <c r="H208" t="s">
        <v>96</v>
      </c>
      <c r="I208">
        <v>3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</row>
    <row r="209" spans="2:17" x14ac:dyDescent="0.3">
      <c r="B209" s="3">
        <v>42226</v>
      </c>
      <c r="C209" t="s">
        <v>17</v>
      </c>
      <c r="D209">
        <v>92</v>
      </c>
      <c r="E209">
        <v>14</v>
      </c>
      <c r="F209">
        <v>14</v>
      </c>
      <c r="G209">
        <v>121</v>
      </c>
      <c r="H209" t="s">
        <v>96</v>
      </c>
      <c r="I209">
        <v>3</v>
      </c>
      <c r="J209">
        <v>4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7" x14ac:dyDescent="0.3">
      <c r="B210" s="3">
        <v>42226</v>
      </c>
      <c r="C210" t="s">
        <v>17</v>
      </c>
      <c r="D210">
        <v>92</v>
      </c>
      <c r="E210">
        <v>14</v>
      </c>
      <c r="F210">
        <v>15</v>
      </c>
      <c r="G210">
        <v>89</v>
      </c>
      <c r="H210" t="s">
        <v>96</v>
      </c>
      <c r="I210">
        <v>3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Q210" t="s">
        <v>167</v>
      </c>
    </row>
    <row r="211" spans="2:17" x14ac:dyDescent="0.3">
      <c r="B211" s="3">
        <v>42226</v>
      </c>
      <c r="C211" t="s">
        <v>17</v>
      </c>
      <c r="D211">
        <v>92</v>
      </c>
      <c r="E211">
        <v>14</v>
      </c>
      <c r="F211">
        <v>16</v>
      </c>
      <c r="G211">
        <v>68</v>
      </c>
      <c r="H211" t="s">
        <v>96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Q211" s="6" t="s">
        <v>167</v>
      </c>
    </row>
    <row r="212" spans="2:17" x14ac:dyDescent="0.3">
      <c r="B212" s="3">
        <v>42226</v>
      </c>
      <c r="C212" t="s">
        <v>17</v>
      </c>
      <c r="D212">
        <v>92</v>
      </c>
      <c r="E212">
        <v>14</v>
      </c>
      <c r="F212">
        <v>17</v>
      </c>
      <c r="G212">
        <v>138</v>
      </c>
      <c r="H212" t="s">
        <v>96</v>
      </c>
      <c r="I212">
        <v>3</v>
      </c>
      <c r="J212">
        <v>0</v>
      </c>
      <c r="K212">
        <v>0</v>
      </c>
      <c r="L212">
        <v>2</v>
      </c>
      <c r="M212">
        <v>0</v>
      </c>
      <c r="N212">
        <v>0</v>
      </c>
      <c r="O212">
        <v>0</v>
      </c>
    </row>
    <row r="213" spans="2:17" x14ac:dyDescent="0.3">
      <c r="B213" s="3">
        <v>42226</v>
      </c>
      <c r="C213" t="s">
        <v>17</v>
      </c>
      <c r="D213">
        <v>92</v>
      </c>
      <c r="E213">
        <v>14</v>
      </c>
      <c r="F213">
        <v>18</v>
      </c>
      <c r="G213">
        <v>115</v>
      </c>
      <c r="H213" s="11" t="s">
        <v>96</v>
      </c>
      <c r="I213">
        <v>3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Q213" t="s">
        <v>167</v>
      </c>
    </row>
    <row r="214" spans="2:17" x14ac:dyDescent="0.3">
      <c r="B214" s="3">
        <v>42226</v>
      </c>
      <c r="C214" t="s">
        <v>17</v>
      </c>
      <c r="D214">
        <v>92</v>
      </c>
      <c r="E214">
        <v>14</v>
      </c>
      <c r="F214">
        <v>19</v>
      </c>
      <c r="G214">
        <v>114</v>
      </c>
      <c r="H214" t="s">
        <v>116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2:17" x14ac:dyDescent="0.3">
      <c r="B215" s="3">
        <v>42226</v>
      </c>
      <c r="C215" t="s">
        <v>17</v>
      </c>
      <c r="D215">
        <v>92</v>
      </c>
      <c r="E215">
        <v>14</v>
      </c>
      <c r="F215">
        <v>20</v>
      </c>
      <c r="G215">
        <v>75</v>
      </c>
      <c r="H215" t="s">
        <v>96</v>
      </c>
      <c r="I215">
        <v>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2:17" x14ac:dyDescent="0.3">
      <c r="B216" s="3">
        <v>42226</v>
      </c>
      <c r="C216" t="s">
        <v>17</v>
      </c>
      <c r="D216">
        <v>94</v>
      </c>
      <c r="E216">
        <v>15</v>
      </c>
      <c r="F216">
        <v>1</v>
      </c>
      <c r="G216">
        <v>55</v>
      </c>
      <c r="H216" t="s">
        <v>95</v>
      </c>
      <c r="I216" s="11">
        <v>5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</row>
    <row r="217" spans="2:17" x14ac:dyDescent="0.3">
      <c r="B217" s="3">
        <v>42226</v>
      </c>
      <c r="C217" t="s">
        <v>17</v>
      </c>
      <c r="D217">
        <v>94</v>
      </c>
      <c r="E217">
        <v>15</v>
      </c>
      <c r="F217">
        <v>2</v>
      </c>
      <c r="G217" s="11">
        <v>126</v>
      </c>
      <c r="H217" t="s">
        <v>116</v>
      </c>
      <c r="I217">
        <v>3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Q217" t="s">
        <v>167</v>
      </c>
    </row>
    <row r="218" spans="2:17" x14ac:dyDescent="0.3">
      <c r="B218" s="3">
        <v>42226</v>
      </c>
      <c r="C218" t="s">
        <v>17</v>
      </c>
      <c r="D218">
        <v>94</v>
      </c>
      <c r="E218">
        <v>15</v>
      </c>
      <c r="F218">
        <v>3</v>
      </c>
      <c r="G218">
        <v>118</v>
      </c>
      <c r="H218" t="s">
        <v>99</v>
      </c>
      <c r="I218">
        <v>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2:17" x14ac:dyDescent="0.3">
      <c r="B219" s="3">
        <v>42226</v>
      </c>
      <c r="C219" t="s">
        <v>17</v>
      </c>
      <c r="D219">
        <v>94</v>
      </c>
      <c r="E219">
        <v>15</v>
      </c>
      <c r="F219">
        <v>4</v>
      </c>
      <c r="G219">
        <v>85</v>
      </c>
      <c r="H219" s="11" t="s">
        <v>98</v>
      </c>
      <c r="I219">
        <v>3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42226</v>
      </c>
      <c r="C220" t="s">
        <v>17</v>
      </c>
      <c r="D220">
        <v>94</v>
      </c>
      <c r="E220">
        <v>15</v>
      </c>
      <c r="F220">
        <v>5</v>
      </c>
      <c r="G220">
        <v>108</v>
      </c>
      <c r="H220" t="s">
        <v>98</v>
      </c>
      <c r="I220">
        <v>3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42226</v>
      </c>
      <c r="C221" t="s">
        <v>17</v>
      </c>
      <c r="D221">
        <v>94</v>
      </c>
      <c r="E221">
        <v>15</v>
      </c>
      <c r="F221">
        <v>6</v>
      </c>
      <c r="G221">
        <v>100</v>
      </c>
      <c r="H221" t="s">
        <v>195</v>
      </c>
      <c r="I221">
        <v>3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42226</v>
      </c>
      <c r="C222" t="s">
        <v>17</v>
      </c>
      <c r="D222">
        <v>94</v>
      </c>
      <c r="E222">
        <v>15</v>
      </c>
      <c r="F222">
        <v>7</v>
      </c>
      <c r="G222">
        <v>110</v>
      </c>
      <c r="H222" t="s">
        <v>98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42226</v>
      </c>
      <c r="C223" t="s">
        <v>17</v>
      </c>
      <c r="D223">
        <v>94</v>
      </c>
      <c r="E223">
        <v>15</v>
      </c>
      <c r="F223">
        <v>8</v>
      </c>
      <c r="G223">
        <v>81</v>
      </c>
      <c r="H223" t="s">
        <v>98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7" x14ac:dyDescent="0.3">
      <c r="B224" s="3">
        <v>42226</v>
      </c>
      <c r="C224" t="s">
        <v>17</v>
      </c>
      <c r="D224">
        <v>94</v>
      </c>
      <c r="E224">
        <v>15</v>
      </c>
      <c r="F224">
        <v>9</v>
      </c>
      <c r="G224">
        <v>111</v>
      </c>
      <c r="H224" t="s">
        <v>195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42226</v>
      </c>
      <c r="C225" t="s">
        <v>17</v>
      </c>
      <c r="D225">
        <v>94</v>
      </c>
      <c r="E225">
        <v>15</v>
      </c>
      <c r="F225">
        <v>10</v>
      </c>
      <c r="G225">
        <v>98</v>
      </c>
      <c r="H225" t="s">
        <v>98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42226</v>
      </c>
      <c r="C226" t="s">
        <v>17</v>
      </c>
      <c r="D226">
        <v>94</v>
      </c>
      <c r="E226">
        <v>15</v>
      </c>
      <c r="F226">
        <v>11</v>
      </c>
      <c r="G226">
        <v>112</v>
      </c>
      <c r="H226" t="s">
        <v>99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Q226" s="6"/>
    </row>
    <row r="227" spans="2:17" x14ac:dyDescent="0.3">
      <c r="B227" s="3">
        <v>42226</v>
      </c>
      <c r="C227" t="s">
        <v>17</v>
      </c>
      <c r="D227">
        <v>94</v>
      </c>
      <c r="E227">
        <v>15</v>
      </c>
      <c r="F227">
        <v>12</v>
      </c>
      <c r="G227">
        <v>89</v>
      </c>
      <c r="H227" t="s">
        <v>98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2:17" x14ac:dyDescent="0.3">
      <c r="B228" s="3">
        <v>42226</v>
      </c>
      <c r="C228" t="s">
        <v>17</v>
      </c>
      <c r="D228">
        <v>94</v>
      </c>
      <c r="E228">
        <v>15</v>
      </c>
      <c r="F228">
        <v>13</v>
      </c>
      <c r="G228">
        <v>76</v>
      </c>
      <c r="H228" t="s">
        <v>98</v>
      </c>
      <c r="I228">
        <v>3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7" x14ac:dyDescent="0.3">
      <c r="B229" s="3">
        <v>42226</v>
      </c>
      <c r="C229" t="s">
        <v>17</v>
      </c>
      <c r="D229">
        <v>94</v>
      </c>
      <c r="E229">
        <v>15</v>
      </c>
      <c r="F229">
        <v>14</v>
      </c>
      <c r="G229">
        <v>101</v>
      </c>
      <c r="H229" t="s">
        <v>98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>
        <v>42226</v>
      </c>
      <c r="C230" t="s">
        <v>17</v>
      </c>
      <c r="D230">
        <v>94</v>
      </c>
      <c r="E230">
        <v>15</v>
      </c>
      <c r="F230">
        <v>15</v>
      </c>
      <c r="G230">
        <v>128</v>
      </c>
      <c r="H230" t="s">
        <v>116</v>
      </c>
      <c r="I230">
        <v>4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Q230" t="s">
        <v>167</v>
      </c>
    </row>
    <row r="231" spans="2:17" x14ac:dyDescent="0.3">
      <c r="B231" s="3">
        <v>42226</v>
      </c>
      <c r="C231" t="s">
        <v>17</v>
      </c>
      <c r="D231">
        <v>94</v>
      </c>
      <c r="E231">
        <v>15</v>
      </c>
      <c r="F231">
        <v>16</v>
      </c>
      <c r="G231">
        <v>118</v>
      </c>
      <c r="H231" t="s">
        <v>96</v>
      </c>
      <c r="I231">
        <v>3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</row>
    <row r="232" spans="2:17" x14ac:dyDescent="0.3">
      <c r="B232" s="3">
        <v>42226</v>
      </c>
      <c r="C232" t="s">
        <v>17</v>
      </c>
      <c r="D232">
        <v>94</v>
      </c>
      <c r="E232">
        <v>15</v>
      </c>
      <c r="F232">
        <v>17</v>
      </c>
      <c r="G232">
        <v>111</v>
      </c>
      <c r="H232" t="s">
        <v>98</v>
      </c>
      <c r="I232">
        <v>4</v>
      </c>
      <c r="J232">
        <v>2</v>
      </c>
      <c r="K232">
        <v>0</v>
      </c>
      <c r="L232">
        <v>0</v>
      </c>
      <c r="M232">
        <v>0</v>
      </c>
      <c r="N232">
        <v>0</v>
      </c>
      <c r="O232">
        <v>0</v>
      </c>
      <c r="Q232" s="6" t="s">
        <v>264</v>
      </c>
    </row>
    <row r="233" spans="2:17" x14ac:dyDescent="0.3">
      <c r="B233" s="3">
        <v>42226</v>
      </c>
      <c r="C233" t="s">
        <v>17</v>
      </c>
      <c r="D233">
        <v>94</v>
      </c>
      <c r="E233">
        <v>15</v>
      </c>
      <c r="F233">
        <v>18</v>
      </c>
      <c r="G233">
        <v>98</v>
      </c>
      <c r="H233" s="11" t="s">
        <v>195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Q233" s="6" t="s">
        <v>210</v>
      </c>
    </row>
    <row r="234" spans="2:17" x14ac:dyDescent="0.3">
      <c r="B234" s="3">
        <v>42226</v>
      </c>
      <c r="C234" t="s">
        <v>17</v>
      </c>
      <c r="D234">
        <v>94</v>
      </c>
      <c r="E234">
        <v>15</v>
      </c>
      <c r="F234">
        <v>19</v>
      </c>
      <c r="G234">
        <v>90</v>
      </c>
      <c r="H234" s="11" t="s">
        <v>98</v>
      </c>
      <c r="I234">
        <v>3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Q234" s="6" t="s">
        <v>210</v>
      </c>
    </row>
    <row r="235" spans="2:17" x14ac:dyDescent="0.3">
      <c r="B235" s="3">
        <v>42226</v>
      </c>
      <c r="C235" t="s">
        <v>17</v>
      </c>
      <c r="D235">
        <v>94</v>
      </c>
      <c r="E235">
        <v>15</v>
      </c>
      <c r="F235">
        <v>20</v>
      </c>
      <c r="G235">
        <v>115</v>
      </c>
      <c r="H235" t="s">
        <v>98</v>
      </c>
      <c r="I235">
        <v>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7" x14ac:dyDescent="0.3">
      <c r="B236" s="3"/>
    </row>
    <row r="237" spans="2:17" x14ac:dyDescent="0.3">
      <c r="B237" s="3" t="s">
        <v>108</v>
      </c>
      <c r="J237">
        <f t="shared" ref="J237:O237" si="0">SUM(J7:J235)</f>
        <v>137</v>
      </c>
      <c r="K237">
        <f t="shared" si="0"/>
        <v>9</v>
      </c>
      <c r="L237">
        <f t="shared" si="0"/>
        <v>10</v>
      </c>
      <c r="M237">
        <f t="shared" si="0"/>
        <v>8</v>
      </c>
      <c r="N237">
        <f t="shared" si="0"/>
        <v>3</v>
      </c>
      <c r="O237">
        <f t="shared" si="0"/>
        <v>3</v>
      </c>
    </row>
    <row r="238" spans="2:17" x14ac:dyDescent="0.3">
      <c r="B238" s="3" t="s">
        <v>107</v>
      </c>
      <c r="G238">
        <f>AVERAGE(G7:G235)</f>
        <v>95.515283842794759</v>
      </c>
      <c r="I238">
        <f t="shared" ref="I238:O238" si="1">AVERAGE(I7:I235)</f>
        <v>3.2445414847161573</v>
      </c>
      <c r="J238">
        <f t="shared" si="1"/>
        <v>0.59825327510917026</v>
      </c>
      <c r="K238">
        <f t="shared" si="1"/>
        <v>3.9301310043668124E-2</v>
      </c>
      <c r="L238">
        <f t="shared" si="1"/>
        <v>4.3668122270742356E-2</v>
      </c>
      <c r="M238">
        <f t="shared" si="1"/>
        <v>3.5242290748898682E-2</v>
      </c>
      <c r="N238">
        <f t="shared" si="1"/>
        <v>1.3215859030837005E-2</v>
      </c>
      <c r="O238">
        <f t="shared" si="1"/>
        <v>1.3215859030837005E-2</v>
      </c>
    </row>
    <row r="239" spans="2:17" x14ac:dyDescent="0.3">
      <c r="B239" t="s">
        <v>121</v>
      </c>
      <c r="G239">
        <f>_xlfn.STDEV.S(G7:G235)</f>
        <v>29.639885149834775</v>
      </c>
      <c r="I239">
        <f t="shared" ref="I239:O239" si="2">_xlfn.STDEV.S(I7:I235)</f>
        <v>0.55530012770041981</v>
      </c>
      <c r="J239">
        <f t="shared" si="2"/>
        <v>1.0409158023107303</v>
      </c>
      <c r="K239">
        <f t="shared" si="2"/>
        <v>0.19473653152093104</v>
      </c>
      <c r="L239">
        <f t="shared" si="2"/>
        <v>0.22520282064557234</v>
      </c>
      <c r="M239">
        <f t="shared" si="2"/>
        <v>0.20736507153772135</v>
      </c>
      <c r="N239">
        <f t="shared" si="2"/>
        <v>0.11445044572276393</v>
      </c>
      <c r="O239">
        <f t="shared" si="2"/>
        <v>0.11445044572276393</v>
      </c>
    </row>
    <row r="240" spans="2:17" x14ac:dyDescent="0.3">
      <c r="B240" s="3" t="s">
        <v>122</v>
      </c>
      <c r="G240">
        <f>(G239/SQRT(229))</f>
        <v>1.9586587422363415</v>
      </c>
      <c r="I240">
        <f>(I239/SQRT(229))</f>
        <v>3.6695265321952407E-2</v>
      </c>
      <c r="J240">
        <f>(J239/SQRT(229))</f>
        <v>6.8785652367456374E-2</v>
      </c>
      <c r="K240">
        <f>(K239/SQRT(229))</f>
        <v>1.2868552221714012E-2</v>
      </c>
      <c r="L240">
        <f>(L239/SQRT(229))</f>
        <v>1.488182127575457E-2</v>
      </c>
      <c r="M240">
        <f>(M239/SQRT(2229))</f>
        <v>4.3921844661689831E-3</v>
      </c>
      <c r="N240">
        <f>(N239/SQRT(229))</f>
        <v>7.563098336397807E-3</v>
      </c>
      <c r="O240">
        <f>(O239/SQRT(229))</f>
        <v>7.563098336397807E-3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43"/>
  <sheetViews>
    <sheetView workbookViewId="0">
      <pane ySplit="1800" activePane="bottomLeft"/>
      <selection activeCell="I1" sqref="I1:I1048576"/>
      <selection pane="bottomLeft" activeCell="P9" sqref="P9"/>
    </sheetView>
  </sheetViews>
  <sheetFormatPr defaultRowHeight="14.4" x14ac:dyDescent="0.3"/>
  <cols>
    <col min="5" max="5" width="11.5546875" bestFit="1" customWidth="1"/>
    <col min="7" max="7" width="11.88671875" bestFit="1" customWidth="1"/>
    <col min="15" max="15" width="9.5546875" bestFit="1" customWidth="1"/>
    <col min="16" max="16" width="9.33203125" bestFit="1" customWidth="1"/>
    <col min="17" max="17" width="9.33203125" customWidth="1"/>
  </cols>
  <sheetData>
    <row r="2" spans="2:21" x14ac:dyDescent="0.3">
      <c r="B2" t="s">
        <v>0</v>
      </c>
      <c r="F2" t="s">
        <v>12</v>
      </c>
      <c r="L2" t="s">
        <v>14</v>
      </c>
    </row>
    <row r="4" spans="2:21" x14ac:dyDescent="0.3">
      <c r="G4" t="s">
        <v>3</v>
      </c>
    </row>
    <row r="5" spans="2:21" x14ac:dyDescent="0.3">
      <c r="B5" t="s">
        <v>1</v>
      </c>
      <c r="C5" t="s">
        <v>7</v>
      </c>
      <c r="D5" t="s">
        <v>36</v>
      </c>
      <c r="E5" t="s">
        <v>19</v>
      </c>
      <c r="F5" t="s">
        <v>11</v>
      </c>
      <c r="G5" t="s">
        <v>32</v>
      </c>
      <c r="H5" t="s">
        <v>33</v>
      </c>
      <c r="I5" t="s">
        <v>4</v>
      </c>
      <c r="J5" t="s">
        <v>5</v>
      </c>
      <c r="K5" t="s">
        <v>15</v>
      </c>
      <c r="N5" t="s">
        <v>94</v>
      </c>
      <c r="P5" s="1" t="s">
        <v>77</v>
      </c>
      <c r="Q5" s="1" t="s">
        <v>78</v>
      </c>
      <c r="R5" s="1" t="s">
        <v>53</v>
      </c>
      <c r="S5" s="1" t="s">
        <v>54</v>
      </c>
      <c r="T5" s="1" t="s">
        <v>51</v>
      </c>
      <c r="U5" s="1" t="s">
        <v>52</v>
      </c>
    </row>
    <row r="6" spans="2:21" x14ac:dyDescent="0.3">
      <c r="B6" s="1">
        <v>97</v>
      </c>
      <c r="C6" s="1" t="s">
        <v>17</v>
      </c>
      <c r="D6" s="1">
        <v>0</v>
      </c>
      <c r="E6" s="1" t="s">
        <v>92</v>
      </c>
      <c r="F6" s="1">
        <v>15</v>
      </c>
      <c r="G6" s="1">
        <v>448731</v>
      </c>
      <c r="H6" s="1" t="s">
        <v>93</v>
      </c>
      <c r="I6" s="9">
        <v>42.151879999999998</v>
      </c>
      <c r="J6" s="8">
        <v>-93.620530000000002</v>
      </c>
      <c r="N6">
        <v>0</v>
      </c>
      <c r="P6" s="1"/>
      <c r="Q6" s="1"/>
      <c r="R6" s="1"/>
      <c r="S6" s="1"/>
      <c r="T6" s="1"/>
      <c r="U6" s="1"/>
    </row>
    <row r="7" spans="2:21" x14ac:dyDescent="0.3">
      <c r="B7" s="1">
        <v>51</v>
      </c>
      <c r="C7" s="1" t="s">
        <v>17</v>
      </c>
      <c r="D7" s="1">
        <v>1</v>
      </c>
      <c r="E7" s="1" t="s">
        <v>21</v>
      </c>
      <c r="F7" s="1">
        <v>15</v>
      </c>
      <c r="G7" s="1">
        <v>447977</v>
      </c>
      <c r="H7" s="1" t="s">
        <v>2</v>
      </c>
      <c r="I7" s="9">
        <v>42.151890000000002</v>
      </c>
      <c r="J7" s="2">
        <v>-93.629660000000001</v>
      </c>
      <c r="K7">
        <v>11</v>
      </c>
      <c r="N7">
        <f>(G7-G6)</f>
        <v>-754</v>
      </c>
      <c r="O7" s="2"/>
      <c r="P7" s="7">
        <v>8</v>
      </c>
      <c r="Q7" s="7">
        <v>2</v>
      </c>
      <c r="R7" s="1">
        <v>0</v>
      </c>
      <c r="S7" s="1">
        <v>10</v>
      </c>
      <c r="T7" s="1">
        <v>0</v>
      </c>
      <c r="U7" s="1">
        <v>16</v>
      </c>
    </row>
    <row r="8" spans="2:21" x14ac:dyDescent="0.3">
      <c r="B8" s="1">
        <v>52</v>
      </c>
      <c r="C8" s="1" t="s">
        <v>17</v>
      </c>
      <c r="D8" s="1">
        <v>2</v>
      </c>
      <c r="E8" s="1" t="s">
        <v>21</v>
      </c>
      <c r="F8" s="1">
        <v>15</v>
      </c>
      <c r="G8" s="1">
        <v>446663</v>
      </c>
      <c r="H8" s="1" t="s">
        <v>6</v>
      </c>
      <c r="I8" s="2">
        <v>42.151919999999997</v>
      </c>
      <c r="J8" s="2">
        <v>-93.645570000000006</v>
      </c>
      <c r="K8">
        <v>12</v>
      </c>
      <c r="N8">
        <f>(G8-G7)</f>
        <v>-1314</v>
      </c>
      <c r="O8" s="2"/>
      <c r="P8" s="7">
        <v>70</v>
      </c>
      <c r="Q8" s="7">
        <v>0</v>
      </c>
      <c r="R8" s="1">
        <v>17</v>
      </c>
      <c r="S8" s="1">
        <v>3</v>
      </c>
      <c r="T8" s="1">
        <v>26</v>
      </c>
      <c r="U8" s="1">
        <v>8</v>
      </c>
    </row>
    <row r="9" spans="2:21" x14ac:dyDescent="0.3">
      <c r="B9" s="1">
        <v>53</v>
      </c>
      <c r="C9" s="1" t="s">
        <v>17</v>
      </c>
      <c r="D9" s="1">
        <v>3</v>
      </c>
      <c r="E9" s="1" t="s">
        <v>21</v>
      </c>
      <c r="F9" s="1">
        <v>15</v>
      </c>
      <c r="G9" s="1">
        <v>444363</v>
      </c>
      <c r="H9" s="1" t="s">
        <v>10</v>
      </c>
      <c r="I9" s="2">
        <v>42.152149999999999</v>
      </c>
      <c r="J9" s="2">
        <v>-93.673410000000004</v>
      </c>
      <c r="K9">
        <v>14</v>
      </c>
      <c r="N9">
        <f t="shared" ref="N9:N23" si="0">(G9-G8)</f>
        <v>-2300</v>
      </c>
      <c r="O9" s="2"/>
      <c r="P9" s="7">
        <v>2</v>
      </c>
      <c r="Q9" s="7">
        <v>8</v>
      </c>
      <c r="R9" s="1">
        <v>0</v>
      </c>
      <c r="S9" s="1">
        <v>8</v>
      </c>
      <c r="T9" s="1">
        <v>4</v>
      </c>
      <c r="U9" s="1">
        <v>9</v>
      </c>
    </row>
    <row r="10" spans="2:21" x14ac:dyDescent="0.3">
      <c r="B10" s="1">
        <v>75</v>
      </c>
      <c r="C10" s="1" t="s">
        <v>17</v>
      </c>
      <c r="D10" s="1">
        <v>4</v>
      </c>
      <c r="E10" s="1" t="s">
        <v>20</v>
      </c>
      <c r="F10" s="1">
        <v>15</v>
      </c>
      <c r="G10" s="1">
        <v>441050</v>
      </c>
      <c r="H10" s="1" t="s">
        <v>76</v>
      </c>
      <c r="I10" s="2">
        <v>42.152030000000003</v>
      </c>
      <c r="J10" s="2">
        <v>-93.713499999999996</v>
      </c>
      <c r="N10">
        <f>(G10-G9)</f>
        <v>-3313</v>
      </c>
      <c r="P10" s="1">
        <v>19</v>
      </c>
      <c r="Q10" s="1">
        <v>11</v>
      </c>
      <c r="R10" s="1">
        <v>0</v>
      </c>
      <c r="S10" s="1">
        <v>4</v>
      </c>
      <c r="T10" s="1">
        <v>12</v>
      </c>
      <c r="U10" s="1">
        <v>2</v>
      </c>
    </row>
    <row r="11" spans="2:21" x14ac:dyDescent="0.3">
      <c r="B11" s="1">
        <v>76</v>
      </c>
      <c r="C11" s="1" t="s">
        <v>17</v>
      </c>
      <c r="D11" s="1">
        <v>5</v>
      </c>
      <c r="E11" s="1" t="s">
        <v>21</v>
      </c>
      <c r="F11" s="1">
        <v>15</v>
      </c>
      <c r="G11" s="1">
        <v>439735</v>
      </c>
      <c r="H11" s="1" t="s">
        <v>79</v>
      </c>
      <c r="I11" s="2">
        <v>42.152169999999998</v>
      </c>
      <c r="J11" s="2">
        <v>-93.729420000000005</v>
      </c>
      <c r="N11">
        <f t="shared" si="0"/>
        <v>-1315</v>
      </c>
      <c r="P11" s="1">
        <v>20</v>
      </c>
      <c r="Q11" s="1">
        <v>6</v>
      </c>
      <c r="R11" s="1">
        <v>10</v>
      </c>
      <c r="S11" s="1">
        <v>0</v>
      </c>
      <c r="T11" s="1">
        <v>26</v>
      </c>
      <c r="U11" s="1">
        <v>25</v>
      </c>
    </row>
    <row r="12" spans="2:21" x14ac:dyDescent="0.3">
      <c r="B12" s="1">
        <v>77</v>
      </c>
      <c r="C12" s="1" t="s">
        <v>17</v>
      </c>
      <c r="D12" s="1">
        <v>6</v>
      </c>
      <c r="E12" s="1" t="s">
        <v>21</v>
      </c>
      <c r="F12" s="1">
        <v>15</v>
      </c>
      <c r="G12" s="1">
        <v>438363</v>
      </c>
      <c r="H12" s="1" t="s">
        <v>80</v>
      </c>
      <c r="I12" s="2">
        <v>42.152189999999997</v>
      </c>
      <c r="J12" s="2">
        <v>-93.746030000000005</v>
      </c>
      <c r="N12">
        <f t="shared" si="0"/>
        <v>-1372</v>
      </c>
      <c r="P12" s="1">
        <v>5</v>
      </c>
      <c r="Q12" s="1">
        <v>0</v>
      </c>
      <c r="R12" s="1">
        <v>7</v>
      </c>
      <c r="S12" s="1">
        <v>3</v>
      </c>
      <c r="T12" s="1">
        <v>0</v>
      </c>
      <c r="U12" s="1">
        <v>6</v>
      </c>
    </row>
    <row r="13" spans="2:21" x14ac:dyDescent="0.3">
      <c r="B13" s="1">
        <v>78</v>
      </c>
      <c r="C13" s="1" t="s">
        <v>17</v>
      </c>
      <c r="D13" s="1">
        <v>7</v>
      </c>
      <c r="E13" s="1" t="s">
        <v>20</v>
      </c>
      <c r="F13" s="1">
        <v>15</v>
      </c>
      <c r="G13" s="1">
        <v>437193</v>
      </c>
      <c r="H13" s="1" t="s">
        <v>81</v>
      </c>
      <c r="I13" s="2">
        <v>42.151910000000001</v>
      </c>
      <c r="J13" s="2">
        <v>-93.760189999999994</v>
      </c>
      <c r="N13">
        <f t="shared" si="0"/>
        <v>-1170</v>
      </c>
      <c r="P13" s="1">
        <v>9</v>
      </c>
      <c r="Q13" s="1">
        <v>3</v>
      </c>
      <c r="R13" s="1">
        <v>7</v>
      </c>
      <c r="S13" s="1">
        <v>1</v>
      </c>
      <c r="T13" s="1">
        <v>11</v>
      </c>
      <c r="U13" s="1">
        <v>10</v>
      </c>
    </row>
    <row r="14" spans="2:21" x14ac:dyDescent="0.3">
      <c r="B14" s="1">
        <v>79</v>
      </c>
      <c r="C14" s="1" t="s">
        <v>17</v>
      </c>
      <c r="D14" s="1">
        <v>8</v>
      </c>
      <c r="E14" s="1" t="s">
        <v>21</v>
      </c>
      <c r="F14" s="1">
        <v>15</v>
      </c>
      <c r="G14" s="1">
        <v>436138</v>
      </c>
      <c r="H14" s="1" t="s">
        <v>82</v>
      </c>
      <c r="I14" s="2">
        <v>42.151910000000001</v>
      </c>
      <c r="J14" s="2">
        <v>-93.772959999999998</v>
      </c>
      <c r="N14">
        <f t="shared" si="0"/>
        <v>-1055</v>
      </c>
      <c r="P14" s="1">
        <v>9</v>
      </c>
      <c r="Q14" s="1">
        <v>0</v>
      </c>
      <c r="R14" s="1">
        <v>10</v>
      </c>
      <c r="S14" s="1">
        <v>6</v>
      </c>
      <c r="T14" s="1">
        <v>31</v>
      </c>
      <c r="U14" s="1">
        <v>0</v>
      </c>
    </row>
    <row r="15" spans="2:21" x14ac:dyDescent="0.3">
      <c r="B15" s="1">
        <v>80</v>
      </c>
      <c r="C15" s="1" t="s">
        <v>17</v>
      </c>
      <c r="D15" s="1">
        <v>9</v>
      </c>
      <c r="E15" s="1" t="s">
        <v>20</v>
      </c>
      <c r="F15" s="1">
        <v>15</v>
      </c>
      <c r="G15" s="1">
        <v>435183</v>
      </c>
      <c r="H15" s="1" t="s">
        <v>83</v>
      </c>
      <c r="I15" s="2">
        <v>42.151899999999998</v>
      </c>
      <c r="J15" s="2">
        <v>-93.784509999999997</v>
      </c>
      <c r="N15">
        <f t="shared" si="0"/>
        <v>-955</v>
      </c>
      <c r="P15" s="1">
        <v>22</v>
      </c>
      <c r="Q15" s="1">
        <v>9</v>
      </c>
      <c r="R15" s="1">
        <v>2</v>
      </c>
      <c r="S15" s="1">
        <v>8</v>
      </c>
      <c r="T15" s="1">
        <v>27</v>
      </c>
      <c r="U15" s="1">
        <v>16</v>
      </c>
    </row>
    <row r="16" spans="2:21" x14ac:dyDescent="0.3">
      <c r="B16" s="1">
        <v>81</v>
      </c>
      <c r="C16" s="1" t="s">
        <v>17</v>
      </c>
      <c r="D16" s="1">
        <v>10</v>
      </c>
      <c r="E16" s="1" t="s">
        <v>21</v>
      </c>
      <c r="F16" s="1">
        <v>15</v>
      </c>
      <c r="G16" s="1">
        <v>433853</v>
      </c>
      <c r="H16" s="1" t="s">
        <v>84</v>
      </c>
      <c r="I16" s="2">
        <v>42.152000000000001</v>
      </c>
      <c r="J16" s="2">
        <v>-93.800610000000006</v>
      </c>
      <c r="N16">
        <f t="shared" si="0"/>
        <v>-1330</v>
      </c>
      <c r="P16" s="1">
        <v>9</v>
      </c>
      <c r="Q16" s="1">
        <v>0</v>
      </c>
      <c r="R16" s="1">
        <v>34</v>
      </c>
      <c r="S16" s="1">
        <v>8</v>
      </c>
      <c r="T16" s="1">
        <v>4</v>
      </c>
      <c r="U16" s="1">
        <v>8</v>
      </c>
    </row>
    <row r="17" spans="2:21" x14ac:dyDescent="0.3">
      <c r="B17" s="1">
        <v>82</v>
      </c>
      <c r="C17" s="1" t="s">
        <v>17</v>
      </c>
      <c r="D17" s="1">
        <v>11</v>
      </c>
      <c r="E17" s="1" t="s">
        <v>21</v>
      </c>
      <c r="F17" s="1">
        <v>15</v>
      </c>
      <c r="G17" s="1">
        <v>431929</v>
      </c>
      <c r="H17" s="1" t="s">
        <v>85</v>
      </c>
      <c r="I17" s="2">
        <v>42.152000000000001</v>
      </c>
      <c r="J17" s="2">
        <v>-93.823899999999995</v>
      </c>
      <c r="N17">
        <f t="shared" si="0"/>
        <v>-1924</v>
      </c>
      <c r="P17" s="1">
        <v>11</v>
      </c>
      <c r="Q17" s="1">
        <v>2</v>
      </c>
      <c r="R17" s="1">
        <v>0</v>
      </c>
      <c r="S17" s="1">
        <v>3</v>
      </c>
      <c r="T17" s="1">
        <v>1</v>
      </c>
      <c r="U17" s="1">
        <v>1</v>
      </c>
    </row>
    <row r="18" spans="2:21" x14ac:dyDescent="0.3">
      <c r="B18" s="1">
        <v>83</v>
      </c>
      <c r="C18" s="1" t="s">
        <v>17</v>
      </c>
      <c r="D18" s="1">
        <v>12</v>
      </c>
      <c r="E18" s="1" t="s">
        <v>20</v>
      </c>
      <c r="F18" s="1">
        <v>15</v>
      </c>
      <c r="G18" s="1">
        <v>430890</v>
      </c>
      <c r="H18" s="1" t="s">
        <v>86</v>
      </c>
      <c r="I18" s="2">
        <v>42.151899999999998</v>
      </c>
      <c r="J18" s="2">
        <v>-93.836470000000006</v>
      </c>
      <c r="N18">
        <f t="shared" si="0"/>
        <v>-1039</v>
      </c>
      <c r="P18" s="1">
        <v>19</v>
      </c>
      <c r="Q18" s="1">
        <v>0</v>
      </c>
      <c r="R18" s="1">
        <v>14</v>
      </c>
      <c r="S18" s="1">
        <v>0</v>
      </c>
      <c r="T18" s="1">
        <v>1</v>
      </c>
      <c r="U18" s="1">
        <v>3</v>
      </c>
    </row>
    <row r="19" spans="2:21" x14ac:dyDescent="0.3">
      <c r="B19" s="1">
        <v>84</v>
      </c>
      <c r="C19" s="1" t="s">
        <v>17</v>
      </c>
      <c r="D19" s="1">
        <v>13</v>
      </c>
      <c r="E19" s="1" t="s">
        <v>20</v>
      </c>
      <c r="F19" s="1">
        <v>15</v>
      </c>
      <c r="G19" s="1">
        <v>429726</v>
      </c>
      <c r="H19" s="1" t="s">
        <v>87</v>
      </c>
      <c r="I19" s="2">
        <v>42.15193</v>
      </c>
      <c r="J19" s="2">
        <v>-93.850560000000002</v>
      </c>
      <c r="N19">
        <f t="shared" si="0"/>
        <v>-1164</v>
      </c>
      <c r="P19" s="1">
        <v>26</v>
      </c>
      <c r="Q19" s="1">
        <v>8</v>
      </c>
      <c r="R19" s="1">
        <v>23</v>
      </c>
      <c r="S19" s="1">
        <v>6</v>
      </c>
      <c r="T19" s="1">
        <v>7</v>
      </c>
      <c r="U19" s="1">
        <v>9</v>
      </c>
    </row>
    <row r="20" spans="2:21" x14ac:dyDescent="0.3">
      <c r="B20" s="1">
        <v>92</v>
      </c>
      <c r="C20" s="1" t="s">
        <v>17</v>
      </c>
      <c r="D20" s="1">
        <v>14</v>
      </c>
      <c r="E20" s="1" t="s">
        <v>21</v>
      </c>
      <c r="F20" s="1">
        <v>15</v>
      </c>
      <c r="G20" s="1">
        <v>428297</v>
      </c>
      <c r="H20" s="1" t="s">
        <v>88</v>
      </c>
      <c r="I20" s="2">
        <v>42.15204</v>
      </c>
      <c r="J20" s="2">
        <v>-93.867859999999993</v>
      </c>
      <c r="N20">
        <f t="shared" si="0"/>
        <v>-1429</v>
      </c>
      <c r="P20" s="1">
        <v>23</v>
      </c>
      <c r="Q20" s="1">
        <v>2</v>
      </c>
      <c r="R20" s="1">
        <v>84</v>
      </c>
      <c r="S20" s="1">
        <v>10</v>
      </c>
      <c r="T20" s="1">
        <v>3</v>
      </c>
      <c r="U20" s="1">
        <v>15</v>
      </c>
    </row>
    <row r="21" spans="2:21" x14ac:dyDescent="0.3">
      <c r="B21" s="1">
        <v>93</v>
      </c>
      <c r="C21" s="1" t="s">
        <v>17</v>
      </c>
      <c r="D21" s="1">
        <v>15</v>
      </c>
      <c r="E21" s="1" t="s">
        <v>21</v>
      </c>
      <c r="F21" s="1">
        <v>15</v>
      </c>
      <c r="G21" s="1">
        <v>427353</v>
      </c>
      <c r="H21" s="1" t="s">
        <v>89</v>
      </c>
      <c r="I21" s="2">
        <v>42.15204</v>
      </c>
      <c r="J21" s="2">
        <v>-93.879289999999997</v>
      </c>
      <c r="N21">
        <f t="shared" si="0"/>
        <v>-944</v>
      </c>
      <c r="P21" s="1">
        <v>34</v>
      </c>
      <c r="Q21" s="1">
        <v>4</v>
      </c>
      <c r="R21" s="1">
        <v>46</v>
      </c>
      <c r="S21" s="1">
        <v>6</v>
      </c>
      <c r="T21" s="1">
        <v>1</v>
      </c>
      <c r="U21" s="1">
        <v>2</v>
      </c>
    </row>
    <row r="22" spans="2:21" x14ac:dyDescent="0.3">
      <c r="B22" s="1">
        <v>95</v>
      </c>
      <c r="C22" s="1" t="s">
        <v>17</v>
      </c>
      <c r="D22" s="1">
        <v>16</v>
      </c>
      <c r="E22" s="1" t="s">
        <v>21</v>
      </c>
      <c r="F22" s="1">
        <v>15</v>
      </c>
      <c r="G22" s="1">
        <v>426008</v>
      </c>
      <c r="H22" s="1" t="s">
        <v>90</v>
      </c>
      <c r="I22" s="2">
        <v>42.152030000000003</v>
      </c>
      <c r="J22" s="2">
        <v>-93.895560000000003</v>
      </c>
      <c r="N22">
        <f t="shared" si="0"/>
        <v>-1345</v>
      </c>
      <c r="P22" s="1">
        <v>11</v>
      </c>
      <c r="Q22" s="1">
        <v>1</v>
      </c>
      <c r="R22" s="1">
        <v>15</v>
      </c>
      <c r="S22" s="1">
        <v>1</v>
      </c>
      <c r="T22" s="1">
        <v>25</v>
      </c>
      <c r="U22" s="1">
        <v>4</v>
      </c>
    </row>
    <row r="23" spans="2:21" x14ac:dyDescent="0.3">
      <c r="B23" s="1">
        <v>96</v>
      </c>
      <c r="C23" s="1" t="s">
        <v>17</v>
      </c>
      <c r="D23" s="1">
        <v>17</v>
      </c>
      <c r="E23" s="1" t="s">
        <v>20</v>
      </c>
      <c r="F23" s="1">
        <v>15</v>
      </c>
      <c r="G23" s="1">
        <v>425138</v>
      </c>
      <c r="H23" s="1" t="s">
        <v>90</v>
      </c>
      <c r="I23" s="2">
        <v>42.151949999999999</v>
      </c>
      <c r="J23" s="2">
        <v>-93.906090000000006</v>
      </c>
      <c r="N23">
        <f t="shared" si="0"/>
        <v>-870</v>
      </c>
      <c r="P23" s="1">
        <v>22</v>
      </c>
      <c r="Q23" s="1">
        <v>1</v>
      </c>
      <c r="R23" s="1">
        <v>33</v>
      </c>
      <c r="S23" s="1">
        <v>21</v>
      </c>
      <c r="T23" s="1">
        <v>19</v>
      </c>
      <c r="U23" s="1">
        <v>15</v>
      </c>
    </row>
    <row r="27" spans="2:21" x14ac:dyDescent="0.3">
      <c r="C27" s="1" t="s">
        <v>8</v>
      </c>
      <c r="D27" s="1">
        <v>0</v>
      </c>
      <c r="E27" s="1"/>
      <c r="F27" s="1"/>
      <c r="G27" s="1"/>
      <c r="H27" s="1"/>
      <c r="I27" s="1"/>
      <c r="J27" s="1"/>
    </row>
    <row r="28" spans="2:21" x14ac:dyDescent="0.3">
      <c r="B28" s="1">
        <v>54</v>
      </c>
      <c r="C28" s="1" t="s">
        <v>8</v>
      </c>
      <c r="D28" s="1">
        <v>1</v>
      </c>
      <c r="E28" s="1" t="s">
        <v>21</v>
      </c>
      <c r="F28" s="1">
        <v>15</v>
      </c>
      <c r="G28" s="1">
        <v>442828</v>
      </c>
      <c r="H28" s="1" t="s">
        <v>9</v>
      </c>
      <c r="I28" s="2">
        <v>41.979460000000003</v>
      </c>
      <c r="J28" s="2">
        <v>-93.690110000000004</v>
      </c>
      <c r="K28">
        <v>15</v>
      </c>
      <c r="O28" s="2"/>
      <c r="P28" s="7">
        <v>112</v>
      </c>
      <c r="Q28" s="7"/>
      <c r="R28" s="1">
        <v>73</v>
      </c>
      <c r="S28" s="1">
        <v>2</v>
      </c>
      <c r="T28" s="1">
        <v>41</v>
      </c>
      <c r="U28" s="1">
        <v>10</v>
      </c>
    </row>
    <row r="29" spans="2:21" x14ac:dyDescent="0.3">
      <c r="B29" s="1">
        <v>55</v>
      </c>
      <c r="C29" s="1" t="s">
        <v>8</v>
      </c>
      <c r="D29" s="1">
        <v>2</v>
      </c>
      <c r="E29" s="1" t="s">
        <v>20</v>
      </c>
      <c r="F29" s="1">
        <v>15</v>
      </c>
      <c r="G29" s="1">
        <v>441748</v>
      </c>
      <c r="H29" s="1" t="s">
        <v>9</v>
      </c>
      <c r="I29" s="2">
        <v>41.979379999999999</v>
      </c>
      <c r="J29" s="2">
        <v>-93.703149999999994</v>
      </c>
      <c r="K29">
        <v>16</v>
      </c>
      <c r="N29">
        <f t="shared" ref="N29:N43" si="1">(G29-G28)</f>
        <v>-1080</v>
      </c>
      <c r="O29" s="2"/>
      <c r="P29" s="7">
        <v>3</v>
      </c>
      <c r="Q29" s="7"/>
      <c r="R29" s="1">
        <v>0</v>
      </c>
      <c r="S29" s="1">
        <v>5</v>
      </c>
      <c r="T29" s="1">
        <v>0</v>
      </c>
      <c r="U29" s="1">
        <v>4</v>
      </c>
    </row>
    <row r="30" spans="2:21" x14ac:dyDescent="0.3">
      <c r="B30" s="1">
        <v>57</v>
      </c>
      <c r="C30" s="1" t="s">
        <v>8</v>
      </c>
      <c r="D30" s="1">
        <v>3</v>
      </c>
      <c r="E30" s="1" t="s">
        <v>21</v>
      </c>
      <c r="F30" s="1">
        <v>15</v>
      </c>
      <c r="G30" s="1">
        <v>440277</v>
      </c>
      <c r="H30" s="1" t="s">
        <v>13</v>
      </c>
      <c r="I30" s="2">
        <v>41.979660000000003</v>
      </c>
      <c r="J30" s="2">
        <v>-93.720910000000003</v>
      </c>
      <c r="K30">
        <v>14</v>
      </c>
      <c r="N30">
        <f t="shared" si="1"/>
        <v>-1471</v>
      </c>
      <c r="O30" s="2"/>
      <c r="P30" s="7">
        <v>52</v>
      </c>
      <c r="Q30" s="7"/>
      <c r="R30" s="1">
        <v>25</v>
      </c>
      <c r="S30" s="1">
        <v>5</v>
      </c>
      <c r="T30" s="1">
        <v>12</v>
      </c>
      <c r="U30" s="1">
        <v>2</v>
      </c>
    </row>
    <row r="31" spans="2:21" x14ac:dyDescent="0.3">
      <c r="B31" s="1">
        <v>59</v>
      </c>
      <c r="C31" s="1" t="s">
        <v>8</v>
      </c>
      <c r="D31" s="1">
        <v>4</v>
      </c>
      <c r="E31" s="1" t="s">
        <v>21</v>
      </c>
      <c r="F31" s="1">
        <v>15</v>
      </c>
      <c r="G31" s="1">
        <v>439193</v>
      </c>
      <c r="H31" s="1" t="s">
        <v>16</v>
      </c>
      <c r="I31" s="2">
        <v>41.979689999999998</v>
      </c>
      <c r="J31" s="2">
        <v>-93.733990000000006</v>
      </c>
      <c r="K31">
        <v>15</v>
      </c>
      <c r="N31">
        <f t="shared" si="1"/>
        <v>-1084</v>
      </c>
      <c r="O31" s="2"/>
      <c r="P31" s="7">
        <v>3</v>
      </c>
      <c r="Q31" s="7"/>
      <c r="R31" s="1">
        <v>1</v>
      </c>
      <c r="S31" s="1">
        <v>0</v>
      </c>
      <c r="T31" s="1">
        <v>2</v>
      </c>
      <c r="U31" s="1">
        <v>0</v>
      </c>
    </row>
    <row r="32" spans="2:21" x14ac:dyDescent="0.3">
      <c r="B32" s="1">
        <v>60</v>
      </c>
      <c r="C32" s="1" t="s">
        <v>8</v>
      </c>
      <c r="D32" s="1">
        <v>5</v>
      </c>
      <c r="E32" s="1" t="s">
        <v>20</v>
      </c>
      <c r="F32" s="1">
        <v>15</v>
      </c>
      <c r="G32" s="1">
        <v>438090</v>
      </c>
      <c r="H32" s="1" t="s">
        <v>18</v>
      </c>
      <c r="I32" s="2">
        <v>41.979633</v>
      </c>
      <c r="J32" s="2">
        <v>-93.747305999999995</v>
      </c>
      <c r="K32">
        <v>11</v>
      </c>
      <c r="N32">
        <f t="shared" si="1"/>
        <v>-1103</v>
      </c>
      <c r="O32" s="2"/>
      <c r="P32" s="7">
        <v>2</v>
      </c>
      <c r="Q32" s="7"/>
      <c r="R32" s="1">
        <v>0</v>
      </c>
      <c r="S32" s="1" t="s">
        <v>91</v>
      </c>
      <c r="T32" s="1">
        <v>1</v>
      </c>
      <c r="U32" s="1">
        <v>0</v>
      </c>
    </row>
    <row r="33" spans="2:21" x14ac:dyDescent="0.3">
      <c r="B33" s="1">
        <v>61</v>
      </c>
      <c r="C33" s="1" t="s">
        <v>8</v>
      </c>
      <c r="D33" s="1">
        <v>6</v>
      </c>
      <c r="E33" s="1" t="s">
        <v>21</v>
      </c>
      <c r="F33" s="1">
        <v>15</v>
      </c>
      <c r="G33" s="1">
        <v>437019</v>
      </c>
      <c r="H33" s="1" t="s">
        <v>22</v>
      </c>
      <c r="I33" s="2">
        <v>41.97983</v>
      </c>
      <c r="J33" s="2">
        <v>-93.760239999999996</v>
      </c>
      <c r="N33">
        <f t="shared" si="1"/>
        <v>-1071</v>
      </c>
      <c r="O33" s="2"/>
      <c r="P33" s="7">
        <v>56</v>
      </c>
      <c r="Q33" s="7"/>
      <c r="R33" s="1">
        <v>14</v>
      </c>
      <c r="S33" s="1">
        <v>9</v>
      </c>
      <c r="T33" s="1">
        <v>21</v>
      </c>
      <c r="U33" s="1">
        <v>15</v>
      </c>
    </row>
    <row r="34" spans="2:21" x14ac:dyDescent="0.3">
      <c r="B34" s="1">
        <v>62</v>
      </c>
      <c r="C34" s="1" t="s">
        <v>8</v>
      </c>
      <c r="D34" s="1">
        <v>6</v>
      </c>
      <c r="E34" s="1" t="s">
        <v>21</v>
      </c>
      <c r="F34" s="1">
        <v>15</v>
      </c>
      <c r="G34" s="1">
        <v>437042</v>
      </c>
      <c r="H34" s="1" t="s">
        <v>23</v>
      </c>
      <c r="I34" s="2">
        <v>41.979810000000001</v>
      </c>
      <c r="J34" s="2">
        <v>-93.759960000000007</v>
      </c>
      <c r="N34">
        <f t="shared" si="1"/>
        <v>23</v>
      </c>
      <c r="O34" s="2"/>
      <c r="P34" s="7">
        <v>56</v>
      </c>
      <c r="Q34" s="7"/>
      <c r="R34" s="1">
        <v>14</v>
      </c>
      <c r="S34" s="1">
        <v>9</v>
      </c>
      <c r="T34" s="1">
        <v>21</v>
      </c>
      <c r="U34" s="1">
        <v>15</v>
      </c>
    </row>
    <row r="35" spans="2:21" x14ac:dyDescent="0.3">
      <c r="B35" s="1">
        <v>65</v>
      </c>
      <c r="C35" s="1" t="s">
        <v>8</v>
      </c>
      <c r="D35" s="1">
        <v>7</v>
      </c>
      <c r="E35" s="1" t="s">
        <v>21</v>
      </c>
      <c r="F35" s="1">
        <v>15</v>
      </c>
      <c r="G35" s="1">
        <v>435973</v>
      </c>
      <c r="H35" s="1" t="s">
        <v>24</v>
      </c>
      <c r="I35" s="2">
        <v>41.979810000000001</v>
      </c>
      <c r="J35" s="2">
        <v>-93.772859999999994</v>
      </c>
      <c r="N35">
        <f t="shared" si="1"/>
        <v>-1069</v>
      </c>
      <c r="O35" s="2"/>
      <c r="P35" s="7">
        <v>23</v>
      </c>
      <c r="Q35" s="7"/>
      <c r="R35" s="1">
        <v>5</v>
      </c>
      <c r="S35" s="1">
        <v>5</v>
      </c>
      <c r="T35" s="1">
        <v>4</v>
      </c>
      <c r="U35" s="1">
        <v>1</v>
      </c>
    </row>
    <row r="36" spans="2:21" x14ac:dyDescent="0.3">
      <c r="B36" s="1">
        <v>66</v>
      </c>
      <c r="C36" s="1" t="s">
        <v>8</v>
      </c>
      <c r="D36" s="1">
        <v>8</v>
      </c>
      <c r="E36" s="1" t="s">
        <v>21</v>
      </c>
      <c r="F36" s="1">
        <v>15</v>
      </c>
      <c r="G36" s="1">
        <v>434860</v>
      </c>
      <c r="H36" s="1" t="s">
        <v>25</v>
      </c>
      <c r="I36" s="2">
        <v>41.979709999999997</v>
      </c>
      <c r="J36" s="2">
        <v>-93.786299999999997</v>
      </c>
      <c r="N36">
        <f t="shared" si="1"/>
        <v>-1113</v>
      </c>
      <c r="O36" s="2"/>
      <c r="P36" s="7">
        <v>9</v>
      </c>
      <c r="Q36" s="7">
        <v>2</v>
      </c>
      <c r="R36" s="1">
        <v>1</v>
      </c>
      <c r="S36" s="1">
        <v>0</v>
      </c>
      <c r="T36" s="1">
        <v>0</v>
      </c>
      <c r="U36" s="1">
        <v>1</v>
      </c>
    </row>
    <row r="37" spans="2:21" x14ac:dyDescent="0.3">
      <c r="B37" s="1">
        <v>67</v>
      </c>
      <c r="C37" s="1" t="s">
        <v>8</v>
      </c>
      <c r="D37" s="1">
        <v>9</v>
      </c>
      <c r="E37" s="1" t="s">
        <v>21</v>
      </c>
      <c r="F37" s="1">
        <v>15</v>
      </c>
      <c r="G37" s="1">
        <v>433838</v>
      </c>
      <c r="H37" s="1" t="s">
        <v>26</v>
      </c>
      <c r="I37" s="2">
        <v>41.979660000000003</v>
      </c>
      <c r="J37" s="2">
        <v>-93.798630000000003</v>
      </c>
      <c r="N37">
        <f t="shared" si="1"/>
        <v>-1022</v>
      </c>
      <c r="O37" s="2"/>
      <c r="P37" s="7">
        <v>23</v>
      </c>
      <c r="Q37" s="7">
        <v>14</v>
      </c>
      <c r="R37" s="1">
        <v>3</v>
      </c>
      <c r="S37" s="1">
        <v>2</v>
      </c>
      <c r="T37" s="1">
        <v>4</v>
      </c>
      <c r="U37" s="1">
        <v>7</v>
      </c>
    </row>
    <row r="38" spans="2:21" x14ac:dyDescent="0.3">
      <c r="B38" s="1">
        <v>68</v>
      </c>
      <c r="C38" s="1" t="s">
        <v>8</v>
      </c>
      <c r="D38" s="1">
        <v>10</v>
      </c>
      <c r="E38" s="1" t="s">
        <v>20</v>
      </c>
      <c r="F38" s="1">
        <v>15</v>
      </c>
      <c r="G38" s="1">
        <v>432865</v>
      </c>
      <c r="H38" s="1" t="s">
        <v>24</v>
      </c>
      <c r="I38" s="2">
        <v>41.979546999999997</v>
      </c>
      <c r="J38" s="2">
        <v>-93.810370000000006</v>
      </c>
      <c r="N38">
        <f t="shared" si="1"/>
        <v>-973</v>
      </c>
      <c r="O38" s="2"/>
      <c r="P38" s="7">
        <v>67</v>
      </c>
      <c r="Q38" s="7">
        <v>10</v>
      </c>
      <c r="R38" s="1">
        <v>0</v>
      </c>
      <c r="S38" s="1">
        <v>3</v>
      </c>
      <c r="T38" s="1">
        <v>45</v>
      </c>
      <c r="U38" s="1">
        <v>23</v>
      </c>
    </row>
    <row r="39" spans="2:21" x14ac:dyDescent="0.3">
      <c r="B39" s="1">
        <v>69</v>
      </c>
      <c r="C39" s="1" t="s">
        <v>8</v>
      </c>
      <c r="D39" s="1">
        <v>11</v>
      </c>
      <c r="E39" s="1" t="s">
        <v>21</v>
      </c>
      <c r="F39" s="1">
        <v>15</v>
      </c>
      <c r="G39" s="1">
        <v>431910</v>
      </c>
      <c r="H39" s="1" t="s">
        <v>27</v>
      </c>
      <c r="I39" s="2">
        <v>41.979640000000003</v>
      </c>
      <c r="J39" s="2">
        <v>-93.821899999999999</v>
      </c>
      <c r="N39">
        <f t="shared" si="1"/>
        <v>-955</v>
      </c>
      <c r="O39" s="2"/>
      <c r="P39" s="7">
        <v>19</v>
      </c>
      <c r="Q39" s="7">
        <v>1</v>
      </c>
      <c r="R39" s="1">
        <v>2</v>
      </c>
      <c r="S39" s="1">
        <v>0</v>
      </c>
      <c r="T39" s="1">
        <v>1</v>
      </c>
      <c r="U39" s="1">
        <v>8</v>
      </c>
    </row>
    <row r="40" spans="2:21" x14ac:dyDescent="0.3">
      <c r="B40" s="1">
        <v>70</v>
      </c>
      <c r="C40" s="1" t="s">
        <v>8</v>
      </c>
      <c r="D40" s="1">
        <v>12</v>
      </c>
      <c r="E40" s="1" t="s">
        <v>21</v>
      </c>
      <c r="F40" s="1">
        <v>15</v>
      </c>
      <c r="G40" s="1">
        <v>430893</v>
      </c>
      <c r="H40" s="1" t="s">
        <v>28</v>
      </c>
      <c r="I40" s="2">
        <v>41.979599999999998</v>
      </c>
      <c r="J40" s="2">
        <v>-93.834180000000003</v>
      </c>
      <c r="N40">
        <f t="shared" si="1"/>
        <v>-1017</v>
      </c>
      <c r="O40" s="2"/>
      <c r="P40" s="7">
        <v>6</v>
      </c>
      <c r="Q40" s="7">
        <v>0</v>
      </c>
      <c r="R40" s="1">
        <v>3</v>
      </c>
      <c r="S40" s="1">
        <v>2</v>
      </c>
      <c r="T40" s="1">
        <v>4</v>
      </c>
      <c r="U40" s="1">
        <v>2</v>
      </c>
    </row>
    <row r="41" spans="2:21" x14ac:dyDescent="0.3">
      <c r="B41" s="1">
        <v>71</v>
      </c>
      <c r="C41" s="1" t="s">
        <v>8</v>
      </c>
      <c r="D41" s="1">
        <v>13</v>
      </c>
      <c r="E41" s="1" t="s">
        <v>21</v>
      </c>
      <c r="F41" s="1">
        <v>15</v>
      </c>
      <c r="G41" s="1">
        <v>429759</v>
      </c>
      <c r="H41" s="1" t="s">
        <v>29</v>
      </c>
      <c r="I41" s="2">
        <v>41.97972</v>
      </c>
      <c r="J41" s="2">
        <v>-93.84787</v>
      </c>
      <c r="N41">
        <f t="shared" si="1"/>
        <v>-1134</v>
      </c>
      <c r="O41" s="2"/>
      <c r="P41" s="7">
        <v>12</v>
      </c>
      <c r="Q41" s="7">
        <v>6</v>
      </c>
      <c r="R41" s="1">
        <v>1</v>
      </c>
      <c r="S41" s="1">
        <v>12</v>
      </c>
      <c r="T41" s="1">
        <v>6</v>
      </c>
      <c r="U41" s="1">
        <v>4</v>
      </c>
    </row>
    <row r="42" spans="2:21" x14ac:dyDescent="0.3">
      <c r="B42" s="1">
        <v>72</v>
      </c>
      <c r="C42" s="1" t="s">
        <v>8</v>
      </c>
      <c r="D42" s="1">
        <v>14</v>
      </c>
      <c r="E42" s="1" t="s">
        <v>21</v>
      </c>
      <c r="F42" s="1">
        <v>15</v>
      </c>
      <c r="G42" s="1">
        <v>428721</v>
      </c>
      <c r="H42" s="1" t="s">
        <v>30</v>
      </c>
      <c r="I42" s="2">
        <v>41.979649999999999</v>
      </c>
      <c r="J42" s="2">
        <v>-93.860399999999998</v>
      </c>
      <c r="N42">
        <f t="shared" si="1"/>
        <v>-1038</v>
      </c>
      <c r="O42" s="2"/>
      <c r="P42" s="7">
        <v>9</v>
      </c>
      <c r="Q42" s="7">
        <v>2</v>
      </c>
      <c r="R42" s="1">
        <v>2</v>
      </c>
      <c r="S42" s="1">
        <v>6</v>
      </c>
      <c r="T42" s="1">
        <v>16</v>
      </c>
      <c r="U42" s="1">
        <v>4</v>
      </c>
    </row>
    <row r="43" spans="2:21" x14ac:dyDescent="0.3">
      <c r="B43" s="1">
        <v>73</v>
      </c>
      <c r="C43" s="1" t="s">
        <v>8</v>
      </c>
      <c r="D43" s="1">
        <v>15</v>
      </c>
      <c r="E43" s="1" t="s">
        <v>21</v>
      </c>
      <c r="F43" s="1">
        <v>15</v>
      </c>
      <c r="G43" s="1">
        <v>427872</v>
      </c>
      <c r="H43" s="1" t="s">
        <v>31</v>
      </c>
      <c r="I43" s="2">
        <v>41.979579999999999</v>
      </c>
      <c r="J43" s="2">
        <v>-93.870639999999995</v>
      </c>
      <c r="N43">
        <f t="shared" si="1"/>
        <v>-849</v>
      </c>
      <c r="P43" s="7">
        <v>21</v>
      </c>
      <c r="Q43" s="7">
        <v>3</v>
      </c>
      <c r="R43" s="1">
        <v>8</v>
      </c>
      <c r="S43" s="1">
        <v>8</v>
      </c>
      <c r="T43" s="1">
        <v>12</v>
      </c>
      <c r="U43" s="1">
        <v>3</v>
      </c>
    </row>
  </sheetData>
  <pageMargins left="0.7" right="0.7" top="0.75" bottom="0.75" header="0.3" footer="0.3"/>
  <pageSetup scale="61" orientation="landscape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7"/>
  <sheetViews>
    <sheetView workbookViewId="0">
      <selection sqref="A1:XFD1048576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106</v>
      </c>
      <c r="D2" s="4">
        <v>42230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42230</v>
      </c>
      <c r="C7" t="s">
        <v>8</v>
      </c>
      <c r="D7">
        <v>54</v>
      </c>
      <c r="E7">
        <v>1</v>
      </c>
      <c r="F7">
        <v>1</v>
      </c>
      <c r="G7">
        <v>49</v>
      </c>
      <c r="H7" t="s">
        <v>96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t="s">
        <v>196</v>
      </c>
    </row>
    <row r="8" spans="2:17" x14ac:dyDescent="0.3">
      <c r="B8" s="3">
        <v>42230</v>
      </c>
      <c r="C8" t="s">
        <v>8</v>
      </c>
      <c r="D8">
        <v>54</v>
      </c>
      <c r="E8">
        <v>1</v>
      </c>
      <c r="F8">
        <v>2</v>
      </c>
      <c r="G8">
        <v>58</v>
      </c>
      <c r="H8" t="s">
        <v>96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42230</v>
      </c>
      <c r="C9" t="s">
        <v>8</v>
      </c>
      <c r="D9">
        <v>54</v>
      </c>
      <c r="E9">
        <v>1</v>
      </c>
      <c r="F9">
        <v>3</v>
      </c>
      <c r="G9">
        <v>91</v>
      </c>
      <c r="H9" t="s">
        <v>96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42230</v>
      </c>
      <c r="C10" t="s">
        <v>8</v>
      </c>
      <c r="D10">
        <v>54</v>
      </c>
      <c r="E10">
        <v>1</v>
      </c>
      <c r="F10">
        <v>4</v>
      </c>
      <c r="G10">
        <v>89</v>
      </c>
      <c r="H10" t="s">
        <v>96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42230</v>
      </c>
      <c r="C11" t="s">
        <v>8</v>
      </c>
      <c r="D11">
        <v>54</v>
      </c>
      <c r="E11">
        <v>1</v>
      </c>
      <c r="F11">
        <v>5</v>
      </c>
      <c r="G11">
        <v>72</v>
      </c>
      <c r="H11" t="s">
        <v>157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42230</v>
      </c>
      <c r="C12" t="s">
        <v>8</v>
      </c>
      <c r="D12">
        <v>54</v>
      </c>
      <c r="E12">
        <v>1</v>
      </c>
      <c r="F12">
        <v>6</v>
      </c>
      <c r="G12">
        <v>78</v>
      </c>
      <c r="H12" t="s">
        <v>98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42230</v>
      </c>
      <c r="C13" t="s">
        <v>8</v>
      </c>
      <c r="D13">
        <v>54</v>
      </c>
      <c r="E13">
        <v>1</v>
      </c>
      <c r="F13">
        <v>7</v>
      </c>
      <c r="G13">
        <v>65</v>
      </c>
      <c r="H13" t="s">
        <v>157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42230</v>
      </c>
      <c r="C14" t="s">
        <v>8</v>
      </c>
      <c r="D14">
        <v>54</v>
      </c>
      <c r="E14">
        <v>1</v>
      </c>
      <c r="F14">
        <v>8</v>
      </c>
      <c r="G14">
        <v>76</v>
      </c>
      <c r="H14" t="s">
        <v>96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42230</v>
      </c>
      <c r="C15" t="s">
        <v>8</v>
      </c>
      <c r="D15">
        <v>54</v>
      </c>
      <c r="E15">
        <v>1</v>
      </c>
      <c r="F15">
        <v>9</v>
      </c>
      <c r="G15">
        <v>112</v>
      </c>
      <c r="H15" t="s">
        <v>96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42230</v>
      </c>
      <c r="C16" t="s">
        <v>8</v>
      </c>
      <c r="D16">
        <v>54</v>
      </c>
      <c r="E16">
        <v>1</v>
      </c>
      <c r="F16">
        <v>10</v>
      </c>
      <c r="G16">
        <v>108</v>
      </c>
      <c r="H16" t="s">
        <v>96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t="s">
        <v>196</v>
      </c>
    </row>
    <row r="17" spans="2:15" x14ac:dyDescent="0.3">
      <c r="B17" s="3">
        <v>42230</v>
      </c>
      <c r="C17" t="s">
        <v>8</v>
      </c>
      <c r="D17">
        <v>54</v>
      </c>
      <c r="E17">
        <v>1</v>
      </c>
      <c r="F17">
        <v>11</v>
      </c>
      <c r="G17">
        <v>109</v>
      </c>
      <c r="H17" t="s">
        <v>98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5" x14ac:dyDescent="0.3">
      <c r="B18" s="3">
        <v>42230</v>
      </c>
      <c r="C18" t="s">
        <v>8</v>
      </c>
      <c r="D18">
        <v>54</v>
      </c>
      <c r="E18">
        <v>1</v>
      </c>
      <c r="F18">
        <v>12</v>
      </c>
      <c r="G18">
        <v>112</v>
      </c>
      <c r="H18" t="s">
        <v>157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3">
      <c r="B19" s="3">
        <v>42230</v>
      </c>
      <c r="C19" t="s">
        <v>8</v>
      </c>
      <c r="D19">
        <v>54</v>
      </c>
      <c r="E19">
        <v>1</v>
      </c>
      <c r="F19">
        <v>13</v>
      </c>
      <c r="G19">
        <v>90</v>
      </c>
      <c r="H19" t="s">
        <v>96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3">
      <c r="B20" s="3">
        <v>42230</v>
      </c>
      <c r="C20" t="s">
        <v>8</v>
      </c>
      <c r="D20">
        <v>54</v>
      </c>
      <c r="E20">
        <v>1</v>
      </c>
      <c r="F20">
        <v>14</v>
      </c>
      <c r="G20">
        <v>78</v>
      </c>
      <c r="H20" t="s">
        <v>96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5" x14ac:dyDescent="0.3">
      <c r="B21" s="3">
        <v>42230</v>
      </c>
      <c r="C21" t="s">
        <v>8</v>
      </c>
      <c r="D21">
        <v>54</v>
      </c>
      <c r="E21">
        <v>1</v>
      </c>
      <c r="F21">
        <v>15</v>
      </c>
      <c r="G21">
        <v>106</v>
      </c>
      <c r="H21" t="s">
        <v>157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5" x14ac:dyDescent="0.3">
      <c r="B22" s="3">
        <v>42230</v>
      </c>
      <c r="C22" t="s">
        <v>8</v>
      </c>
      <c r="D22">
        <v>54</v>
      </c>
      <c r="E22">
        <v>1</v>
      </c>
      <c r="F22">
        <v>16</v>
      </c>
      <c r="G22">
        <v>103</v>
      </c>
      <c r="H22" t="s">
        <v>96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 x14ac:dyDescent="0.3">
      <c r="B23" s="3">
        <v>42230</v>
      </c>
      <c r="C23" t="s">
        <v>8</v>
      </c>
      <c r="D23">
        <v>54</v>
      </c>
      <c r="E23">
        <v>1</v>
      </c>
      <c r="F23">
        <v>17</v>
      </c>
      <c r="G23">
        <v>92</v>
      </c>
      <c r="H23" t="s">
        <v>157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5" x14ac:dyDescent="0.3">
      <c r="B24" s="3">
        <v>42230</v>
      </c>
      <c r="C24" t="s">
        <v>8</v>
      </c>
      <c r="D24">
        <v>54</v>
      </c>
      <c r="E24">
        <v>1</v>
      </c>
      <c r="F24">
        <v>18</v>
      </c>
      <c r="G24">
        <v>104</v>
      </c>
      <c r="H24" s="11" t="s">
        <v>96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5" x14ac:dyDescent="0.3">
      <c r="B25" s="3">
        <v>42230</v>
      </c>
      <c r="C25" t="s">
        <v>8</v>
      </c>
      <c r="D25">
        <v>54</v>
      </c>
      <c r="E25">
        <v>1</v>
      </c>
      <c r="F25">
        <v>19</v>
      </c>
      <c r="G25">
        <v>98</v>
      </c>
      <c r="H25" t="s">
        <v>96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5" x14ac:dyDescent="0.3">
      <c r="B26" s="3">
        <v>42230</v>
      </c>
      <c r="C26" t="s">
        <v>8</v>
      </c>
      <c r="D26">
        <v>54</v>
      </c>
      <c r="E26">
        <v>1</v>
      </c>
      <c r="F26">
        <v>20</v>
      </c>
      <c r="G26">
        <v>99</v>
      </c>
      <c r="H26" t="s">
        <v>96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3">
      <c r="B27" s="3"/>
    </row>
    <row r="28" spans="2:15" x14ac:dyDescent="0.3">
      <c r="B28" s="3" t="s">
        <v>108</v>
      </c>
      <c r="J28">
        <f t="shared" ref="J28:O28" si="0">SUM(J7:J26)</f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</row>
    <row r="29" spans="2:15" x14ac:dyDescent="0.3">
      <c r="B29" s="3" t="s">
        <v>107</v>
      </c>
      <c r="G29">
        <f>AVERAGE(G7:G26)</f>
        <v>89.45</v>
      </c>
      <c r="I29">
        <f>AVERAGE(I7:I26)</f>
        <v>3.45</v>
      </c>
      <c r="J29">
        <f>AVERAGE(J7:J26)</f>
        <v>0</v>
      </c>
      <c r="K29">
        <f t="shared" ref="K29:O29" si="1">AVERAGE(K7:K26)</f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2:15" x14ac:dyDescent="0.3">
      <c r="B30" t="s">
        <v>121</v>
      </c>
      <c r="G30">
        <f>_xlfn.STDEV.S(G7:G26)</f>
        <v>18.576938164803909</v>
      </c>
      <c r="I30">
        <f t="shared" ref="I30:O30" si="2">_xlfn.STDEV.S(I7:I26)</f>
        <v>0.51041778553403983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</row>
    <row r="31" spans="2:15" x14ac:dyDescent="0.3">
      <c r="B31" s="3" t="s">
        <v>122</v>
      </c>
      <c r="G31">
        <f>(G30/SQRT(20))</f>
        <v>4.1539296550311731</v>
      </c>
      <c r="I31">
        <f t="shared" ref="I31:O31" si="3">(I30/SQRT(20))</f>
        <v>0.11413288653790218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</row>
    <row r="34" spans="2:17" x14ac:dyDescent="0.3">
      <c r="G34">
        <v>89.35</v>
      </c>
    </row>
    <row r="36" spans="2:17" x14ac:dyDescent="0.3">
      <c r="B36" t="s">
        <v>34</v>
      </c>
      <c r="C36" t="s">
        <v>35</v>
      </c>
      <c r="D36" t="s">
        <v>55</v>
      </c>
      <c r="E36" t="s">
        <v>36</v>
      </c>
      <c r="F36" t="s">
        <v>37</v>
      </c>
      <c r="G36" t="s">
        <v>114</v>
      </c>
      <c r="H36" t="s">
        <v>39</v>
      </c>
      <c r="I36" t="s">
        <v>40</v>
      </c>
      <c r="J36" t="s">
        <v>41</v>
      </c>
      <c r="K36" t="s">
        <v>42</v>
      </c>
      <c r="L36" t="s">
        <v>43</v>
      </c>
      <c r="M36" t="s">
        <v>44</v>
      </c>
      <c r="N36" t="s">
        <v>45</v>
      </c>
      <c r="O36" t="s">
        <v>46</v>
      </c>
      <c r="Q36" t="s">
        <v>100</v>
      </c>
    </row>
    <row r="37" spans="2:17" x14ac:dyDescent="0.3">
      <c r="B37" s="3">
        <v>42230</v>
      </c>
      <c r="C37" t="s">
        <v>8</v>
      </c>
      <c r="D37">
        <v>55</v>
      </c>
      <c r="E37">
        <v>2</v>
      </c>
      <c r="F37">
        <v>1</v>
      </c>
      <c r="G37">
        <v>100</v>
      </c>
      <c r="H37" t="s">
        <v>96</v>
      </c>
      <c r="I37">
        <v>3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Q37" t="s">
        <v>265</v>
      </c>
    </row>
    <row r="38" spans="2:17" x14ac:dyDescent="0.3">
      <c r="B38" s="3">
        <v>42230</v>
      </c>
      <c r="C38" t="s">
        <v>8</v>
      </c>
      <c r="D38">
        <v>55</v>
      </c>
      <c r="E38">
        <v>2</v>
      </c>
      <c r="F38">
        <v>2</v>
      </c>
      <c r="G38">
        <v>71</v>
      </c>
      <c r="H38" t="s">
        <v>96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t="s">
        <v>152</v>
      </c>
    </row>
    <row r="39" spans="2:17" x14ac:dyDescent="0.3">
      <c r="B39" s="3">
        <v>42230</v>
      </c>
      <c r="C39" t="s">
        <v>8</v>
      </c>
      <c r="D39">
        <v>55</v>
      </c>
      <c r="E39">
        <v>2</v>
      </c>
      <c r="F39">
        <v>3</v>
      </c>
      <c r="G39">
        <v>58</v>
      </c>
      <c r="H39" t="s">
        <v>95</v>
      </c>
      <c r="I39">
        <v>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</row>
    <row r="40" spans="2:17" x14ac:dyDescent="0.3">
      <c r="B40" s="3"/>
    </row>
    <row r="41" spans="2:17" x14ac:dyDescent="0.3">
      <c r="B41" t="s">
        <v>108</v>
      </c>
      <c r="J41">
        <f t="shared" ref="J41:O41" si="4">SUM(J37:J39)</f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1</v>
      </c>
      <c r="O41">
        <f t="shared" si="4"/>
        <v>0</v>
      </c>
    </row>
    <row r="42" spans="2:17" x14ac:dyDescent="0.3">
      <c r="B42" t="s">
        <v>107</v>
      </c>
      <c r="G42">
        <f>AVERAGE(G37:G39)</f>
        <v>76.333333333333329</v>
      </c>
      <c r="I42">
        <f>AVERAGE(I37:I39)</f>
        <v>3.3333333333333335</v>
      </c>
      <c r="J42">
        <f>AVERAGE(J37:J39)</f>
        <v>0</v>
      </c>
      <c r="K42">
        <f t="shared" ref="K42:O42" si="5">AVERAGE(K37:K39)</f>
        <v>0</v>
      </c>
      <c r="L42">
        <f t="shared" si="5"/>
        <v>0</v>
      </c>
      <c r="M42">
        <f t="shared" si="5"/>
        <v>0.33333333333333331</v>
      </c>
      <c r="N42">
        <f t="shared" si="5"/>
        <v>0.33333333333333331</v>
      </c>
      <c r="O42">
        <f t="shared" si="5"/>
        <v>0</v>
      </c>
    </row>
    <row r="43" spans="2:17" x14ac:dyDescent="0.3">
      <c r="B43" t="s">
        <v>121</v>
      </c>
      <c r="G43">
        <f>_xlfn.STDEV.S(G37:G39)</f>
        <v>21.5019378971602</v>
      </c>
      <c r="I43">
        <f>_xlfn.STDEV.S(I37:I39)</f>
        <v>0.57735026918962473</v>
      </c>
      <c r="J43">
        <f t="shared" ref="J43:O43" si="6">_xlfn.STDEV.S(J37:J39)</f>
        <v>0</v>
      </c>
      <c r="K43">
        <f t="shared" si="6"/>
        <v>0</v>
      </c>
      <c r="L43">
        <f t="shared" si="6"/>
        <v>0</v>
      </c>
      <c r="M43">
        <f t="shared" si="6"/>
        <v>0.57735026918962584</v>
      </c>
      <c r="N43">
        <f t="shared" si="6"/>
        <v>0.57735026918962584</v>
      </c>
      <c r="O43">
        <f t="shared" si="6"/>
        <v>0</v>
      </c>
    </row>
    <row r="44" spans="2:17" x14ac:dyDescent="0.3">
      <c r="B44" s="3" t="s">
        <v>122</v>
      </c>
      <c r="G44">
        <f>(G43/SQRT(3))</f>
        <v>12.414149633024058</v>
      </c>
      <c r="I44">
        <f>(I43/SQRT(3))</f>
        <v>0.33333333333333276</v>
      </c>
      <c r="J44">
        <f>(J43/SQRT(3))</f>
        <v>0</v>
      </c>
      <c r="K44">
        <f t="shared" ref="K44:O44" si="7">(K43/SQRT(3))</f>
        <v>0</v>
      </c>
      <c r="L44">
        <f t="shared" si="7"/>
        <v>0</v>
      </c>
      <c r="M44">
        <f t="shared" si="7"/>
        <v>0.33333333333333337</v>
      </c>
      <c r="N44">
        <f t="shared" si="7"/>
        <v>0.33333333333333337</v>
      </c>
      <c r="O44">
        <f t="shared" si="7"/>
        <v>0</v>
      </c>
    </row>
    <row r="46" spans="2:17" x14ac:dyDescent="0.3">
      <c r="B46" t="s">
        <v>34</v>
      </c>
      <c r="C46" t="s">
        <v>35</v>
      </c>
      <c r="D46" t="s">
        <v>55</v>
      </c>
      <c r="E46" t="s">
        <v>36</v>
      </c>
      <c r="F46" t="s">
        <v>37</v>
      </c>
      <c r="G46" t="s">
        <v>114</v>
      </c>
      <c r="H46" t="s">
        <v>39</v>
      </c>
      <c r="I46" t="s">
        <v>40</v>
      </c>
      <c r="J46" t="s">
        <v>41</v>
      </c>
      <c r="K46" t="s">
        <v>42</v>
      </c>
      <c r="L46" t="s">
        <v>43</v>
      </c>
      <c r="M46" t="s">
        <v>44</v>
      </c>
      <c r="N46" t="s">
        <v>45</v>
      </c>
      <c r="O46" t="s">
        <v>46</v>
      </c>
      <c r="Q46" t="s">
        <v>100</v>
      </c>
    </row>
    <row r="47" spans="2:17" x14ac:dyDescent="0.3">
      <c r="B47" s="3">
        <v>42230</v>
      </c>
      <c r="C47" t="s">
        <v>8</v>
      </c>
      <c r="D47">
        <v>57</v>
      </c>
      <c r="E47">
        <v>3</v>
      </c>
      <c r="F47">
        <v>1</v>
      </c>
      <c r="G47">
        <v>79</v>
      </c>
      <c r="H47" t="s">
        <v>95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42230</v>
      </c>
      <c r="C48" t="s">
        <v>8</v>
      </c>
      <c r="D48">
        <v>57</v>
      </c>
      <c r="E48">
        <v>3</v>
      </c>
      <c r="F48">
        <v>2</v>
      </c>
      <c r="G48">
        <v>76</v>
      </c>
      <c r="H48" t="s">
        <v>96</v>
      </c>
      <c r="I48">
        <v>4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42230</v>
      </c>
      <c r="C49" t="s">
        <v>8</v>
      </c>
      <c r="D49">
        <v>57</v>
      </c>
      <c r="E49">
        <v>3</v>
      </c>
      <c r="F49">
        <v>3</v>
      </c>
      <c r="G49">
        <v>92</v>
      </c>
      <c r="H49" t="s">
        <v>98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42230</v>
      </c>
      <c r="C50" t="s">
        <v>8</v>
      </c>
      <c r="D50">
        <v>57</v>
      </c>
      <c r="E50">
        <v>3</v>
      </c>
      <c r="F50">
        <v>4</v>
      </c>
      <c r="G50">
        <v>62</v>
      </c>
      <c r="H50" t="s">
        <v>98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42230</v>
      </c>
      <c r="C51" t="s">
        <v>8</v>
      </c>
      <c r="D51">
        <v>57</v>
      </c>
      <c r="E51">
        <v>3</v>
      </c>
      <c r="F51">
        <v>5</v>
      </c>
      <c r="G51">
        <v>121</v>
      </c>
      <c r="H51" t="s">
        <v>98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6" t="s">
        <v>266</v>
      </c>
    </row>
    <row r="52" spans="2:17" x14ac:dyDescent="0.3">
      <c r="B52" s="3">
        <v>42230</v>
      </c>
      <c r="C52" t="s">
        <v>8</v>
      </c>
      <c r="D52">
        <v>57</v>
      </c>
      <c r="E52">
        <v>3</v>
      </c>
      <c r="F52">
        <v>6</v>
      </c>
      <c r="G52">
        <v>101</v>
      </c>
      <c r="H52" t="s">
        <v>98</v>
      </c>
      <c r="I52">
        <v>4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42230</v>
      </c>
      <c r="C53" t="s">
        <v>8</v>
      </c>
      <c r="D53">
        <v>57</v>
      </c>
      <c r="E53">
        <v>3</v>
      </c>
      <c r="F53">
        <v>7</v>
      </c>
      <c r="G53">
        <v>53</v>
      </c>
      <c r="H53" t="s">
        <v>98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42230</v>
      </c>
      <c r="C54" t="s">
        <v>8</v>
      </c>
      <c r="D54">
        <v>57</v>
      </c>
      <c r="E54">
        <v>3</v>
      </c>
      <c r="F54">
        <v>8</v>
      </c>
      <c r="G54">
        <v>61</v>
      </c>
      <c r="H54" t="s">
        <v>96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42230</v>
      </c>
      <c r="C55" t="s">
        <v>8</v>
      </c>
      <c r="D55">
        <v>57</v>
      </c>
      <c r="E55">
        <v>3</v>
      </c>
      <c r="F55">
        <v>9</v>
      </c>
      <c r="G55">
        <v>98</v>
      </c>
      <c r="H55" t="s">
        <v>157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 t="s">
        <v>267</v>
      </c>
    </row>
    <row r="56" spans="2:17" x14ac:dyDescent="0.3">
      <c r="B56" s="3">
        <v>42230</v>
      </c>
      <c r="C56" t="s">
        <v>8</v>
      </c>
      <c r="D56">
        <v>57</v>
      </c>
      <c r="E56">
        <v>3</v>
      </c>
      <c r="F56">
        <v>10</v>
      </c>
      <c r="G56">
        <v>103</v>
      </c>
      <c r="H56" t="s">
        <v>98</v>
      </c>
      <c r="I56">
        <v>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7" x14ac:dyDescent="0.3">
      <c r="B57" s="3">
        <v>42230</v>
      </c>
      <c r="C57" t="s">
        <v>8</v>
      </c>
      <c r="D57">
        <v>57</v>
      </c>
      <c r="E57">
        <v>3</v>
      </c>
      <c r="F57">
        <v>11</v>
      </c>
      <c r="G57">
        <v>71</v>
      </c>
      <c r="H57" t="s">
        <v>96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42230</v>
      </c>
      <c r="C58" t="s">
        <v>8</v>
      </c>
      <c r="D58">
        <v>57</v>
      </c>
      <c r="E58">
        <v>3</v>
      </c>
      <c r="F58">
        <v>12</v>
      </c>
      <c r="G58">
        <v>64</v>
      </c>
      <c r="H58" t="s">
        <v>96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7" x14ac:dyDescent="0.3">
      <c r="B59" s="3">
        <v>42230</v>
      </c>
      <c r="C59" t="s">
        <v>8</v>
      </c>
      <c r="D59">
        <v>57</v>
      </c>
      <c r="E59">
        <v>3</v>
      </c>
      <c r="F59">
        <v>13</v>
      </c>
      <c r="G59">
        <v>65</v>
      </c>
      <c r="H59" t="s">
        <v>96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42230</v>
      </c>
      <c r="C60" t="s">
        <v>8</v>
      </c>
      <c r="D60">
        <v>57</v>
      </c>
      <c r="E60">
        <v>3</v>
      </c>
      <c r="F60">
        <v>14</v>
      </c>
      <c r="G60">
        <v>90</v>
      </c>
      <c r="H60" t="s">
        <v>96</v>
      </c>
      <c r="I60">
        <v>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t="s">
        <v>268</v>
      </c>
    </row>
    <row r="61" spans="2:17" x14ac:dyDescent="0.3">
      <c r="B61" s="3">
        <v>42230</v>
      </c>
      <c r="C61" t="s">
        <v>8</v>
      </c>
      <c r="D61">
        <v>57</v>
      </c>
      <c r="E61">
        <v>3</v>
      </c>
      <c r="F61">
        <v>15</v>
      </c>
      <c r="G61">
        <v>66</v>
      </c>
      <c r="H61" t="s">
        <v>96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42230</v>
      </c>
      <c r="C62" t="s">
        <v>8</v>
      </c>
      <c r="D62">
        <v>57</v>
      </c>
      <c r="E62">
        <v>3</v>
      </c>
      <c r="F62">
        <v>16</v>
      </c>
      <c r="G62">
        <v>85</v>
      </c>
      <c r="H62" t="s">
        <v>115</v>
      </c>
      <c r="I62">
        <v>4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42230</v>
      </c>
      <c r="C63" t="s">
        <v>8</v>
      </c>
      <c r="D63">
        <v>57</v>
      </c>
      <c r="E63">
        <v>3</v>
      </c>
      <c r="F63">
        <v>17</v>
      </c>
      <c r="G63">
        <v>78</v>
      </c>
      <c r="H63" t="s">
        <v>96</v>
      </c>
      <c r="I63">
        <v>4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42230</v>
      </c>
      <c r="C64" t="s">
        <v>8</v>
      </c>
      <c r="D64">
        <v>57</v>
      </c>
      <c r="E64">
        <v>3</v>
      </c>
      <c r="F64">
        <v>18</v>
      </c>
      <c r="G64">
        <v>71</v>
      </c>
      <c r="H64" s="11" t="s">
        <v>96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42230</v>
      </c>
      <c r="C65" t="s">
        <v>8</v>
      </c>
      <c r="D65">
        <v>57</v>
      </c>
      <c r="E65">
        <v>3</v>
      </c>
      <c r="F65">
        <v>19</v>
      </c>
      <c r="G65">
        <v>52</v>
      </c>
      <c r="H65" t="s">
        <v>96</v>
      </c>
      <c r="I65">
        <v>4</v>
      </c>
      <c r="J65">
        <v>2</v>
      </c>
      <c r="K65">
        <v>0</v>
      </c>
      <c r="L65">
        <v>0</v>
      </c>
      <c r="M65">
        <v>1</v>
      </c>
      <c r="N65">
        <v>0</v>
      </c>
      <c r="O65">
        <v>0</v>
      </c>
    </row>
    <row r="66" spans="2:17" x14ac:dyDescent="0.3">
      <c r="B66" s="3">
        <v>42230</v>
      </c>
      <c r="C66" t="s">
        <v>8</v>
      </c>
      <c r="D66">
        <v>57</v>
      </c>
      <c r="E66">
        <v>3</v>
      </c>
      <c r="F66">
        <v>20</v>
      </c>
      <c r="G66">
        <v>66</v>
      </c>
      <c r="H66" t="s">
        <v>96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 t="s">
        <v>196</v>
      </c>
    </row>
    <row r="67" spans="2:17" x14ac:dyDescent="0.3">
      <c r="B67" s="3"/>
    </row>
    <row r="68" spans="2:17" x14ac:dyDescent="0.3">
      <c r="B68" s="3" t="s">
        <v>108</v>
      </c>
      <c r="J68">
        <f t="shared" ref="J68:O68" si="8">SUM(J47:J66)</f>
        <v>7</v>
      </c>
      <c r="K68">
        <f t="shared" si="8"/>
        <v>0</v>
      </c>
      <c r="L68">
        <f t="shared" si="8"/>
        <v>0</v>
      </c>
      <c r="M68">
        <f t="shared" si="8"/>
        <v>1</v>
      </c>
      <c r="N68">
        <f t="shared" si="8"/>
        <v>0</v>
      </c>
      <c r="O68">
        <f t="shared" si="8"/>
        <v>0</v>
      </c>
    </row>
    <row r="69" spans="2:17" x14ac:dyDescent="0.3">
      <c r="B69" s="3" t="s">
        <v>107</v>
      </c>
      <c r="G69">
        <f>AVERAGE(G47:G66)</f>
        <v>77.7</v>
      </c>
      <c r="I69">
        <f>AVERAGE(I47:I66)</f>
        <v>3.55</v>
      </c>
      <c r="J69">
        <f>AVERAGE(J47:J66)</f>
        <v>0.35</v>
      </c>
      <c r="K69">
        <f t="shared" ref="K69:O69" si="9">AVERAGE(K47:K66)</f>
        <v>0</v>
      </c>
      <c r="L69">
        <f t="shared" si="9"/>
        <v>0</v>
      </c>
      <c r="M69">
        <f t="shared" si="9"/>
        <v>0.05</v>
      </c>
      <c r="N69">
        <f t="shared" si="9"/>
        <v>0</v>
      </c>
      <c r="O69">
        <f t="shared" si="9"/>
        <v>0</v>
      </c>
    </row>
    <row r="70" spans="2:17" x14ac:dyDescent="0.3">
      <c r="B70" t="s">
        <v>121</v>
      </c>
      <c r="G70">
        <f>_xlfn.STDEV.S(G47:G66)</f>
        <v>18.342071282910453</v>
      </c>
      <c r="I70">
        <f t="shared" ref="I70:O70" si="10">_xlfn.STDEV.S(I47:I66)</f>
        <v>0.60480531882929889</v>
      </c>
      <c r="J70">
        <f t="shared" si="10"/>
        <v>0.67082039324993692</v>
      </c>
      <c r="K70">
        <f t="shared" si="10"/>
        <v>0</v>
      </c>
      <c r="L70">
        <f t="shared" si="10"/>
        <v>0</v>
      </c>
      <c r="M70">
        <f t="shared" si="10"/>
        <v>0.22360679774997896</v>
      </c>
      <c r="N70">
        <f t="shared" si="10"/>
        <v>0</v>
      </c>
      <c r="O70">
        <f t="shared" si="10"/>
        <v>0</v>
      </c>
    </row>
    <row r="71" spans="2:17" x14ac:dyDescent="0.3">
      <c r="B71" s="3" t="s">
        <v>122</v>
      </c>
      <c r="G71">
        <f>(G70/SQRT(20))</f>
        <v>4.1014118236734545</v>
      </c>
      <c r="I71">
        <f t="shared" ref="I71:O71" si="11">(I70/SQRT(20))</f>
        <v>0.13523858060557459</v>
      </c>
      <c r="J71">
        <f t="shared" si="11"/>
        <v>0.15</v>
      </c>
      <c r="K71">
        <f t="shared" si="11"/>
        <v>0</v>
      </c>
      <c r="L71">
        <f t="shared" si="11"/>
        <v>0</v>
      </c>
      <c r="M71">
        <f t="shared" si="11"/>
        <v>4.9999999999999996E-2</v>
      </c>
      <c r="N71">
        <f t="shared" si="11"/>
        <v>0</v>
      </c>
      <c r="O71">
        <f t="shared" si="11"/>
        <v>0</v>
      </c>
    </row>
    <row r="73" spans="2:17" x14ac:dyDescent="0.3">
      <c r="B73" t="s">
        <v>34</v>
      </c>
      <c r="C73" t="s">
        <v>35</v>
      </c>
      <c r="D73" t="s">
        <v>55</v>
      </c>
      <c r="E73" t="s">
        <v>36</v>
      </c>
      <c r="F73" t="s">
        <v>37</v>
      </c>
      <c r="G73" t="s">
        <v>114</v>
      </c>
      <c r="H73" t="s">
        <v>39</v>
      </c>
      <c r="I73" t="s">
        <v>40</v>
      </c>
      <c r="J73" t="s">
        <v>41</v>
      </c>
      <c r="K73" t="s">
        <v>42</v>
      </c>
      <c r="L73" t="s">
        <v>43</v>
      </c>
      <c r="M73" t="s">
        <v>44</v>
      </c>
      <c r="N73" t="s">
        <v>45</v>
      </c>
      <c r="O73" t="s">
        <v>46</v>
      </c>
      <c r="Q73" t="s">
        <v>100</v>
      </c>
    </row>
    <row r="74" spans="2:17" x14ac:dyDescent="0.3">
      <c r="B74" s="3">
        <v>42230</v>
      </c>
      <c r="C74" t="s">
        <v>8</v>
      </c>
      <c r="D74">
        <v>59</v>
      </c>
      <c r="E74">
        <v>4</v>
      </c>
      <c r="F74">
        <v>1</v>
      </c>
      <c r="G74">
        <v>119</v>
      </c>
      <c r="H74" t="s">
        <v>96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</row>
    <row r="75" spans="2:17" x14ac:dyDescent="0.3">
      <c r="B75" s="3">
        <v>42230</v>
      </c>
      <c r="C75" t="s">
        <v>8</v>
      </c>
      <c r="D75">
        <v>59</v>
      </c>
      <c r="E75">
        <v>4</v>
      </c>
      <c r="F75">
        <v>2</v>
      </c>
      <c r="G75">
        <v>66</v>
      </c>
      <c r="H75" t="s">
        <v>98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 t="s">
        <v>269</v>
      </c>
    </row>
    <row r="76" spans="2:17" x14ac:dyDescent="0.3">
      <c r="B76" s="3">
        <v>42230</v>
      </c>
      <c r="C76" t="s">
        <v>8</v>
      </c>
      <c r="D76">
        <v>59</v>
      </c>
      <c r="E76">
        <v>4</v>
      </c>
      <c r="F76">
        <v>3</v>
      </c>
      <c r="G76">
        <v>61</v>
      </c>
      <c r="H76" t="s">
        <v>95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/>
    </row>
    <row r="78" spans="2:17" x14ac:dyDescent="0.3">
      <c r="B78" s="3" t="s">
        <v>108</v>
      </c>
      <c r="J78">
        <f t="shared" ref="J78:O78" si="12">SUM(J74:J76)</f>
        <v>0</v>
      </c>
      <c r="K78">
        <f t="shared" si="12"/>
        <v>0</v>
      </c>
      <c r="L78">
        <f t="shared" si="12"/>
        <v>0</v>
      </c>
      <c r="M78">
        <f t="shared" si="12"/>
        <v>0</v>
      </c>
      <c r="N78">
        <f t="shared" si="12"/>
        <v>0</v>
      </c>
      <c r="O78">
        <f t="shared" si="12"/>
        <v>1</v>
      </c>
    </row>
    <row r="79" spans="2:17" x14ac:dyDescent="0.3">
      <c r="B79" s="3" t="s">
        <v>107</v>
      </c>
      <c r="G79">
        <f>AVERAGE(G74:G76)</f>
        <v>82</v>
      </c>
      <c r="I79">
        <f t="shared" ref="I79:O79" si="13">AVERAGE(I74:I76)</f>
        <v>2.6666666666666665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3"/>
        <v>0.33333333333333331</v>
      </c>
    </row>
    <row r="80" spans="2:17" x14ac:dyDescent="0.3">
      <c r="B80" t="s">
        <v>121</v>
      </c>
      <c r="G80">
        <f>_xlfn.STDEV.S(G74:G76)</f>
        <v>32.140317359976393</v>
      </c>
      <c r="I80">
        <f t="shared" ref="I80:O80" si="14">_xlfn.STDEV.S(I74:I76)</f>
        <v>0.57735026918962629</v>
      </c>
      <c r="J80">
        <f t="shared" si="14"/>
        <v>0</v>
      </c>
      <c r="K80">
        <f t="shared" si="14"/>
        <v>0</v>
      </c>
      <c r="L80">
        <f t="shared" si="14"/>
        <v>0</v>
      </c>
      <c r="M80">
        <f t="shared" si="14"/>
        <v>0</v>
      </c>
      <c r="N80">
        <f t="shared" si="14"/>
        <v>0</v>
      </c>
      <c r="O80">
        <f t="shared" si="14"/>
        <v>0.57735026918962584</v>
      </c>
    </row>
    <row r="81" spans="2:17" x14ac:dyDescent="0.3">
      <c r="B81" s="3" t="s">
        <v>122</v>
      </c>
      <c r="G81">
        <f>(G80/SQRT(3))</f>
        <v>18.556220879622373</v>
      </c>
      <c r="I81">
        <f>(I80/SQRT(3))</f>
        <v>0.33333333333333365</v>
      </c>
      <c r="J81">
        <f t="shared" ref="J81:O81" si="15">(J80/SQRT(3))</f>
        <v>0</v>
      </c>
      <c r="K81">
        <f t="shared" si="15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0.33333333333333337</v>
      </c>
    </row>
    <row r="83" spans="2:17" x14ac:dyDescent="0.3">
      <c r="B83" t="s">
        <v>34</v>
      </c>
      <c r="C83" t="s">
        <v>35</v>
      </c>
      <c r="D83" t="s">
        <v>55</v>
      </c>
      <c r="E83" t="s">
        <v>36</v>
      </c>
      <c r="F83" t="s">
        <v>37</v>
      </c>
      <c r="G83" t="s">
        <v>114</v>
      </c>
      <c r="H83" t="s">
        <v>39</v>
      </c>
      <c r="I83" t="s">
        <v>40</v>
      </c>
      <c r="J83" t="s">
        <v>41</v>
      </c>
      <c r="K83" t="s">
        <v>42</v>
      </c>
      <c r="L83" t="s">
        <v>43</v>
      </c>
      <c r="M83" t="s">
        <v>44</v>
      </c>
      <c r="N83" t="s">
        <v>45</v>
      </c>
      <c r="O83" t="s">
        <v>46</v>
      </c>
      <c r="Q83" t="s">
        <v>100</v>
      </c>
    </row>
    <row r="84" spans="2:17" x14ac:dyDescent="0.3">
      <c r="B84" s="3">
        <v>42230</v>
      </c>
      <c r="C84" t="s">
        <v>8</v>
      </c>
      <c r="D84">
        <v>60</v>
      </c>
      <c r="E84">
        <v>5</v>
      </c>
      <c r="F84">
        <v>1</v>
      </c>
      <c r="G84">
        <v>88</v>
      </c>
      <c r="H84" t="s">
        <v>96</v>
      </c>
      <c r="I84">
        <v>3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7" x14ac:dyDescent="0.3">
      <c r="B85" s="3">
        <v>42230</v>
      </c>
      <c r="C85" t="s">
        <v>8</v>
      </c>
      <c r="D85">
        <v>60</v>
      </c>
      <c r="E85">
        <v>5</v>
      </c>
      <c r="F85">
        <v>2</v>
      </c>
      <c r="G85">
        <v>153</v>
      </c>
      <c r="H85" t="s">
        <v>116</v>
      </c>
      <c r="I85">
        <v>3</v>
      </c>
      <c r="J85">
        <v>8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7" x14ac:dyDescent="0.3">
      <c r="B86" s="3"/>
    </row>
    <row r="87" spans="2:17" x14ac:dyDescent="0.3">
      <c r="B87" s="3" t="s">
        <v>108</v>
      </c>
      <c r="J87">
        <f t="shared" ref="J87:O87" si="16">SUM(J84:J85)</f>
        <v>9</v>
      </c>
      <c r="K87">
        <f t="shared" si="16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0</v>
      </c>
    </row>
    <row r="88" spans="2:17" x14ac:dyDescent="0.3">
      <c r="B88" s="3" t="s">
        <v>107</v>
      </c>
      <c r="G88">
        <f>AVERAGE(G84:G85)</f>
        <v>120.5</v>
      </c>
      <c r="I88">
        <f t="shared" ref="I88:O88" si="17">AVERAGE(I84:I85)</f>
        <v>3</v>
      </c>
      <c r="J88">
        <f t="shared" si="17"/>
        <v>4.5</v>
      </c>
      <c r="K88">
        <f t="shared" si="17"/>
        <v>0</v>
      </c>
      <c r="L88">
        <f t="shared" si="17"/>
        <v>0</v>
      </c>
      <c r="M88">
        <f t="shared" si="17"/>
        <v>0</v>
      </c>
      <c r="N88">
        <f t="shared" si="17"/>
        <v>0</v>
      </c>
      <c r="O88">
        <f t="shared" si="17"/>
        <v>0</v>
      </c>
    </row>
    <row r="89" spans="2:17" x14ac:dyDescent="0.3">
      <c r="B89" t="s">
        <v>121</v>
      </c>
      <c r="G89">
        <f>_xlfn.STDEV.S(G84:G85)</f>
        <v>45.961940777125591</v>
      </c>
      <c r="I89">
        <f t="shared" ref="I89:O89" si="18">_xlfn.STDEV.S(I84:I85)</f>
        <v>0</v>
      </c>
      <c r="J89">
        <f t="shared" si="18"/>
        <v>4.9497474683058327</v>
      </c>
      <c r="K89">
        <f t="shared" si="18"/>
        <v>0</v>
      </c>
      <c r="L89">
        <f t="shared" si="18"/>
        <v>0</v>
      </c>
      <c r="M89">
        <f t="shared" si="18"/>
        <v>0</v>
      </c>
      <c r="N89">
        <f t="shared" si="18"/>
        <v>0</v>
      </c>
      <c r="O89">
        <f t="shared" si="18"/>
        <v>0</v>
      </c>
    </row>
    <row r="90" spans="2:17" x14ac:dyDescent="0.3">
      <c r="B90" s="3" t="s">
        <v>122</v>
      </c>
      <c r="G90">
        <f>(G89/SQRT(2))</f>
        <v>32.5</v>
      </c>
      <c r="I90">
        <f>(I89/SQRT(2))</f>
        <v>0</v>
      </c>
      <c r="J90">
        <f t="shared" ref="J90:O90" si="19">(J89/SQRT(2))</f>
        <v>3.4999999999999996</v>
      </c>
      <c r="K90">
        <f t="shared" si="19"/>
        <v>0</v>
      </c>
      <c r="L90">
        <f t="shared" si="19"/>
        <v>0</v>
      </c>
      <c r="M90">
        <f t="shared" si="19"/>
        <v>0</v>
      </c>
      <c r="N90">
        <f t="shared" si="19"/>
        <v>0</v>
      </c>
      <c r="O90">
        <f t="shared" si="19"/>
        <v>0</v>
      </c>
    </row>
    <row r="92" spans="2:17" x14ac:dyDescent="0.3">
      <c r="B92" t="s">
        <v>34</v>
      </c>
      <c r="C92" t="s">
        <v>35</v>
      </c>
      <c r="D92" t="s">
        <v>55</v>
      </c>
      <c r="E92" t="s">
        <v>36</v>
      </c>
      <c r="F92" t="s">
        <v>37</v>
      </c>
      <c r="G92" t="s">
        <v>114</v>
      </c>
      <c r="H92" t="s">
        <v>39</v>
      </c>
      <c r="I92" t="s">
        <v>40</v>
      </c>
      <c r="J92" t="s">
        <v>41</v>
      </c>
      <c r="K92" t="s">
        <v>42</v>
      </c>
      <c r="L92" t="s">
        <v>43</v>
      </c>
      <c r="M92" t="s">
        <v>44</v>
      </c>
      <c r="N92" t="s">
        <v>45</v>
      </c>
      <c r="O92" t="s">
        <v>46</v>
      </c>
      <c r="Q92" t="s">
        <v>100</v>
      </c>
    </row>
    <row r="93" spans="2:17" x14ac:dyDescent="0.3">
      <c r="B93" s="3">
        <v>42230</v>
      </c>
      <c r="C93" t="s">
        <v>8</v>
      </c>
      <c r="D93">
        <v>61</v>
      </c>
      <c r="E93">
        <v>6</v>
      </c>
      <c r="F93">
        <v>1</v>
      </c>
      <c r="G93">
        <v>114</v>
      </c>
      <c r="H93" t="s">
        <v>96</v>
      </c>
      <c r="I93">
        <v>4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Q93" t="s">
        <v>270</v>
      </c>
    </row>
    <row r="94" spans="2:17" x14ac:dyDescent="0.3">
      <c r="B94" s="3">
        <v>42230</v>
      </c>
      <c r="C94" t="s">
        <v>8</v>
      </c>
      <c r="D94">
        <v>61</v>
      </c>
      <c r="E94">
        <v>6</v>
      </c>
      <c r="F94">
        <v>2</v>
      </c>
      <c r="G94">
        <v>61</v>
      </c>
      <c r="H94" t="s">
        <v>96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 t="s">
        <v>196</v>
      </c>
    </row>
    <row r="95" spans="2:17" x14ac:dyDescent="0.3">
      <c r="B95" s="3">
        <v>42230</v>
      </c>
      <c r="C95" t="s">
        <v>8</v>
      </c>
      <c r="D95">
        <v>61</v>
      </c>
      <c r="E95">
        <v>6</v>
      </c>
      <c r="F95">
        <v>3</v>
      </c>
      <c r="G95">
        <v>50</v>
      </c>
      <c r="H95" t="s">
        <v>95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42230</v>
      </c>
      <c r="C96" t="s">
        <v>8</v>
      </c>
      <c r="D96">
        <v>61</v>
      </c>
      <c r="E96">
        <v>6</v>
      </c>
      <c r="F96">
        <v>4</v>
      </c>
      <c r="G96">
        <v>128</v>
      </c>
      <c r="H96" t="s">
        <v>96</v>
      </c>
      <c r="I96">
        <v>3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42230</v>
      </c>
      <c r="C97" t="s">
        <v>8</v>
      </c>
      <c r="D97">
        <v>61</v>
      </c>
      <c r="E97">
        <v>6</v>
      </c>
      <c r="F97">
        <v>5</v>
      </c>
      <c r="G97">
        <v>87</v>
      </c>
      <c r="H97" t="s">
        <v>96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42230</v>
      </c>
      <c r="C98" t="s">
        <v>8</v>
      </c>
      <c r="D98">
        <v>61</v>
      </c>
      <c r="E98">
        <v>6</v>
      </c>
      <c r="F98">
        <v>6</v>
      </c>
      <c r="G98">
        <v>74</v>
      </c>
      <c r="H98" t="s">
        <v>96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 t="s">
        <v>167</v>
      </c>
    </row>
    <row r="99" spans="2:17" x14ac:dyDescent="0.3">
      <c r="B99" s="3">
        <v>42230</v>
      </c>
      <c r="C99" t="s">
        <v>8</v>
      </c>
      <c r="D99">
        <v>61</v>
      </c>
      <c r="E99">
        <v>6</v>
      </c>
      <c r="F99">
        <v>7</v>
      </c>
      <c r="G99">
        <v>129</v>
      </c>
      <c r="H99" t="s">
        <v>99</v>
      </c>
      <c r="I99">
        <v>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Q99" t="s">
        <v>271</v>
      </c>
    </row>
    <row r="100" spans="2:17" x14ac:dyDescent="0.3">
      <c r="B100" s="3">
        <v>42230</v>
      </c>
      <c r="C100" t="s">
        <v>8</v>
      </c>
      <c r="D100">
        <v>61</v>
      </c>
      <c r="E100">
        <v>6</v>
      </c>
      <c r="F100">
        <v>8</v>
      </c>
      <c r="G100">
        <v>99</v>
      </c>
      <c r="H100" t="s">
        <v>96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42230</v>
      </c>
      <c r="C101" t="s">
        <v>8</v>
      </c>
      <c r="D101">
        <v>61</v>
      </c>
      <c r="E101">
        <v>6</v>
      </c>
      <c r="F101">
        <v>9</v>
      </c>
      <c r="G101">
        <v>56</v>
      </c>
      <c r="H101" t="s">
        <v>95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7" x14ac:dyDescent="0.3">
      <c r="B102" s="3">
        <v>42230</v>
      </c>
      <c r="C102" t="s">
        <v>8</v>
      </c>
      <c r="D102">
        <v>61</v>
      </c>
      <c r="E102">
        <v>6</v>
      </c>
      <c r="F102">
        <v>10</v>
      </c>
      <c r="G102">
        <v>112</v>
      </c>
      <c r="H102" t="s">
        <v>96</v>
      </c>
      <c r="I102">
        <v>3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7" x14ac:dyDescent="0.3">
      <c r="B103" s="3">
        <v>42230</v>
      </c>
      <c r="C103" t="s">
        <v>8</v>
      </c>
      <c r="D103">
        <v>61</v>
      </c>
      <c r="E103">
        <v>6</v>
      </c>
      <c r="F103">
        <v>11</v>
      </c>
      <c r="G103">
        <v>107</v>
      </c>
      <c r="H103" t="s">
        <v>96</v>
      </c>
      <c r="I103">
        <v>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t="s">
        <v>191</v>
      </c>
    </row>
    <row r="104" spans="2:17" x14ac:dyDescent="0.3">
      <c r="B104" s="3">
        <v>42230</v>
      </c>
      <c r="C104" t="s">
        <v>8</v>
      </c>
      <c r="D104">
        <v>61</v>
      </c>
      <c r="E104">
        <v>6</v>
      </c>
      <c r="F104">
        <v>12</v>
      </c>
      <c r="G104">
        <v>74</v>
      </c>
      <c r="H104" t="s">
        <v>95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42230</v>
      </c>
      <c r="C105" t="s">
        <v>8</v>
      </c>
      <c r="D105">
        <v>61</v>
      </c>
      <c r="E105">
        <v>6</v>
      </c>
      <c r="F105">
        <v>13</v>
      </c>
      <c r="G105">
        <v>92</v>
      </c>
      <c r="H105" t="s">
        <v>96</v>
      </c>
      <c r="I105">
        <v>3</v>
      </c>
      <c r="J105">
        <v>3</v>
      </c>
      <c r="K105">
        <v>0</v>
      </c>
      <c r="L105">
        <v>0</v>
      </c>
      <c r="M105">
        <v>0</v>
      </c>
      <c r="N105">
        <v>0</v>
      </c>
      <c r="O105">
        <v>1</v>
      </c>
      <c r="Q105" t="s">
        <v>179</v>
      </c>
    </row>
    <row r="106" spans="2:17" x14ac:dyDescent="0.3">
      <c r="B106" s="3">
        <v>42230</v>
      </c>
      <c r="C106" t="s">
        <v>8</v>
      </c>
      <c r="D106">
        <v>61</v>
      </c>
      <c r="E106">
        <v>6</v>
      </c>
      <c r="F106">
        <v>14</v>
      </c>
      <c r="G106">
        <v>66</v>
      </c>
      <c r="H106" t="s">
        <v>96</v>
      </c>
      <c r="I106">
        <v>4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Q106" t="s">
        <v>272</v>
      </c>
    </row>
    <row r="107" spans="2:17" x14ac:dyDescent="0.3">
      <c r="B107" s="3">
        <v>42230</v>
      </c>
      <c r="C107" t="s">
        <v>8</v>
      </c>
      <c r="D107">
        <v>61</v>
      </c>
      <c r="E107">
        <v>6</v>
      </c>
      <c r="F107">
        <v>15</v>
      </c>
      <c r="G107">
        <v>109</v>
      </c>
      <c r="H107" t="s">
        <v>96</v>
      </c>
      <c r="I107">
        <v>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42230</v>
      </c>
      <c r="C108" t="s">
        <v>8</v>
      </c>
      <c r="D108">
        <v>61</v>
      </c>
      <c r="E108">
        <v>6</v>
      </c>
      <c r="F108">
        <v>16</v>
      </c>
      <c r="G108">
        <v>79</v>
      </c>
      <c r="H108" t="s">
        <v>96</v>
      </c>
      <c r="I108">
        <v>4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  <c r="Q108" t="s">
        <v>167</v>
      </c>
    </row>
    <row r="109" spans="2:17" x14ac:dyDescent="0.3">
      <c r="B109" s="3">
        <v>42230</v>
      </c>
      <c r="C109" t="s">
        <v>8</v>
      </c>
      <c r="D109">
        <v>61</v>
      </c>
      <c r="E109">
        <v>6</v>
      </c>
      <c r="F109">
        <v>17</v>
      </c>
      <c r="G109">
        <v>43</v>
      </c>
      <c r="H109" t="s">
        <v>95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>
        <v>42230</v>
      </c>
      <c r="C110" t="s">
        <v>8</v>
      </c>
      <c r="D110">
        <v>61</v>
      </c>
      <c r="E110">
        <v>6</v>
      </c>
      <c r="F110">
        <v>18</v>
      </c>
      <c r="G110">
        <v>80</v>
      </c>
      <c r="H110" s="11" t="s">
        <v>96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 t="s">
        <v>273</v>
      </c>
    </row>
    <row r="111" spans="2:17" x14ac:dyDescent="0.3">
      <c r="B111" s="3">
        <v>42230</v>
      </c>
      <c r="C111" t="s">
        <v>8</v>
      </c>
      <c r="D111">
        <v>61</v>
      </c>
      <c r="E111">
        <v>6</v>
      </c>
      <c r="F111">
        <v>19</v>
      </c>
      <c r="G111">
        <v>45</v>
      </c>
      <c r="H111" t="s">
        <v>95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7" x14ac:dyDescent="0.3">
      <c r="B112" s="3">
        <v>42230</v>
      </c>
      <c r="C112" t="s">
        <v>8</v>
      </c>
      <c r="D112">
        <v>61</v>
      </c>
      <c r="E112">
        <v>6</v>
      </c>
      <c r="F112">
        <v>20</v>
      </c>
      <c r="G112">
        <v>64</v>
      </c>
      <c r="H112" t="s">
        <v>96</v>
      </c>
      <c r="I112">
        <v>4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/>
    </row>
    <row r="114" spans="2:17" x14ac:dyDescent="0.3">
      <c r="B114" s="3" t="s">
        <v>108</v>
      </c>
      <c r="J114">
        <f t="shared" ref="J114:O114" si="20">SUM(J93:J112)</f>
        <v>11</v>
      </c>
      <c r="K114">
        <f t="shared" si="20"/>
        <v>0</v>
      </c>
      <c r="L114">
        <f t="shared" si="20"/>
        <v>0</v>
      </c>
      <c r="M114">
        <f t="shared" si="20"/>
        <v>0</v>
      </c>
      <c r="N114">
        <f t="shared" si="20"/>
        <v>0</v>
      </c>
      <c r="O114">
        <f t="shared" si="20"/>
        <v>1</v>
      </c>
    </row>
    <row r="115" spans="2:17" x14ac:dyDescent="0.3">
      <c r="B115" s="3" t="s">
        <v>107</v>
      </c>
      <c r="G115">
        <f>AVERAGE(G93:G112)</f>
        <v>83.45</v>
      </c>
      <c r="I115">
        <f>AVERAGE(I93:I112)</f>
        <v>3.5</v>
      </c>
      <c r="J115">
        <f>AVERAGE(J93:J112)</f>
        <v>0.55000000000000004</v>
      </c>
      <c r="K115">
        <f t="shared" ref="K115:O115" si="21">AVERAGE(K93:K112)</f>
        <v>0</v>
      </c>
      <c r="L115">
        <f t="shared" si="21"/>
        <v>0</v>
      </c>
      <c r="M115">
        <f t="shared" si="21"/>
        <v>0</v>
      </c>
      <c r="N115">
        <f t="shared" si="21"/>
        <v>0</v>
      </c>
      <c r="O115">
        <f t="shared" si="21"/>
        <v>0.05</v>
      </c>
    </row>
    <row r="116" spans="2:17" x14ac:dyDescent="0.3">
      <c r="B116" t="s">
        <v>121</v>
      </c>
      <c r="G116">
        <f>_xlfn.STDEV.S(G93:G112)</f>
        <v>26.878821637705393</v>
      </c>
      <c r="I116">
        <f t="shared" ref="I116:O116" si="22">_xlfn.STDEV.S(I93:I112)</f>
        <v>0.51298917604257699</v>
      </c>
      <c r="J116">
        <f t="shared" si="22"/>
        <v>0.88704120832301692</v>
      </c>
      <c r="K116">
        <f t="shared" si="22"/>
        <v>0</v>
      </c>
      <c r="L116">
        <f t="shared" si="22"/>
        <v>0</v>
      </c>
      <c r="M116">
        <f t="shared" si="22"/>
        <v>0</v>
      </c>
      <c r="N116">
        <f t="shared" si="22"/>
        <v>0</v>
      </c>
      <c r="O116">
        <f t="shared" si="22"/>
        <v>0.22360679774997896</v>
      </c>
    </row>
    <row r="117" spans="2:17" x14ac:dyDescent="0.3">
      <c r="B117" s="3" t="s">
        <v>122</v>
      </c>
      <c r="G117">
        <f>(G116/SQRT(20))</f>
        <v>6.0102872337001481</v>
      </c>
      <c r="I117">
        <f t="shared" ref="I117:O117" si="23">(I116/SQRT(20))</f>
        <v>0.11470786693528086</v>
      </c>
      <c r="J117">
        <f t="shared" si="23"/>
        <v>0.1983484440653818</v>
      </c>
      <c r="K117">
        <f t="shared" si="23"/>
        <v>0</v>
      </c>
      <c r="L117">
        <f t="shared" si="23"/>
        <v>0</v>
      </c>
      <c r="M117">
        <f t="shared" si="23"/>
        <v>0</v>
      </c>
      <c r="N117">
        <f t="shared" si="23"/>
        <v>0</v>
      </c>
      <c r="O117">
        <f t="shared" si="23"/>
        <v>4.9999999999999996E-2</v>
      </c>
    </row>
    <row r="119" spans="2:17" x14ac:dyDescent="0.3">
      <c r="B119" t="s">
        <v>34</v>
      </c>
      <c r="C119" t="s">
        <v>35</v>
      </c>
      <c r="D119" t="s">
        <v>55</v>
      </c>
      <c r="E119" t="s">
        <v>36</v>
      </c>
      <c r="F119" t="s">
        <v>37</v>
      </c>
      <c r="G119" t="s">
        <v>114</v>
      </c>
      <c r="H119" t="s">
        <v>39</v>
      </c>
      <c r="I119" t="s">
        <v>40</v>
      </c>
      <c r="J119" t="s">
        <v>41</v>
      </c>
      <c r="K119" t="s">
        <v>42</v>
      </c>
      <c r="L119" t="s">
        <v>43</v>
      </c>
      <c r="M119" t="s">
        <v>44</v>
      </c>
      <c r="N119" t="s">
        <v>45</v>
      </c>
      <c r="O119" t="s">
        <v>46</v>
      </c>
      <c r="Q119" t="s">
        <v>100</v>
      </c>
    </row>
    <row r="120" spans="2:17" x14ac:dyDescent="0.3">
      <c r="B120" s="3">
        <v>42230</v>
      </c>
      <c r="C120" t="s">
        <v>8</v>
      </c>
      <c r="D120">
        <v>65</v>
      </c>
      <c r="E120">
        <v>7</v>
      </c>
      <c r="F120">
        <v>1</v>
      </c>
      <c r="G120">
        <v>88</v>
      </c>
      <c r="H120" t="s">
        <v>96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42230</v>
      </c>
      <c r="C121" t="s">
        <v>8</v>
      </c>
      <c r="D121">
        <v>65</v>
      </c>
      <c r="E121">
        <v>7</v>
      </c>
      <c r="F121">
        <v>2</v>
      </c>
      <c r="G121">
        <v>102</v>
      </c>
      <c r="H121" t="s">
        <v>96</v>
      </c>
      <c r="I121">
        <v>3</v>
      </c>
      <c r="J121">
        <v>3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42230</v>
      </c>
      <c r="C122" t="s">
        <v>8</v>
      </c>
      <c r="D122">
        <v>65</v>
      </c>
      <c r="E122">
        <v>7</v>
      </c>
      <c r="F122">
        <v>3</v>
      </c>
      <c r="G122">
        <v>88</v>
      </c>
      <c r="H122" t="s">
        <v>96</v>
      </c>
      <c r="I122">
        <v>3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42230</v>
      </c>
      <c r="C123" t="s">
        <v>8</v>
      </c>
      <c r="D123">
        <v>65</v>
      </c>
      <c r="E123">
        <v>7</v>
      </c>
      <c r="F123">
        <v>4</v>
      </c>
      <c r="G123">
        <v>110</v>
      </c>
      <c r="H123" t="s">
        <v>96</v>
      </c>
      <c r="I123">
        <v>3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Q123" s="6"/>
    </row>
    <row r="124" spans="2:17" x14ac:dyDescent="0.3">
      <c r="B124" s="3">
        <v>42230</v>
      </c>
      <c r="C124" t="s">
        <v>8</v>
      </c>
      <c r="D124">
        <v>65</v>
      </c>
      <c r="E124">
        <v>7</v>
      </c>
      <c r="F124">
        <v>5</v>
      </c>
      <c r="G124">
        <v>97</v>
      </c>
      <c r="H124" t="s">
        <v>96</v>
      </c>
      <c r="I124">
        <v>3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7" x14ac:dyDescent="0.3">
      <c r="B125" s="3">
        <v>42230</v>
      </c>
      <c r="C125" t="s">
        <v>8</v>
      </c>
      <c r="D125">
        <v>65</v>
      </c>
      <c r="E125">
        <v>7</v>
      </c>
      <c r="F125">
        <v>6</v>
      </c>
      <c r="G125">
        <v>101</v>
      </c>
      <c r="H125" t="s">
        <v>96</v>
      </c>
      <c r="I125">
        <v>3</v>
      </c>
      <c r="J125">
        <v>5</v>
      </c>
      <c r="K125">
        <v>0</v>
      </c>
      <c r="L125">
        <v>0</v>
      </c>
      <c r="M125">
        <v>0</v>
      </c>
      <c r="N125">
        <v>0</v>
      </c>
      <c r="O125">
        <v>0</v>
      </c>
      <c r="Q125" t="s">
        <v>169</v>
      </c>
    </row>
    <row r="126" spans="2:17" x14ac:dyDescent="0.3">
      <c r="B126" s="3">
        <v>42230</v>
      </c>
      <c r="C126" t="s">
        <v>8</v>
      </c>
      <c r="D126">
        <v>65</v>
      </c>
      <c r="E126">
        <v>7</v>
      </c>
      <c r="F126">
        <v>7</v>
      </c>
      <c r="G126">
        <v>120</v>
      </c>
      <c r="H126" t="s">
        <v>99</v>
      </c>
      <c r="I126">
        <v>3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42230</v>
      </c>
      <c r="C127" t="s">
        <v>8</v>
      </c>
      <c r="D127">
        <v>65</v>
      </c>
      <c r="E127">
        <v>7</v>
      </c>
      <c r="F127">
        <v>8</v>
      </c>
      <c r="G127">
        <v>96</v>
      </c>
      <c r="H127" t="s">
        <v>96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 s="6"/>
    </row>
    <row r="128" spans="2:17" x14ac:dyDescent="0.3">
      <c r="B128" s="3">
        <v>42230</v>
      </c>
      <c r="C128" t="s">
        <v>8</v>
      </c>
      <c r="D128">
        <v>65</v>
      </c>
      <c r="E128">
        <v>7</v>
      </c>
      <c r="F128">
        <v>9</v>
      </c>
      <c r="G128">
        <v>108</v>
      </c>
      <c r="H128" t="s">
        <v>99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42230</v>
      </c>
      <c r="C129" t="s">
        <v>8</v>
      </c>
      <c r="D129">
        <v>65</v>
      </c>
      <c r="E129">
        <v>7</v>
      </c>
      <c r="F129">
        <v>10</v>
      </c>
      <c r="G129">
        <v>108</v>
      </c>
      <c r="H129" t="s">
        <v>96</v>
      </c>
      <c r="I129">
        <v>3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42230</v>
      </c>
      <c r="C130" t="s">
        <v>8</v>
      </c>
      <c r="D130">
        <v>65</v>
      </c>
      <c r="E130">
        <v>7</v>
      </c>
      <c r="F130">
        <v>11</v>
      </c>
      <c r="G130">
        <v>112</v>
      </c>
      <c r="H130" t="s">
        <v>96</v>
      </c>
      <c r="I130">
        <v>3</v>
      </c>
      <c r="J130">
        <v>2</v>
      </c>
      <c r="K130">
        <v>0</v>
      </c>
      <c r="L130">
        <v>0</v>
      </c>
      <c r="M130">
        <v>1</v>
      </c>
      <c r="N130">
        <v>0</v>
      </c>
      <c r="O130">
        <v>0</v>
      </c>
    </row>
    <row r="131" spans="2:17" x14ac:dyDescent="0.3">
      <c r="B131" s="3">
        <v>42230</v>
      </c>
      <c r="C131" t="s">
        <v>8</v>
      </c>
      <c r="D131">
        <v>65</v>
      </c>
      <c r="E131">
        <v>7</v>
      </c>
      <c r="F131">
        <v>12</v>
      </c>
      <c r="G131">
        <v>127</v>
      </c>
      <c r="H131" t="s">
        <v>99</v>
      </c>
      <c r="I131">
        <v>4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42230</v>
      </c>
      <c r="C132" t="s">
        <v>8</v>
      </c>
      <c r="D132">
        <v>65</v>
      </c>
      <c r="E132">
        <v>7</v>
      </c>
      <c r="F132">
        <v>13</v>
      </c>
      <c r="G132">
        <v>93</v>
      </c>
      <c r="H132" t="s">
        <v>96</v>
      </c>
      <c r="I132">
        <v>3</v>
      </c>
      <c r="J132">
        <v>4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42230</v>
      </c>
      <c r="C133" t="s">
        <v>8</v>
      </c>
      <c r="D133">
        <v>65</v>
      </c>
      <c r="E133">
        <v>7</v>
      </c>
      <c r="F133">
        <v>14</v>
      </c>
      <c r="G133">
        <v>109</v>
      </c>
      <c r="H133" t="s">
        <v>96</v>
      </c>
      <c r="I133">
        <v>4</v>
      </c>
      <c r="J133">
        <v>2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42230</v>
      </c>
      <c r="C134" t="s">
        <v>8</v>
      </c>
      <c r="D134">
        <v>65</v>
      </c>
      <c r="E134">
        <v>7</v>
      </c>
      <c r="F134">
        <v>15</v>
      </c>
      <c r="G134">
        <v>121</v>
      </c>
      <c r="H134" t="s">
        <v>99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42230</v>
      </c>
      <c r="C135" t="s">
        <v>8</v>
      </c>
      <c r="D135">
        <v>65</v>
      </c>
      <c r="E135">
        <v>7</v>
      </c>
      <c r="F135">
        <v>16</v>
      </c>
      <c r="G135">
        <v>98</v>
      </c>
      <c r="H135" t="s">
        <v>96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42230</v>
      </c>
      <c r="C136" t="s">
        <v>8</v>
      </c>
      <c r="D136">
        <v>65</v>
      </c>
      <c r="E136">
        <v>7</v>
      </c>
      <c r="F136">
        <v>17</v>
      </c>
      <c r="G136">
        <v>123</v>
      </c>
      <c r="H136" t="s">
        <v>98</v>
      </c>
      <c r="I136">
        <v>4</v>
      </c>
      <c r="J136">
        <v>2</v>
      </c>
      <c r="K136">
        <v>1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42230</v>
      </c>
      <c r="C137" t="s">
        <v>8</v>
      </c>
      <c r="D137">
        <v>65</v>
      </c>
      <c r="E137">
        <v>7</v>
      </c>
      <c r="F137">
        <v>18</v>
      </c>
      <c r="G137">
        <v>73</v>
      </c>
      <c r="H137" s="11" t="s">
        <v>96</v>
      </c>
      <c r="I137">
        <v>4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Q137" s="6"/>
    </row>
    <row r="138" spans="2:17" x14ac:dyDescent="0.3">
      <c r="B138" s="3">
        <v>42230</v>
      </c>
      <c r="C138" t="s">
        <v>8</v>
      </c>
      <c r="D138">
        <v>65</v>
      </c>
      <c r="E138">
        <v>7</v>
      </c>
      <c r="F138">
        <v>19</v>
      </c>
      <c r="G138">
        <v>76</v>
      </c>
      <c r="H138" t="s">
        <v>96</v>
      </c>
      <c r="I138">
        <v>4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42230</v>
      </c>
      <c r="C139" t="s">
        <v>8</v>
      </c>
      <c r="D139">
        <v>65</v>
      </c>
      <c r="E139">
        <v>7</v>
      </c>
      <c r="F139">
        <v>20</v>
      </c>
      <c r="G139">
        <v>110</v>
      </c>
      <c r="H139" t="s">
        <v>96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Q139" t="s">
        <v>214</v>
      </c>
    </row>
    <row r="140" spans="2:17" x14ac:dyDescent="0.3">
      <c r="B140" s="3"/>
    </row>
    <row r="141" spans="2:17" x14ac:dyDescent="0.3">
      <c r="B141" s="3" t="s">
        <v>108</v>
      </c>
      <c r="J141">
        <f t="shared" ref="J141:O141" si="24">SUM(J120:J139)</f>
        <v>29</v>
      </c>
      <c r="K141">
        <f t="shared" si="24"/>
        <v>1</v>
      </c>
      <c r="L141">
        <f t="shared" si="24"/>
        <v>0</v>
      </c>
      <c r="M141">
        <f t="shared" si="24"/>
        <v>1</v>
      </c>
      <c r="N141">
        <f t="shared" si="24"/>
        <v>0</v>
      </c>
      <c r="O141">
        <f t="shared" si="24"/>
        <v>0</v>
      </c>
    </row>
    <row r="142" spans="2:17" x14ac:dyDescent="0.3">
      <c r="B142" s="3" t="s">
        <v>107</v>
      </c>
      <c r="G142">
        <f>AVERAGE(G120:G139)</f>
        <v>103</v>
      </c>
      <c r="I142">
        <f>AVERAGE(I120:I139)</f>
        <v>3.25</v>
      </c>
      <c r="J142">
        <f>AVERAGE(J120:J139)</f>
        <v>1.45</v>
      </c>
      <c r="K142">
        <f t="shared" ref="K142:O142" si="25">AVERAGE(K120:K139)</f>
        <v>0.05</v>
      </c>
      <c r="L142">
        <f t="shared" si="25"/>
        <v>0</v>
      </c>
      <c r="M142">
        <f t="shared" si="25"/>
        <v>0.05</v>
      </c>
      <c r="N142">
        <f t="shared" si="25"/>
        <v>0</v>
      </c>
      <c r="O142">
        <f t="shared" si="25"/>
        <v>0</v>
      </c>
    </row>
    <row r="143" spans="2:17" x14ac:dyDescent="0.3">
      <c r="B143" t="s">
        <v>121</v>
      </c>
      <c r="G143">
        <f>_xlfn.STDEV.S(G120:G139)</f>
        <v>14.775513171246683</v>
      </c>
      <c r="I143">
        <f t="shared" ref="I143:O143" si="26">_xlfn.STDEV.S(I120:I139)</f>
        <v>0.4442616583193193</v>
      </c>
      <c r="J143">
        <f t="shared" si="26"/>
        <v>1.394538218230416</v>
      </c>
      <c r="K143">
        <f t="shared" si="26"/>
        <v>0.22360679774997896</v>
      </c>
      <c r="L143">
        <f t="shared" si="26"/>
        <v>0</v>
      </c>
      <c r="M143">
        <f t="shared" si="26"/>
        <v>0.22360679774997896</v>
      </c>
      <c r="N143">
        <f t="shared" si="26"/>
        <v>0</v>
      </c>
      <c r="O143">
        <f t="shared" si="26"/>
        <v>0</v>
      </c>
    </row>
    <row r="144" spans="2:17" x14ac:dyDescent="0.3">
      <c r="B144" s="3" t="s">
        <v>122</v>
      </c>
      <c r="G144">
        <f>(G143/SQRT(20))</f>
        <v>3.3039051853351071</v>
      </c>
      <c r="I144">
        <f t="shared" ref="I144:O144" si="27">(I143/SQRT(20))</f>
        <v>9.9339926779878282E-2</v>
      </c>
      <c r="J144">
        <f t="shared" si="27"/>
        <v>0.31182822531846466</v>
      </c>
      <c r="K144">
        <f t="shared" si="27"/>
        <v>4.9999999999999996E-2</v>
      </c>
      <c r="L144">
        <f t="shared" si="27"/>
        <v>0</v>
      </c>
      <c r="M144">
        <f t="shared" si="27"/>
        <v>4.9999999999999996E-2</v>
      </c>
      <c r="N144">
        <f t="shared" si="27"/>
        <v>0</v>
      </c>
      <c r="O144">
        <f t="shared" si="27"/>
        <v>0</v>
      </c>
    </row>
    <row r="146" spans="2:17" x14ac:dyDescent="0.3">
      <c r="B146" t="s">
        <v>34</v>
      </c>
      <c r="C146" t="s">
        <v>35</v>
      </c>
      <c r="D146" t="s">
        <v>55</v>
      </c>
      <c r="E146" t="s">
        <v>36</v>
      </c>
      <c r="F146" t="s">
        <v>37</v>
      </c>
      <c r="G146" t="s">
        <v>114</v>
      </c>
      <c r="H146" t="s">
        <v>39</v>
      </c>
      <c r="I146" t="s">
        <v>40</v>
      </c>
      <c r="J146" t="s">
        <v>41</v>
      </c>
      <c r="K146" t="s">
        <v>42</v>
      </c>
      <c r="L146" t="s">
        <v>43</v>
      </c>
      <c r="M146" t="s">
        <v>44</v>
      </c>
      <c r="N146" t="s">
        <v>45</v>
      </c>
      <c r="O146" t="s">
        <v>46</v>
      </c>
      <c r="Q146" t="s">
        <v>100</v>
      </c>
    </row>
    <row r="147" spans="2:17" x14ac:dyDescent="0.3">
      <c r="B147" s="3">
        <v>42230</v>
      </c>
      <c r="C147" t="s">
        <v>8</v>
      </c>
      <c r="D147">
        <v>66</v>
      </c>
      <c r="E147">
        <v>8</v>
      </c>
      <c r="F147">
        <v>1</v>
      </c>
      <c r="G147">
        <v>55</v>
      </c>
      <c r="H147" t="s">
        <v>95</v>
      </c>
      <c r="I147">
        <v>3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Q147" s="6" t="s">
        <v>274</v>
      </c>
    </row>
    <row r="148" spans="2:17" x14ac:dyDescent="0.3">
      <c r="B148" s="3">
        <v>42230</v>
      </c>
      <c r="C148" t="s">
        <v>8</v>
      </c>
      <c r="D148">
        <v>66</v>
      </c>
      <c r="E148">
        <v>8</v>
      </c>
      <c r="F148">
        <v>2</v>
      </c>
      <c r="G148">
        <v>64</v>
      </c>
      <c r="H148" t="s">
        <v>95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42230</v>
      </c>
      <c r="C149" t="s">
        <v>8</v>
      </c>
      <c r="D149">
        <v>66</v>
      </c>
      <c r="E149">
        <v>8</v>
      </c>
      <c r="F149">
        <v>3</v>
      </c>
      <c r="G149">
        <v>96</v>
      </c>
      <c r="H149" t="s">
        <v>96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 t="s">
        <v>167</v>
      </c>
    </row>
    <row r="150" spans="2:17" x14ac:dyDescent="0.3">
      <c r="B150" s="3">
        <v>42230</v>
      </c>
      <c r="C150" t="s">
        <v>8</v>
      </c>
      <c r="D150">
        <v>66</v>
      </c>
      <c r="E150">
        <v>8</v>
      </c>
      <c r="F150">
        <v>4</v>
      </c>
      <c r="G150">
        <v>46</v>
      </c>
      <c r="H150" t="s">
        <v>98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7" x14ac:dyDescent="0.3">
      <c r="B151" s="3">
        <v>42230</v>
      </c>
      <c r="C151" t="s">
        <v>8</v>
      </c>
      <c r="D151">
        <v>66</v>
      </c>
      <c r="E151">
        <v>8</v>
      </c>
      <c r="F151">
        <v>5</v>
      </c>
      <c r="G151">
        <v>92</v>
      </c>
      <c r="H151" t="s">
        <v>96</v>
      </c>
      <c r="I151">
        <v>3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Q151" s="6" t="s">
        <v>275</v>
      </c>
    </row>
    <row r="152" spans="2:17" x14ac:dyDescent="0.3">
      <c r="B152" s="3">
        <v>42230</v>
      </c>
      <c r="C152" t="s">
        <v>8</v>
      </c>
      <c r="D152">
        <v>66</v>
      </c>
      <c r="E152">
        <v>8</v>
      </c>
      <c r="F152">
        <v>6</v>
      </c>
      <c r="G152">
        <v>49</v>
      </c>
      <c r="H152" t="s">
        <v>96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42230</v>
      </c>
      <c r="C153" t="s">
        <v>8</v>
      </c>
      <c r="D153">
        <v>66</v>
      </c>
      <c r="E153">
        <v>8</v>
      </c>
      <c r="F153">
        <v>7</v>
      </c>
      <c r="G153">
        <v>65</v>
      </c>
      <c r="H153" t="s">
        <v>96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 t="s">
        <v>193</v>
      </c>
    </row>
    <row r="154" spans="2:17" x14ac:dyDescent="0.3">
      <c r="B154" s="3">
        <v>42230</v>
      </c>
      <c r="C154" t="s">
        <v>8</v>
      </c>
      <c r="D154">
        <v>66</v>
      </c>
      <c r="E154">
        <v>8</v>
      </c>
      <c r="F154">
        <v>8</v>
      </c>
      <c r="G154">
        <v>29</v>
      </c>
      <c r="H154" t="s">
        <v>95</v>
      </c>
      <c r="I154">
        <v>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 t="s">
        <v>276</v>
      </c>
    </row>
    <row r="155" spans="2:17" x14ac:dyDescent="0.3">
      <c r="B155" s="3">
        <v>42230</v>
      </c>
      <c r="C155" t="s">
        <v>8</v>
      </c>
      <c r="D155">
        <v>66</v>
      </c>
      <c r="E155">
        <v>8</v>
      </c>
      <c r="F155">
        <v>9</v>
      </c>
      <c r="G155">
        <v>30</v>
      </c>
      <c r="H155" t="s">
        <v>95</v>
      </c>
      <c r="I155">
        <v>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 t="s">
        <v>276</v>
      </c>
    </row>
    <row r="156" spans="2:17" x14ac:dyDescent="0.3">
      <c r="B156" s="3">
        <v>42230</v>
      </c>
      <c r="C156" t="s">
        <v>8</v>
      </c>
      <c r="D156">
        <v>66</v>
      </c>
      <c r="E156">
        <v>8</v>
      </c>
      <c r="F156">
        <v>10</v>
      </c>
      <c r="G156">
        <v>51</v>
      </c>
      <c r="H156" t="s">
        <v>95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 t="s">
        <v>127</v>
      </c>
    </row>
    <row r="157" spans="2:17" x14ac:dyDescent="0.3">
      <c r="B157" s="3">
        <v>42230</v>
      </c>
      <c r="C157" t="s">
        <v>8</v>
      </c>
      <c r="D157">
        <v>66</v>
      </c>
      <c r="E157">
        <v>8</v>
      </c>
      <c r="F157">
        <v>11</v>
      </c>
      <c r="G157">
        <v>63</v>
      </c>
      <c r="H157" t="s">
        <v>95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7" x14ac:dyDescent="0.3">
      <c r="B158" s="3"/>
    </row>
    <row r="159" spans="2:17" x14ac:dyDescent="0.3">
      <c r="B159" s="3" t="s">
        <v>108</v>
      </c>
      <c r="J159">
        <f>SUM(J147:J157)</f>
        <v>2</v>
      </c>
      <c r="K159">
        <f>SUM(K147:K157)</f>
        <v>1</v>
      </c>
      <c r="L159">
        <f>SUM(L147:L157)</f>
        <v>0</v>
      </c>
      <c r="M159">
        <f t="shared" ref="M159:O159" si="28">SUM(M147:M157)</f>
        <v>0</v>
      </c>
      <c r="N159">
        <f t="shared" si="28"/>
        <v>0</v>
      </c>
      <c r="O159">
        <f t="shared" si="28"/>
        <v>0</v>
      </c>
    </row>
    <row r="160" spans="2:17" x14ac:dyDescent="0.3">
      <c r="B160" s="3" t="s">
        <v>107</v>
      </c>
      <c r="G160">
        <f>AVERAGE(G147:G157)</f>
        <v>58.18181818181818</v>
      </c>
      <c r="I160">
        <f>AVERAGE(I147:I157)</f>
        <v>3.2727272727272729</v>
      </c>
      <c r="J160">
        <f>AVERAGE(J147:J157)</f>
        <v>0.18181818181818182</v>
      </c>
      <c r="K160">
        <f>AVERAGE(K147:K157)</f>
        <v>9.0909090909090912E-2</v>
      </c>
      <c r="L160">
        <f>AVERAGE(L147:L157)</f>
        <v>0</v>
      </c>
      <c r="M160">
        <f t="shared" ref="M160:O160" si="29">AVERAGE(M147:M157)</f>
        <v>0</v>
      </c>
      <c r="N160">
        <f t="shared" si="29"/>
        <v>0</v>
      </c>
      <c r="O160">
        <f t="shared" si="29"/>
        <v>0</v>
      </c>
    </row>
    <row r="161" spans="2:17" x14ac:dyDescent="0.3">
      <c r="B161" t="s">
        <v>121</v>
      </c>
      <c r="G161">
        <f>_xlfn.STDEV.S(G147:G157)</f>
        <v>21.488686240988208</v>
      </c>
      <c r="I161">
        <f>_xlfn.STDEV.S(I147:I157)</f>
        <v>0.64666979068286368</v>
      </c>
      <c r="J161">
        <f>_xlfn.STDEV.S(J147:J157)</f>
        <v>0.40451991747794525</v>
      </c>
      <c r="K161">
        <f>_xlfn.STDEV.S(K147:K157)</f>
        <v>0.30151134457776363</v>
      </c>
      <c r="L161">
        <f>_xlfn.STDEV.S(L147:L157)</f>
        <v>0</v>
      </c>
      <c r="M161">
        <f>_xlfn.STDEV.S(M147:M157)</f>
        <v>0</v>
      </c>
      <c r="N161">
        <f t="shared" ref="N161" si="30">_xlfn.STDEV.S(N147:N157)</f>
        <v>0</v>
      </c>
      <c r="O161">
        <f>_xlfn.STDEV.S(O147:O157)</f>
        <v>0</v>
      </c>
    </row>
    <row r="162" spans="2:17" x14ac:dyDescent="0.3">
      <c r="B162" s="3" t="s">
        <v>122</v>
      </c>
      <c r="G162">
        <f>(G161/SQRT(11))</f>
        <v>6.479082681730044</v>
      </c>
      <c r="I162">
        <f>(I161/SQRT(11))</f>
        <v>0.1949782780866112</v>
      </c>
      <c r="J162">
        <f>(J161/SQRT(11))</f>
        <v>0.12196734422726126</v>
      </c>
      <c r="K162">
        <f>(K161/SQRT(11))</f>
        <v>9.0909090909090912E-2</v>
      </c>
      <c r="L162">
        <f>(L161/SQRT(11))</f>
        <v>0</v>
      </c>
      <c r="M162">
        <f t="shared" ref="M162" si="31">(M161/SQRT(11))</f>
        <v>0</v>
      </c>
      <c r="N162">
        <f>(N161/SQRT(11))</f>
        <v>0</v>
      </c>
      <c r="O162">
        <f t="shared" ref="O162" si="32">(O161/SQRT(11))</f>
        <v>0</v>
      </c>
    </row>
    <row r="164" spans="2:17" x14ac:dyDescent="0.3">
      <c r="B164" t="s">
        <v>34</v>
      </c>
      <c r="C164" t="s">
        <v>35</v>
      </c>
      <c r="D164" t="s">
        <v>55</v>
      </c>
      <c r="E164" t="s">
        <v>36</v>
      </c>
      <c r="F164" t="s">
        <v>37</v>
      </c>
      <c r="G164" t="s">
        <v>114</v>
      </c>
      <c r="H164" t="s">
        <v>39</v>
      </c>
      <c r="I164" t="s">
        <v>40</v>
      </c>
      <c r="J164" t="s">
        <v>41</v>
      </c>
      <c r="K164" t="s">
        <v>42</v>
      </c>
      <c r="L164" t="s">
        <v>43</v>
      </c>
      <c r="M164" t="s">
        <v>44</v>
      </c>
      <c r="N164" t="s">
        <v>45</v>
      </c>
      <c r="O164" t="s">
        <v>46</v>
      </c>
      <c r="Q164" t="s">
        <v>100</v>
      </c>
    </row>
    <row r="165" spans="2:17" x14ac:dyDescent="0.3">
      <c r="B165" s="3">
        <v>42230</v>
      </c>
      <c r="C165" t="s">
        <v>8</v>
      </c>
      <c r="D165">
        <v>67</v>
      </c>
      <c r="E165">
        <v>9</v>
      </c>
      <c r="F165">
        <v>1</v>
      </c>
      <c r="G165">
        <v>119</v>
      </c>
      <c r="H165" t="s">
        <v>96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 t="s">
        <v>167</v>
      </c>
    </row>
    <row r="166" spans="2:17" x14ac:dyDescent="0.3">
      <c r="B166" s="3">
        <v>42230</v>
      </c>
      <c r="C166" t="s">
        <v>8</v>
      </c>
      <c r="D166">
        <v>67</v>
      </c>
      <c r="E166">
        <v>9</v>
      </c>
      <c r="F166">
        <v>2</v>
      </c>
      <c r="G166">
        <v>74</v>
      </c>
      <c r="H166" t="s">
        <v>98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 t="s">
        <v>232</v>
      </c>
    </row>
    <row r="167" spans="2:17" x14ac:dyDescent="0.3">
      <c r="B167" s="3">
        <v>42230</v>
      </c>
      <c r="C167" t="s">
        <v>8</v>
      </c>
      <c r="D167">
        <v>67</v>
      </c>
      <c r="E167">
        <v>9</v>
      </c>
      <c r="F167">
        <v>3</v>
      </c>
      <c r="G167">
        <v>63</v>
      </c>
      <c r="H167" t="s">
        <v>96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 t="s">
        <v>167</v>
      </c>
    </row>
    <row r="168" spans="2:17" x14ac:dyDescent="0.3">
      <c r="B168" s="3">
        <v>42230</v>
      </c>
      <c r="C168" t="s">
        <v>8</v>
      </c>
      <c r="D168">
        <v>67</v>
      </c>
      <c r="E168">
        <v>9</v>
      </c>
      <c r="F168">
        <v>4</v>
      </c>
      <c r="G168">
        <v>75</v>
      </c>
      <c r="H168" t="s">
        <v>96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42230</v>
      </c>
      <c r="C169" t="s">
        <v>8</v>
      </c>
      <c r="D169">
        <v>67</v>
      </c>
      <c r="E169">
        <v>9</v>
      </c>
      <c r="F169">
        <v>5</v>
      </c>
      <c r="G169">
        <v>79</v>
      </c>
      <c r="H169" t="s">
        <v>96</v>
      </c>
      <c r="I169">
        <v>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42230</v>
      </c>
      <c r="C170" t="s">
        <v>8</v>
      </c>
      <c r="D170">
        <v>67</v>
      </c>
      <c r="E170">
        <v>9</v>
      </c>
      <c r="F170">
        <v>6</v>
      </c>
      <c r="G170">
        <v>105</v>
      </c>
      <c r="H170" t="s">
        <v>157</v>
      </c>
      <c r="I170">
        <v>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Q170" t="s">
        <v>277</v>
      </c>
    </row>
    <row r="171" spans="2:17" x14ac:dyDescent="0.3">
      <c r="B171" s="3">
        <v>42230</v>
      </c>
      <c r="C171" t="s">
        <v>8</v>
      </c>
      <c r="D171">
        <v>67</v>
      </c>
      <c r="E171">
        <v>9</v>
      </c>
      <c r="F171">
        <v>7</v>
      </c>
      <c r="G171">
        <v>105</v>
      </c>
      <c r="H171" t="s">
        <v>96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42230</v>
      </c>
      <c r="C172" t="s">
        <v>8</v>
      </c>
      <c r="D172">
        <v>67</v>
      </c>
      <c r="E172">
        <v>9</v>
      </c>
      <c r="F172">
        <v>8</v>
      </c>
      <c r="G172">
        <v>110</v>
      </c>
      <c r="H172" t="s">
        <v>116</v>
      </c>
      <c r="I172">
        <v>2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42230</v>
      </c>
      <c r="C173" t="s">
        <v>8</v>
      </c>
      <c r="D173">
        <v>67</v>
      </c>
      <c r="E173">
        <v>9</v>
      </c>
      <c r="F173">
        <v>9</v>
      </c>
      <c r="G173">
        <v>115</v>
      </c>
      <c r="H173" t="s">
        <v>99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42230</v>
      </c>
      <c r="C174" t="s">
        <v>8</v>
      </c>
      <c r="D174">
        <v>67</v>
      </c>
      <c r="E174">
        <v>9</v>
      </c>
      <c r="F174">
        <v>10</v>
      </c>
      <c r="G174">
        <v>58</v>
      </c>
      <c r="H174" t="s">
        <v>95</v>
      </c>
      <c r="I174">
        <v>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Q174" t="s">
        <v>278</v>
      </c>
    </row>
    <row r="175" spans="2:17" x14ac:dyDescent="0.3">
      <c r="B175" s="3">
        <v>42230</v>
      </c>
      <c r="C175" t="s">
        <v>8</v>
      </c>
      <c r="D175">
        <v>67</v>
      </c>
      <c r="E175">
        <v>9</v>
      </c>
      <c r="F175">
        <v>11</v>
      </c>
      <c r="G175">
        <v>79</v>
      </c>
      <c r="H175" t="s">
        <v>96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42230</v>
      </c>
      <c r="C176" t="s">
        <v>8</v>
      </c>
      <c r="D176">
        <v>67</v>
      </c>
      <c r="E176">
        <v>9</v>
      </c>
      <c r="F176">
        <v>12</v>
      </c>
      <c r="G176">
        <v>89</v>
      </c>
      <c r="H176" t="s">
        <v>96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42230</v>
      </c>
      <c r="C177" t="s">
        <v>8</v>
      </c>
      <c r="D177">
        <v>67</v>
      </c>
      <c r="E177">
        <v>9</v>
      </c>
      <c r="F177">
        <v>13</v>
      </c>
      <c r="G177">
        <v>92</v>
      </c>
      <c r="H177" t="s">
        <v>98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42230</v>
      </c>
      <c r="C178" t="s">
        <v>8</v>
      </c>
      <c r="D178">
        <v>67</v>
      </c>
      <c r="E178">
        <v>9</v>
      </c>
      <c r="F178">
        <v>14</v>
      </c>
      <c r="G178">
        <v>82</v>
      </c>
      <c r="H178" t="s">
        <v>116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42230</v>
      </c>
      <c r="C179" t="s">
        <v>8</v>
      </c>
      <c r="D179">
        <v>67</v>
      </c>
      <c r="E179">
        <v>9</v>
      </c>
      <c r="F179">
        <v>15</v>
      </c>
      <c r="G179">
        <v>63</v>
      </c>
      <c r="H179" t="s">
        <v>96</v>
      </c>
      <c r="I179">
        <v>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42230</v>
      </c>
      <c r="C180" t="s">
        <v>8</v>
      </c>
      <c r="D180">
        <v>67</v>
      </c>
      <c r="E180">
        <v>9</v>
      </c>
      <c r="F180">
        <v>16</v>
      </c>
      <c r="G180">
        <v>59</v>
      </c>
      <c r="H180" t="s">
        <v>96</v>
      </c>
      <c r="I180">
        <v>4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42230</v>
      </c>
      <c r="C181" t="s">
        <v>8</v>
      </c>
      <c r="D181">
        <v>67</v>
      </c>
      <c r="E181">
        <v>9</v>
      </c>
      <c r="F181">
        <v>17</v>
      </c>
      <c r="G181">
        <v>55</v>
      </c>
      <c r="H181" t="s">
        <v>96</v>
      </c>
      <c r="I181">
        <v>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42230</v>
      </c>
      <c r="C182" t="s">
        <v>8</v>
      </c>
      <c r="D182">
        <v>67</v>
      </c>
      <c r="E182">
        <v>9</v>
      </c>
      <c r="F182">
        <v>18</v>
      </c>
      <c r="G182">
        <v>74</v>
      </c>
      <c r="H182" s="11" t="s">
        <v>96</v>
      </c>
      <c r="I182">
        <v>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>
        <v>42230</v>
      </c>
      <c r="C183" t="s">
        <v>8</v>
      </c>
      <c r="D183">
        <v>67</v>
      </c>
      <c r="E183">
        <v>9</v>
      </c>
      <c r="F183">
        <v>19</v>
      </c>
      <c r="G183">
        <v>80</v>
      </c>
      <c r="H183" t="s">
        <v>96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7" x14ac:dyDescent="0.3">
      <c r="B184" s="3">
        <v>42230</v>
      </c>
      <c r="C184" t="s">
        <v>8</v>
      </c>
      <c r="D184">
        <v>67</v>
      </c>
      <c r="E184">
        <v>9</v>
      </c>
      <c r="F184">
        <v>20</v>
      </c>
      <c r="G184">
        <v>71</v>
      </c>
      <c r="H184" t="s">
        <v>96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/>
    </row>
    <row r="186" spans="2:17" x14ac:dyDescent="0.3">
      <c r="B186" s="3" t="s">
        <v>108</v>
      </c>
      <c r="J186">
        <f t="shared" ref="J186:O186" si="33">SUM(J165:J184)</f>
        <v>2</v>
      </c>
      <c r="K186">
        <f t="shared" si="33"/>
        <v>0</v>
      </c>
      <c r="L186">
        <f t="shared" si="33"/>
        <v>0</v>
      </c>
      <c r="M186">
        <f t="shared" si="33"/>
        <v>0</v>
      </c>
      <c r="N186">
        <f t="shared" si="33"/>
        <v>0</v>
      </c>
      <c r="O186">
        <f t="shared" si="33"/>
        <v>0</v>
      </c>
    </row>
    <row r="187" spans="2:17" x14ac:dyDescent="0.3">
      <c r="B187" s="3" t="s">
        <v>107</v>
      </c>
      <c r="G187">
        <f>AVERAGE(G165:G184)</f>
        <v>82.35</v>
      </c>
      <c r="I187">
        <f>AVERAGE(I165:I184)</f>
        <v>3.3</v>
      </c>
      <c r="J187">
        <f>AVERAGE(J165:J184)</f>
        <v>0.1</v>
      </c>
      <c r="K187">
        <f t="shared" ref="K187:O187" si="34">AVERAGE(K165:K184)</f>
        <v>0</v>
      </c>
      <c r="L187">
        <f t="shared" si="34"/>
        <v>0</v>
      </c>
      <c r="M187">
        <f t="shared" si="34"/>
        <v>0</v>
      </c>
      <c r="N187">
        <f t="shared" si="34"/>
        <v>0</v>
      </c>
      <c r="O187">
        <f t="shared" si="34"/>
        <v>0</v>
      </c>
    </row>
    <row r="188" spans="2:17" x14ac:dyDescent="0.3">
      <c r="B188" t="s">
        <v>121</v>
      </c>
      <c r="G188">
        <f>_xlfn.STDEV.S(G165:G184)</f>
        <v>19.631540143887133</v>
      </c>
      <c r="I188">
        <f t="shared" ref="I188:O188" si="35">_xlfn.STDEV.S(I165:I184)</f>
        <v>0.5712405705774789</v>
      </c>
      <c r="J188">
        <f t="shared" si="35"/>
        <v>0.30779350562554625</v>
      </c>
      <c r="K188">
        <f t="shared" si="35"/>
        <v>0</v>
      </c>
      <c r="L188">
        <f t="shared" si="35"/>
        <v>0</v>
      </c>
      <c r="M188">
        <f t="shared" si="35"/>
        <v>0</v>
      </c>
      <c r="N188">
        <f t="shared" si="35"/>
        <v>0</v>
      </c>
      <c r="O188">
        <f t="shared" si="35"/>
        <v>0</v>
      </c>
    </row>
    <row r="189" spans="2:17" x14ac:dyDescent="0.3">
      <c r="B189" s="3" t="s">
        <v>122</v>
      </c>
      <c r="G189">
        <f>(G188/SQRT(20))</f>
        <v>4.3897458264747629</v>
      </c>
      <c r="I189">
        <f t="shared" ref="I189:O189" si="36">(I188/SQRT(20))</f>
        <v>0.1277332747317009</v>
      </c>
      <c r="J189">
        <f t="shared" si="36"/>
        <v>6.8824720161168529E-2</v>
      </c>
      <c r="K189">
        <f t="shared" si="36"/>
        <v>0</v>
      </c>
      <c r="L189">
        <f t="shared" si="36"/>
        <v>0</v>
      </c>
      <c r="M189">
        <f t="shared" si="36"/>
        <v>0</v>
      </c>
      <c r="N189">
        <f t="shared" si="36"/>
        <v>0</v>
      </c>
      <c r="O189">
        <f t="shared" si="36"/>
        <v>0</v>
      </c>
    </row>
    <row r="191" spans="2:17" x14ac:dyDescent="0.3">
      <c r="B191" t="s">
        <v>34</v>
      </c>
      <c r="C191" t="s">
        <v>35</v>
      </c>
      <c r="D191" t="s">
        <v>55</v>
      </c>
      <c r="E191" t="s">
        <v>36</v>
      </c>
      <c r="F191" t="s">
        <v>37</v>
      </c>
      <c r="G191" t="s">
        <v>114</v>
      </c>
      <c r="H191" t="s">
        <v>39</v>
      </c>
      <c r="I191" t="s">
        <v>40</v>
      </c>
      <c r="J191" t="s">
        <v>41</v>
      </c>
      <c r="K191" t="s">
        <v>42</v>
      </c>
      <c r="L191" t="s">
        <v>43</v>
      </c>
      <c r="M191" t="s">
        <v>44</v>
      </c>
      <c r="N191" t="s">
        <v>45</v>
      </c>
      <c r="O191" t="s">
        <v>46</v>
      </c>
      <c r="Q191" t="s">
        <v>100</v>
      </c>
    </row>
    <row r="192" spans="2:17" x14ac:dyDescent="0.3">
      <c r="B192" s="3">
        <v>42230</v>
      </c>
      <c r="C192" t="s">
        <v>8</v>
      </c>
      <c r="D192">
        <v>68</v>
      </c>
      <c r="E192">
        <v>10</v>
      </c>
      <c r="F192">
        <v>1</v>
      </c>
      <c r="G192">
        <v>85</v>
      </c>
      <c r="H192" t="s">
        <v>96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7" x14ac:dyDescent="0.3">
      <c r="B193" s="3">
        <v>42230</v>
      </c>
      <c r="C193" t="s">
        <v>8</v>
      </c>
      <c r="D193">
        <v>68</v>
      </c>
      <c r="E193">
        <v>10</v>
      </c>
      <c r="F193">
        <v>2</v>
      </c>
      <c r="G193">
        <v>67</v>
      </c>
      <c r="H193" t="s">
        <v>96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</row>
    <row r="194" spans="2:17" x14ac:dyDescent="0.3">
      <c r="B194" s="3">
        <v>42230</v>
      </c>
      <c r="C194" t="s">
        <v>8</v>
      </c>
      <c r="D194">
        <v>68</v>
      </c>
      <c r="E194">
        <v>10</v>
      </c>
      <c r="F194">
        <v>3</v>
      </c>
      <c r="G194">
        <v>38</v>
      </c>
      <c r="H194" t="s">
        <v>95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 t="s">
        <v>279</v>
      </c>
    </row>
    <row r="195" spans="2:17" x14ac:dyDescent="0.3">
      <c r="B195" s="3">
        <v>42230</v>
      </c>
      <c r="C195" t="s">
        <v>8</v>
      </c>
      <c r="D195">
        <v>68</v>
      </c>
      <c r="E195">
        <v>10</v>
      </c>
      <c r="F195">
        <v>4</v>
      </c>
      <c r="G195">
        <v>104</v>
      </c>
      <c r="H195" t="s">
        <v>96</v>
      </c>
      <c r="I195">
        <v>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42230</v>
      </c>
      <c r="C196" t="s">
        <v>8</v>
      </c>
      <c r="D196">
        <v>68</v>
      </c>
      <c r="E196">
        <v>10</v>
      </c>
      <c r="F196">
        <v>5</v>
      </c>
      <c r="G196">
        <v>88</v>
      </c>
      <c r="H196" t="s">
        <v>116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 t="s">
        <v>280</v>
      </c>
    </row>
    <row r="197" spans="2:17" x14ac:dyDescent="0.3">
      <c r="B197" s="3">
        <v>42230</v>
      </c>
      <c r="C197" t="s">
        <v>8</v>
      </c>
      <c r="D197">
        <v>68</v>
      </c>
      <c r="E197">
        <v>10</v>
      </c>
      <c r="F197">
        <v>6</v>
      </c>
      <c r="G197">
        <v>95</v>
      </c>
      <c r="H197" t="s">
        <v>98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42230</v>
      </c>
      <c r="C198" t="s">
        <v>8</v>
      </c>
      <c r="D198">
        <v>68</v>
      </c>
      <c r="E198">
        <v>10</v>
      </c>
      <c r="F198">
        <v>7</v>
      </c>
      <c r="G198">
        <v>55</v>
      </c>
      <c r="H198" t="s">
        <v>96</v>
      </c>
      <c r="I198">
        <v>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42230</v>
      </c>
      <c r="C199" t="s">
        <v>8</v>
      </c>
      <c r="D199">
        <v>68</v>
      </c>
      <c r="E199">
        <v>10</v>
      </c>
      <c r="F199">
        <v>8</v>
      </c>
      <c r="G199">
        <v>60</v>
      </c>
      <c r="H199" t="s">
        <v>98</v>
      </c>
      <c r="I199">
        <v>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42230</v>
      </c>
      <c r="C200" t="s">
        <v>8</v>
      </c>
      <c r="D200">
        <v>68</v>
      </c>
      <c r="E200">
        <v>10</v>
      </c>
      <c r="F200">
        <v>9</v>
      </c>
      <c r="G200">
        <v>110</v>
      </c>
      <c r="H200" t="s">
        <v>99</v>
      </c>
      <c r="I200">
        <v>4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42230</v>
      </c>
      <c r="C201" t="s">
        <v>8</v>
      </c>
      <c r="D201">
        <v>68</v>
      </c>
      <c r="E201">
        <v>10</v>
      </c>
      <c r="F201">
        <v>10</v>
      </c>
      <c r="G201">
        <v>60</v>
      </c>
      <c r="H201" t="s">
        <v>96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42230</v>
      </c>
      <c r="C202" t="s">
        <v>8</v>
      </c>
      <c r="D202">
        <v>68</v>
      </c>
      <c r="E202">
        <v>10</v>
      </c>
      <c r="F202">
        <v>11</v>
      </c>
      <c r="G202">
        <v>67</v>
      </c>
      <c r="H202" t="s">
        <v>98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Q202" t="s">
        <v>281</v>
      </c>
    </row>
    <row r="203" spans="2:17" x14ac:dyDescent="0.3">
      <c r="B203" s="3">
        <v>42230</v>
      </c>
      <c r="C203" t="s">
        <v>8</v>
      </c>
      <c r="D203">
        <v>68</v>
      </c>
      <c r="E203">
        <v>10</v>
      </c>
      <c r="F203">
        <v>12</v>
      </c>
      <c r="G203">
        <v>117</v>
      </c>
      <c r="H203" t="s">
        <v>99</v>
      </c>
      <c r="I203">
        <v>4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</row>
    <row r="204" spans="2:17" x14ac:dyDescent="0.3">
      <c r="B204" s="3">
        <v>42230</v>
      </c>
      <c r="C204" t="s">
        <v>8</v>
      </c>
      <c r="D204">
        <v>68</v>
      </c>
      <c r="E204">
        <v>10</v>
      </c>
      <c r="F204">
        <v>13</v>
      </c>
      <c r="G204">
        <v>107</v>
      </c>
      <c r="H204" t="s">
        <v>99</v>
      </c>
      <c r="I204">
        <v>4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7" x14ac:dyDescent="0.3">
      <c r="B205" s="3">
        <v>42230</v>
      </c>
      <c r="C205" t="s">
        <v>8</v>
      </c>
      <c r="D205">
        <v>68</v>
      </c>
      <c r="E205">
        <v>10</v>
      </c>
      <c r="F205">
        <v>14</v>
      </c>
      <c r="G205">
        <v>128</v>
      </c>
      <c r="H205" t="s">
        <v>99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7" x14ac:dyDescent="0.3">
      <c r="B206" s="3">
        <v>42230</v>
      </c>
      <c r="C206" t="s">
        <v>8</v>
      </c>
      <c r="D206">
        <v>68</v>
      </c>
      <c r="E206">
        <v>10</v>
      </c>
      <c r="F206">
        <v>15</v>
      </c>
      <c r="G206">
        <v>97</v>
      </c>
      <c r="H206" t="s">
        <v>99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7" x14ac:dyDescent="0.3">
      <c r="B207" s="3">
        <v>42230</v>
      </c>
      <c r="C207" t="s">
        <v>8</v>
      </c>
      <c r="D207">
        <v>68</v>
      </c>
      <c r="E207">
        <v>10</v>
      </c>
      <c r="F207">
        <v>16</v>
      </c>
      <c r="G207">
        <v>115</v>
      </c>
      <c r="H207" t="s">
        <v>116</v>
      </c>
      <c r="I207">
        <v>3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2:17" x14ac:dyDescent="0.3">
      <c r="B208" s="3">
        <v>42230</v>
      </c>
      <c r="C208" t="s">
        <v>8</v>
      </c>
      <c r="D208">
        <v>68</v>
      </c>
      <c r="E208">
        <v>10</v>
      </c>
      <c r="F208">
        <v>17</v>
      </c>
      <c r="G208">
        <v>107</v>
      </c>
      <c r="H208" t="s">
        <v>99</v>
      </c>
      <c r="I208">
        <v>3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Q208" t="s">
        <v>127</v>
      </c>
    </row>
    <row r="209" spans="2:17" x14ac:dyDescent="0.3">
      <c r="B209" s="3">
        <v>42230</v>
      </c>
      <c r="C209" t="s">
        <v>8</v>
      </c>
      <c r="D209">
        <v>68</v>
      </c>
      <c r="E209">
        <v>10</v>
      </c>
      <c r="F209">
        <v>18</v>
      </c>
      <c r="G209">
        <v>98</v>
      </c>
      <c r="H209" s="11" t="s">
        <v>99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7" x14ac:dyDescent="0.3">
      <c r="B210" s="3">
        <v>42230</v>
      </c>
      <c r="C210" t="s">
        <v>8</v>
      </c>
      <c r="D210">
        <v>68</v>
      </c>
      <c r="E210">
        <v>10</v>
      </c>
      <c r="F210">
        <v>19</v>
      </c>
      <c r="G210">
        <v>97</v>
      </c>
      <c r="H210" t="s">
        <v>96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2:17" x14ac:dyDescent="0.3">
      <c r="B211" s="3">
        <v>42230</v>
      </c>
      <c r="C211" t="s">
        <v>8</v>
      </c>
      <c r="D211">
        <v>68</v>
      </c>
      <c r="E211">
        <v>10</v>
      </c>
      <c r="F211">
        <v>20</v>
      </c>
      <c r="G211">
        <v>112</v>
      </c>
      <c r="H211" t="s">
        <v>99</v>
      </c>
      <c r="I211">
        <v>4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2:17" x14ac:dyDescent="0.3">
      <c r="B212" s="3"/>
    </row>
    <row r="213" spans="2:17" x14ac:dyDescent="0.3">
      <c r="B213" s="3" t="s">
        <v>108</v>
      </c>
      <c r="J213">
        <f t="shared" ref="J213:O213" si="37">SUM(J192:J211)</f>
        <v>5</v>
      </c>
      <c r="K213">
        <f t="shared" si="37"/>
        <v>1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1</v>
      </c>
    </row>
    <row r="214" spans="2:17" x14ac:dyDescent="0.3">
      <c r="B214" s="3" t="s">
        <v>107</v>
      </c>
      <c r="G214">
        <f>AVERAGE(G192:G211)</f>
        <v>90.35</v>
      </c>
      <c r="I214">
        <f>AVERAGE(I192:I211)</f>
        <v>3.45</v>
      </c>
      <c r="J214">
        <f>AVERAGE(J192:J211)</f>
        <v>0.25</v>
      </c>
      <c r="K214">
        <f t="shared" ref="K214:O214" si="38">AVERAGE(K192:K211)</f>
        <v>0.05</v>
      </c>
      <c r="L214">
        <f t="shared" si="38"/>
        <v>0</v>
      </c>
      <c r="M214">
        <f t="shared" si="38"/>
        <v>0</v>
      </c>
      <c r="N214">
        <f t="shared" si="38"/>
        <v>0</v>
      </c>
      <c r="O214">
        <f t="shared" si="38"/>
        <v>0.05</v>
      </c>
    </row>
    <row r="215" spans="2:17" x14ac:dyDescent="0.3">
      <c r="B215" t="s">
        <v>121</v>
      </c>
      <c r="G215">
        <f>_xlfn.STDEV.S(G192:G211)</f>
        <v>24.555576063075229</v>
      </c>
      <c r="I215">
        <f t="shared" ref="I215:O215" si="39">_xlfn.STDEV.S(I192:I211)</f>
        <v>0.51041778553403983</v>
      </c>
      <c r="J215">
        <f t="shared" si="39"/>
        <v>0.4442616583193193</v>
      </c>
      <c r="K215">
        <f t="shared" si="39"/>
        <v>0.22360679774997896</v>
      </c>
      <c r="L215">
        <f t="shared" si="39"/>
        <v>0</v>
      </c>
      <c r="M215">
        <f t="shared" si="39"/>
        <v>0</v>
      </c>
      <c r="N215">
        <f t="shared" si="39"/>
        <v>0</v>
      </c>
      <c r="O215">
        <f t="shared" si="39"/>
        <v>0.22360679774997896</v>
      </c>
    </row>
    <row r="216" spans="2:17" x14ac:dyDescent="0.3">
      <c r="B216" s="3" t="s">
        <v>122</v>
      </c>
      <c r="G216">
        <f>(G215/SQRT(20))</f>
        <v>5.490793730370287</v>
      </c>
      <c r="I216">
        <f t="shared" ref="I216:O216" si="40">(I215/SQRT(20))</f>
        <v>0.11413288653790218</v>
      </c>
      <c r="J216">
        <f t="shared" si="40"/>
        <v>9.9339926779878282E-2</v>
      </c>
      <c r="K216">
        <f t="shared" si="40"/>
        <v>4.9999999999999996E-2</v>
      </c>
      <c r="L216">
        <f t="shared" si="40"/>
        <v>0</v>
      </c>
      <c r="M216">
        <f t="shared" si="40"/>
        <v>0</v>
      </c>
      <c r="N216">
        <f t="shared" si="40"/>
        <v>0</v>
      </c>
      <c r="O216">
        <f t="shared" si="40"/>
        <v>4.9999999999999996E-2</v>
      </c>
    </row>
    <row r="218" spans="2:17" x14ac:dyDescent="0.3">
      <c r="B218" t="s">
        <v>34</v>
      </c>
      <c r="C218" t="s">
        <v>35</v>
      </c>
      <c r="D218" t="s">
        <v>55</v>
      </c>
      <c r="E218" t="s">
        <v>36</v>
      </c>
      <c r="F218" t="s">
        <v>37</v>
      </c>
      <c r="G218" t="s">
        <v>114</v>
      </c>
      <c r="H218" t="s">
        <v>39</v>
      </c>
      <c r="I218" t="s">
        <v>40</v>
      </c>
      <c r="J218" t="s">
        <v>41</v>
      </c>
      <c r="K218" t="s">
        <v>42</v>
      </c>
      <c r="L218" t="s">
        <v>43</v>
      </c>
      <c r="M218" t="s">
        <v>44</v>
      </c>
      <c r="N218" t="s">
        <v>45</v>
      </c>
      <c r="O218" t="s">
        <v>46</v>
      </c>
      <c r="Q218" t="s">
        <v>100</v>
      </c>
    </row>
    <row r="219" spans="2:17" x14ac:dyDescent="0.3">
      <c r="B219" s="3">
        <v>42230</v>
      </c>
      <c r="C219" t="s">
        <v>8</v>
      </c>
      <c r="D219">
        <v>69</v>
      </c>
      <c r="E219">
        <v>11</v>
      </c>
      <c r="F219">
        <v>1</v>
      </c>
      <c r="G219">
        <v>137</v>
      </c>
      <c r="H219" t="s">
        <v>96</v>
      </c>
      <c r="I219">
        <v>3</v>
      </c>
      <c r="J219">
        <v>4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42230</v>
      </c>
      <c r="C220" t="s">
        <v>8</v>
      </c>
      <c r="D220">
        <v>69</v>
      </c>
      <c r="E220">
        <v>11</v>
      </c>
      <c r="F220">
        <v>2</v>
      </c>
      <c r="G220">
        <v>129</v>
      </c>
      <c r="H220" t="s">
        <v>96</v>
      </c>
      <c r="I220">
        <v>3</v>
      </c>
      <c r="J220">
        <v>4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42230</v>
      </c>
      <c r="C221" t="s">
        <v>8</v>
      </c>
      <c r="D221">
        <v>69</v>
      </c>
      <c r="E221">
        <v>11</v>
      </c>
      <c r="F221">
        <v>3</v>
      </c>
      <c r="G221">
        <v>81</v>
      </c>
      <c r="H221" t="s">
        <v>95</v>
      </c>
      <c r="I221">
        <v>3</v>
      </c>
      <c r="J221">
        <v>5</v>
      </c>
      <c r="K221">
        <v>0</v>
      </c>
      <c r="L221">
        <v>0</v>
      </c>
      <c r="M221">
        <v>0</v>
      </c>
      <c r="N221">
        <v>0</v>
      </c>
      <c r="O221">
        <v>0</v>
      </c>
      <c r="Q221" s="6" t="s">
        <v>282</v>
      </c>
    </row>
    <row r="222" spans="2:17" x14ac:dyDescent="0.3">
      <c r="B222" s="3">
        <v>42230</v>
      </c>
      <c r="C222" t="s">
        <v>8</v>
      </c>
      <c r="D222">
        <v>69</v>
      </c>
      <c r="E222">
        <v>11</v>
      </c>
      <c r="F222">
        <v>4</v>
      </c>
      <c r="G222">
        <v>81</v>
      </c>
      <c r="H222" t="s">
        <v>96</v>
      </c>
      <c r="I222">
        <v>3</v>
      </c>
      <c r="J222">
        <v>3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42230</v>
      </c>
      <c r="C223" t="s">
        <v>8</v>
      </c>
      <c r="D223">
        <v>69</v>
      </c>
      <c r="E223">
        <v>11</v>
      </c>
      <c r="F223">
        <v>5</v>
      </c>
      <c r="G223">
        <v>99</v>
      </c>
      <c r="H223" t="s">
        <v>98</v>
      </c>
      <c r="I223">
        <v>3</v>
      </c>
      <c r="J223">
        <v>3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7" x14ac:dyDescent="0.3">
      <c r="B224" s="3">
        <v>42230</v>
      </c>
      <c r="C224" t="s">
        <v>8</v>
      </c>
      <c r="D224">
        <v>69</v>
      </c>
      <c r="E224">
        <v>11</v>
      </c>
      <c r="F224">
        <v>6</v>
      </c>
      <c r="G224">
        <v>96</v>
      </c>
      <c r="H224" t="s">
        <v>98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Q224" t="s">
        <v>152</v>
      </c>
    </row>
    <row r="225" spans="2:17" x14ac:dyDescent="0.3">
      <c r="B225" s="3">
        <v>42230</v>
      </c>
      <c r="C225" t="s">
        <v>8</v>
      </c>
      <c r="D225">
        <v>69</v>
      </c>
      <c r="E225">
        <v>11</v>
      </c>
      <c r="F225">
        <v>7</v>
      </c>
      <c r="G225">
        <v>106</v>
      </c>
      <c r="H225" t="s">
        <v>96</v>
      </c>
      <c r="I225">
        <v>3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42230</v>
      </c>
      <c r="C226" t="s">
        <v>8</v>
      </c>
      <c r="D226">
        <v>69</v>
      </c>
      <c r="E226">
        <v>11</v>
      </c>
      <c r="F226">
        <v>8</v>
      </c>
      <c r="G226">
        <v>95</v>
      </c>
      <c r="H226" t="s">
        <v>98</v>
      </c>
      <c r="I226">
        <v>3</v>
      </c>
      <c r="J226">
        <v>4</v>
      </c>
      <c r="K226">
        <v>0</v>
      </c>
      <c r="L226">
        <v>0</v>
      </c>
      <c r="M226">
        <v>0</v>
      </c>
      <c r="N226">
        <v>0</v>
      </c>
      <c r="O226">
        <v>0</v>
      </c>
      <c r="Q226" s="6" t="s">
        <v>283</v>
      </c>
    </row>
    <row r="227" spans="2:17" x14ac:dyDescent="0.3">
      <c r="B227" s="3">
        <v>42230</v>
      </c>
      <c r="C227" t="s">
        <v>8</v>
      </c>
      <c r="D227">
        <v>69</v>
      </c>
      <c r="E227">
        <v>11</v>
      </c>
      <c r="F227">
        <v>9</v>
      </c>
      <c r="G227">
        <v>137</v>
      </c>
      <c r="H227" t="s">
        <v>99</v>
      </c>
      <c r="I227">
        <v>3</v>
      </c>
      <c r="J227">
        <v>2</v>
      </c>
      <c r="K227">
        <v>0</v>
      </c>
      <c r="L227">
        <v>0</v>
      </c>
      <c r="M227">
        <v>0</v>
      </c>
      <c r="N227">
        <v>0</v>
      </c>
      <c r="O227">
        <v>0</v>
      </c>
      <c r="Q227" t="s">
        <v>239</v>
      </c>
    </row>
    <row r="228" spans="2:17" x14ac:dyDescent="0.3">
      <c r="B228" s="3">
        <v>42230</v>
      </c>
      <c r="C228" t="s">
        <v>8</v>
      </c>
      <c r="D228">
        <v>69</v>
      </c>
      <c r="E228">
        <v>11</v>
      </c>
      <c r="F228">
        <v>10</v>
      </c>
      <c r="G228">
        <v>129</v>
      </c>
      <c r="H228" t="s">
        <v>96</v>
      </c>
      <c r="I228">
        <v>3</v>
      </c>
      <c r="J228">
        <v>3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7" x14ac:dyDescent="0.3">
      <c r="B229" s="3">
        <v>42230</v>
      </c>
      <c r="C229" t="s">
        <v>8</v>
      </c>
      <c r="D229">
        <v>69</v>
      </c>
      <c r="E229">
        <v>11</v>
      </c>
      <c r="F229">
        <v>11</v>
      </c>
      <c r="G229">
        <v>136</v>
      </c>
      <c r="H229" t="s">
        <v>99</v>
      </c>
      <c r="I229">
        <v>3</v>
      </c>
      <c r="J229">
        <v>2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>
        <v>42230</v>
      </c>
      <c r="C230" t="s">
        <v>8</v>
      </c>
      <c r="D230">
        <v>69</v>
      </c>
      <c r="E230">
        <v>11</v>
      </c>
      <c r="F230">
        <v>12</v>
      </c>
      <c r="G230">
        <v>137</v>
      </c>
      <c r="H230" t="s">
        <v>96</v>
      </c>
      <c r="I230">
        <v>3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Q230" s="6" t="s">
        <v>284</v>
      </c>
    </row>
    <row r="231" spans="2:17" x14ac:dyDescent="0.3">
      <c r="B231" s="3">
        <v>42230</v>
      </c>
      <c r="C231" t="s">
        <v>8</v>
      </c>
      <c r="D231">
        <v>69</v>
      </c>
      <c r="E231">
        <v>11</v>
      </c>
      <c r="F231">
        <v>13</v>
      </c>
      <c r="G231">
        <v>116</v>
      </c>
      <c r="H231" t="s">
        <v>96</v>
      </c>
      <c r="I231">
        <v>3</v>
      </c>
      <c r="J231">
        <v>2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7" x14ac:dyDescent="0.3">
      <c r="B232" s="3">
        <v>42230</v>
      </c>
      <c r="C232" t="s">
        <v>8</v>
      </c>
      <c r="D232">
        <v>69</v>
      </c>
      <c r="E232">
        <v>11</v>
      </c>
      <c r="F232">
        <v>14</v>
      </c>
      <c r="G232">
        <v>139</v>
      </c>
      <c r="H232" t="s">
        <v>96</v>
      </c>
      <c r="I232">
        <v>3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2:17" x14ac:dyDescent="0.3">
      <c r="B233" s="3">
        <v>42230</v>
      </c>
      <c r="C233" t="s">
        <v>8</v>
      </c>
      <c r="D233">
        <v>69</v>
      </c>
      <c r="E233">
        <v>11</v>
      </c>
      <c r="F233">
        <v>15</v>
      </c>
      <c r="G233">
        <v>50</v>
      </c>
      <c r="H233" t="s">
        <v>95</v>
      </c>
      <c r="I233">
        <v>4</v>
      </c>
      <c r="J233">
        <v>2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2:17" x14ac:dyDescent="0.3">
      <c r="B234" s="3">
        <v>42230</v>
      </c>
      <c r="C234" t="s">
        <v>8</v>
      </c>
      <c r="D234">
        <v>69</v>
      </c>
      <c r="E234">
        <v>11</v>
      </c>
      <c r="F234">
        <v>16</v>
      </c>
      <c r="G234">
        <v>143</v>
      </c>
      <c r="H234" t="s">
        <v>96</v>
      </c>
      <c r="I234">
        <v>4</v>
      </c>
      <c r="J234">
        <v>3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2:17" x14ac:dyDescent="0.3">
      <c r="B235" s="3">
        <v>42230</v>
      </c>
      <c r="C235" t="s">
        <v>8</v>
      </c>
      <c r="D235">
        <v>69</v>
      </c>
      <c r="E235">
        <v>11</v>
      </c>
      <c r="F235">
        <v>17</v>
      </c>
      <c r="G235">
        <v>132</v>
      </c>
      <c r="H235" t="s">
        <v>96</v>
      </c>
      <c r="I235">
        <v>3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7" x14ac:dyDescent="0.3">
      <c r="B236" s="3">
        <v>42230</v>
      </c>
      <c r="C236" t="s">
        <v>8</v>
      </c>
      <c r="D236">
        <v>69</v>
      </c>
      <c r="E236">
        <v>11</v>
      </c>
      <c r="F236">
        <v>18</v>
      </c>
      <c r="G236">
        <v>125</v>
      </c>
      <c r="H236" s="11" t="s">
        <v>96</v>
      </c>
      <c r="I236">
        <v>3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2:17" x14ac:dyDescent="0.3">
      <c r="B237" s="3"/>
    </row>
    <row r="238" spans="2:17" x14ac:dyDescent="0.3">
      <c r="B238" s="3" t="s">
        <v>108</v>
      </c>
      <c r="J238">
        <f t="shared" ref="J238:O238" si="41">SUM(J219:J236)</f>
        <v>44</v>
      </c>
      <c r="K238">
        <f t="shared" si="41"/>
        <v>0</v>
      </c>
      <c r="L238">
        <f t="shared" si="41"/>
        <v>0</v>
      </c>
      <c r="M238">
        <f t="shared" si="41"/>
        <v>0</v>
      </c>
      <c r="N238">
        <f t="shared" si="41"/>
        <v>0</v>
      </c>
      <c r="O238">
        <f t="shared" si="41"/>
        <v>0</v>
      </c>
    </row>
    <row r="239" spans="2:17" x14ac:dyDescent="0.3">
      <c r="B239" s="3" t="s">
        <v>107</v>
      </c>
      <c r="G239">
        <f>AVERAGE(G219:G236)</f>
        <v>114.88888888888889</v>
      </c>
      <c r="I239">
        <f t="shared" ref="I239:O239" si="42">AVERAGE(I219:I236)</f>
        <v>3.1111111111111112</v>
      </c>
      <c r="J239">
        <f t="shared" si="42"/>
        <v>2.4444444444444446</v>
      </c>
      <c r="K239">
        <f t="shared" si="42"/>
        <v>0</v>
      </c>
      <c r="L239">
        <f t="shared" si="42"/>
        <v>0</v>
      </c>
      <c r="M239">
        <f t="shared" si="42"/>
        <v>0</v>
      </c>
      <c r="N239">
        <f t="shared" si="42"/>
        <v>0</v>
      </c>
      <c r="O239">
        <f t="shared" si="42"/>
        <v>0</v>
      </c>
    </row>
    <row r="240" spans="2:17" x14ac:dyDescent="0.3">
      <c r="B240" t="s">
        <v>121</v>
      </c>
      <c r="G240">
        <f>_xlfn.STDEV.S(G219:G236)</f>
        <v>26.200334279162728</v>
      </c>
      <c r="I240">
        <f t="shared" ref="I240:O240" si="43">_xlfn.STDEV.S(I219:I236)</f>
        <v>0.3233808333817767</v>
      </c>
      <c r="J240">
        <f t="shared" si="43"/>
        <v>1.293523333527109</v>
      </c>
      <c r="K240">
        <f t="shared" si="43"/>
        <v>0</v>
      </c>
      <c r="L240">
        <f t="shared" si="43"/>
        <v>0</v>
      </c>
      <c r="M240">
        <f t="shared" si="43"/>
        <v>0</v>
      </c>
      <c r="N240">
        <f t="shared" si="43"/>
        <v>0</v>
      </c>
      <c r="O240">
        <f t="shared" si="43"/>
        <v>0</v>
      </c>
    </row>
    <row r="241" spans="2:17" x14ac:dyDescent="0.3">
      <c r="B241" s="3" t="s">
        <v>122</v>
      </c>
      <c r="G241">
        <f>(G240/SQRT(18))</f>
        <v>6.1754780127167734</v>
      </c>
      <c r="I241">
        <f t="shared" ref="I241:O241" si="44">(I240/SQRT(18))</f>
        <v>7.6221593396670465E-2</v>
      </c>
      <c r="J241">
        <f t="shared" si="44"/>
        <v>0.30488637358668236</v>
      </c>
      <c r="K241">
        <f t="shared" si="44"/>
        <v>0</v>
      </c>
      <c r="L241">
        <f t="shared" si="44"/>
        <v>0</v>
      </c>
      <c r="M241">
        <f t="shared" si="44"/>
        <v>0</v>
      </c>
      <c r="N241">
        <f t="shared" si="44"/>
        <v>0</v>
      </c>
      <c r="O241">
        <f t="shared" si="44"/>
        <v>0</v>
      </c>
    </row>
    <row r="243" spans="2:17" x14ac:dyDescent="0.3">
      <c r="B243" t="s">
        <v>34</v>
      </c>
      <c r="C243" t="s">
        <v>35</v>
      </c>
      <c r="D243" t="s">
        <v>55</v>
      </c>
      <c r="E243" t="s">
        <v>36</v>
      </c>
      <c r="F243" t="s">
        <v>37</v>
      </c>
      <c r="G243" t="s">
        <v>114</v>
      </c>
      <c r="H243" t="s">
        <v>39</v>
      </c>
      <c r="I243" t="s">
        <v>40</v>
      </c>
      <c r="J243" t="s">
        <v>41</v>
      </c>
      <c r="K243" t="s">
        <v>42</v>
      </c>
      <c r="L243" t="s">
        <v>43</v>
      </c>
      <c r="M243" t="s">
        <v>44</v>
      </c>
      <c r="N243" t="s">
        <v>45</v>
      </c>
      <c r="O243" t="s">
        <v>46</v>
      </c>
      <c r="Q243" t="s">
        <v>100</v>
      </c>
    </row>
    <row r="244" spans="2:17" x14ac:dyDescent="0.3">
      <c r="B244" s="3">
        <v>42230</v>
      </c>
      <c r="C244" t="s">
        <v>8</v>
      </c>
      <c r="D244">
        <v>70</v>
      </c>
      <c r="E244">
        <v>12</v>
      </c>
      <c r="F244">
        <v>1</v>
      </c>
      <c r="G244">
        <v>133</v>
      </c>
      <c r="H244" t="s">
        <v>99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 s="6" t="s">
        <v>285</v>
      </c>
    </row>
    <row r="245" spans="2:17" x14ac:dyDescent="0.3">
      <c r="B245" s="3">
        <v>42230</v>
      </c>
      <c r="C245" t="s">
        <v>8</v>
      </c>
      <c r="D245">
        <v>70</v>
      </c>
      <c r="E245">
        <v>12</v>
      </c>
      <c r="F245">
        <v>2</v>
      </c>
      <c r="G245">
        <v>93</v>
      </c>
      <c r="H245" t="s">
        <v>96</v>
      </c>
      <c r="I245">
        <v>3</v>
      </c>
      <c r="J245">
        <v>1</v>
      </c>
      <c r="K245">
        <v>0</v>
      </c>
      <c r="L245">
        <v>0</v>
      </c>
      <c r="M245">
        <v>1</v>
      </c>
      <c r="N245">
        <v>0</v>
      </c>
      <c r="O245">
        <v>0</v>
      </c>
      <c r="Q245" t="s">
        <v>196</v>
      </c>
    </row>
    <row r="246" spans="2:17" x14ac:dyDescent="0.3">
      <c r="B246" s="3">
        <v>42230</v>
      </c>
      <c r="C246" t="s">
        <v>8</v>
      </c>
      <c r="D246">
        <v>70</v>
      </c>
      <c r="E246">
        <v>12</v>
      </c>
      <c r="F246">
        <v>3</v>
      </c>
      <c r="G246">
        <v>102</v>
      </c>
      <c r="H246" t="s">
        <v>99</v>
      </c>
      <c r="I246">
        <v>3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Q246" s="6"/>
    </row>
    <row r="247" spans="2:17" x14ac:dyDescent="0.3">
      <c r="B247" s="3">
        <v>42230</v>
      </c>
      <c r="C247" t="s">
        <v>8</v>
      </c>
      <c r="D247">
        <v>70</v>
      </c>
      <c r="E247">
        <v>12</v>
      </c>
      <c r="F247">
        <v>4</v>
      </c>
      <c r="G247">
        <v>57</v>
      </c>
      <c r="H247" t="s">
        <v>96</v>
      </c>
      <c r="I247">
        <v>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2:17" x14ac:dyDescent="0.3">
      <c r="B248" s="3">
        <v>42230</v>
      </c>
      <c r="C248" t="s">
        <v>8</v>
      </c>
      <c r="D248">
        <v>70</v>
      </c>
      <c r="E248">
        <v>12</v>
      </c>
      <c r="F248">
        <v>5</v>
      </c>
      <c r="G248">
        <v>94</v>
      </c>
      <c r="H248" t="s">
        <v>98</v>
      </c>
      <c r="I248">
        <v>4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Q248" s="6"/>
    </row>
    <row r="249" spans="2:17" x14ac:dyDescent="0.3">
      <c r="B249" s="3">
        <v>42230</v>
      </c>
      <c r="C249" t="s">
        <v>8</v>
      </c>
      <c r="D249">
        <v>70</v>
      </c>
      <c r="E249">
        <v>12</v>
      </c>
      <c r="F249">
        <v>6</v>
      </c>
      <c r="G249">
        <v>91</v>
      </c>
      <c r="H249" t="s">
        <v>96</v>
      </c>
      <c r="I249">
        <v>3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2:17" x14ac:dyDescent="0.3">
      <c r="B250" s="3"/>
    </row>
    <row r="251" spans="2:17" x14ac:dyDescent="0.3">
      <c r="B251" s="3" t="s">
        <v>108</v>
      </c>
      <c r="J251">
        <f t="shared" ref="J251:O251" si="45">SUM(J244:J249)</f>
        <v>3</v>
      </c>
      <c r="K251">
        <f t="shared" si="45"/>
        <v>1</v>
      </c>
      <c r="L251">
        <f t="shared" si="45"/>
        <v>0</v>
      </c>
      <c r="M251">
        <f t="shared" si="45"/>
        <v>1</v>
      </c>
      <c r="N251">
        <f t="shared" si="45"/>
        <v>0</v>
      </c>
      <c r="O251">
        <f t="shared" si="45"/>
        <v>0</v>
      </c>
    </row>
    <row r="252" spans="2:17" x14ac:dyDescent="0.3">
      <c r="B252" s="3" t="s">
        <v>107</v>
      </c>
      <c r="G252">
        <f>AVERAGE(G244:G249)</f>
        <v>95</v>
      </c>
      <c r="I252">
        <f t="shared" ref="I252:O252" si="46">AVERAGE(I244:I249)</f>
        <v>3</v>
      </c>
      <c r="J252">
        <f t="shared" si="46"/>
        <v>0.5</v>
      </c>
      <c r="K252">
        <f t="shared" si="46"/>
        <v>0.16666666666666666</v>
      </c>
      <c r="L252">
        <f t="shared" si="46"/>
        <v>0</v>
      </c>
      <c r="M252">
        <f t="shared" si="46"/>
        <v>0.16666666666666666</v>
      </c>
      <c r="N252">
        <f t="shared" si="46"/>
        <v>0</v>
      </c>
      <c r="O252">
        <f t="shared" si="46"/>
        <v>0</v>
      </c>
    </row>
    <row r="253" spans="2:17" x14ac:dyDescent="0.3">
      <c r="B253" t="s">
        <v>121</v>
      </c>
      <c r="G253">
        <f>_xlfn.STDEV.S(G244:G249)</f>
        <v>24.322828782853364</v>
      </c>
      <c r="I253">
        <f t="shared" ref="I253:O253" si="47">_xlfn.STDEV.S(I244:I249)</f>
        <v>0.63245553203367588</v>
      </c>
      <c r="J253">
        <f t="shared" si="47"/>
        <v>0.54772255750516607</v>
      </c>
      <c r="K253">
        <f t="shared" si="47"/>
        <v>0.40824829046386302</v>
      </c>
      <c r="L253">
        <f t="shared" si="47"/>
        <v>0</v>
      </c>
      <c r="M253">
        <f t="shared" si="47"/>
        <v>0.40824829046386302</v>
      </c>
      <c r="N253">
        <f t="shared" si="47"/>
        <v>0</v>
      </c>
      <c r="O253">
        <f t="shared" si="47"/>
        <v>0</v>
      </c>
    </row>
    <row r="254" spans="2:17" x14ac:dyDescent="0.3">
      <c r="B254" s="3" t="s">
        <v>122</v>
      </c>
      <c r="G254">
        <f>(G253/SQRT(6))</f>
        <v>9.9297532698451292</v>
      </c>
      <c r="I254">
        <f>(I253/SQRT(6))</f>
        <v>0.25819888974716115</v>
      </c>
      <c r="J254">
        <f>(J253/SQRT(6))</f>
        <v>0.22360679774997896</v>
      </c>
      <c r="K254">
        <f t="shared" ref="K254:O254" si="48">(K253/SQRT(6))</f>
        <v>0.16666666666666669</v>
      </c>
      <c r="L254">
        <f t="shared" si="48"/>
        <v>0</v>
      </c>
      <c r="M254">
        <f t="shared" si="48"/>
        <v>0.16666666666666669</v>
      </c>
      <c r="N254">
        <f t="shared" si="48"/>
        <v>0</v>
      </c>
      <c r="O254">
        <f t="shared" si="48"/>
        <v>0</v>
      </c>
    </row>
    <row r="256" spans="2:17" x14ac:dyDescent="0.3">
      <c r="B256" t="s">
        <v>34</v>
      </c>
      <c r="C256" t="s">
        <v>35</v>
      </c>
      <c r="D256" t="s">
        <v>55</v>
      </c>
      <c r="E256" t="s">
        <v>36</v>
      </c>
      <c r="F256" t="s">
        <v>37</v>
      </c>
      <c r="G256" t="s">
        <v>114</v>
      </c>
      <c r="H256" t="s">
        <v>39</v>
      </c>
      <c r="I256" t="s">
        <v>40</v>
      </c>
      <c r="J256" t="s">
        <v>41</v>
      </c>
      <c r="K256" t="s">
        <v>42</v>
      </c>
      <c r="L256" t="s">
        <v>43</v>
      </c>
      <c r="M256" t="s">
        <v>44</v>
      </c>
      <c r="N256" t="s">
        <v>45</v>
      </c>
      <c r="O256" t="s">
        <v>46</v>
      </c>
      <c r="Q256" t="s">
        <v>100</v>
      </c>
    </row>
    <row r="257" spans="2:17" x14ac:dyDescent="0.3">
      <c r="B257" s="3">
        <v>42230</v>
      </c>
      <c r="C257" t="s">
        <v>8</v>
      </c>
      <c r="D257">
        <v>71</v>
      </c>
      <c r="E257">
        <v>13</v>
      </c>
      <c r="F257">
        <v>1</v>
      </c>
      <c r="G257">
        <v>37</v>
      </c>
      <c r="H257" t="s">
        <v>95</v>
      </c>
      <c r="I257">
        <v>5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Q257" t="s">
        <v>286</v>
      </c>
    </row>
    <row r="258" spans="2:17" x14ac:dyDescent="0.3">
      <c r="B258" s="3">
        <v>42230</v>
      </c>
      <c r="C258" t="s">
        <v>8</v>
      </c>
      <c r="D258">
        <v>71</v>
      </c>
      <c r="E258">
        <v>13</v>
      </c>
      <c r="F258">
        <v>2</v>
      </c>
      <c r="G258">
        <v>47</v>
      </c>
      <c r="H258" t="s">
        <v>95</v>
      </c>
      <c r="I258">
        <v>5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 t="s">
        <v>286</v>
      </c>
    </row>
    <row r="259" spans="2:17" x14ac:dyDescent="0.3">
      <c r="B259" s="3">
        <v>42230</v>
      </c>
      <c r="C259" t="s">
        <v>8</v>
      </c>
      <c r="D259">
        <v>71</v>
      </c>
      <c r="E259">
        <v>13</v>
      </c>
      <c r="F259">
        <v>3</v>
      </c>
      <c r="G259">
        <v>52</v>
      </c>
      <c r="H259" t="s">
        <v>96</v>
      </c>
      <c r="I259">
        <v>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Q259" t="s">
        <v>287</v>
      </c>
    </row>
    <row r="260" spans="2:17" x14ac:dyDescent="0.3">
      <c r="B260" s="3">
        <v>42230</v>
      </c>
      <c r="C260" t="s">
        <v>8</v>
      </c>
      <c r="D260">
        <v>71</v>
      </c>
      <c r="E260">
        <v>13</v>
      </c>
      <c r="F260">
        <v>4</v>
      </c>
      <c r="G260">
        <v>22</v>
      </c>
      <c r="H260" t="s">
        <v>97</v>
      </c>
      <c r="I260">
        <v>5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Q260" t="s">
        <v>167</v>
      </c>
    </row>
    <row r="261" spans="2:17" x14ac:dyDescent="0.3">
      <c r="B261" s="3">
        <v>42230</v>
      </c>
      <c r="C261" t="s">
        <v>8</v>
      </c>
      <c r="D261">
        <v>71</v>
      </c>
      <c r="E261">
        <v>13</v>
      </c>
      <c r="F261">
        <v>5</v>
      </c>
      <c r="G261">
        <v>63</v>
      </c>
      <c r="H261" t="s">
        <v>96</v>
      </c>
      <c r="I261">
        <v>4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2:17" x14ac:dyDescent="0.3">
      <c r="B262" s="3">
        <v>42230</v>
      </c>
      <c r="C262" t="s">
        <v>8</v>
      </c>
      <c r="D262">
        <v>71</v>
      </c>
      <c r="E262">
        <v>13</v>
      </c>
      <c r="F262">
        <v>6</v>
      </c>
      <c r="G262">
        <v>133</v>
      </c>
      <c r="H262" t="s">
        <v>99</v>
      </c>
      <c r="I262">
        <v>4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2:17" x14ac:dyDescent="0.3">
      <c r="B263" s="3">
        <v>42230</v>
      </c>
      <c r="C263" t="s">
        <v>8</v>
      </c>
      <c r="D263">
        <v>71</v>
      </c>
      <c r="E263">
        <v>13</v>
      </c>
      <c r="F263">
        <v>7</v>
      </c>
      <c r="G263">
        <v>125</v>
      </c>
      <c r="H263" t="s">
        <v>99</v>
      </c>
      <c r="I263">
        <v>4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Q263" t="s">
        <v>166</v>
      </c>
    </row>
    <row r="264" spans="2:17" x14ac:dyDescent="0.3">
      <c r="B264" s="3"/>
    </row>
    <row r="265" spans="2:17" x14ac:dyDescent="0.3">
      <c r="B265" s="3" t="s">
        <v>108</v>
      </c>
      <c r="J265">
        <f>SUM(J257:J263)</f>
        <v>3</v>
      </c>
      <c r="K265">
        <f t="shared" ref="K265:O265" si="49">SUM(K257:K263)</f>
        <v>0</v>
      </c>
      <c r="L265">
        <f t="shared" si="49"/>
        <v>0</v>
      </c>
      <c r="M265">
        <f t="shared" si="49"/>
        <v>0</v>
      </c>
      <c r="N265">
        <f t="shared" si="49"/>
        <v>0</v>
      </c>
      <c r="O265">
        <f t="shared" si="49"/>
        <v>0</v>
      </c>
    </row>
    <row r="266" spans="2:17" x14ac:dyDescent="0.3">
      <c r="B266" s="3" t="s">
        <v>107</v>
      </c>
      <c r="G266">
        <f>AVERAGE(G257:G263)</f>
        <v>68.428571428571431</v>
      </c>
      <c r="I266">
        <f>AVERAGE(I257:I263)</f>
        <v>4.4285714285714288</v>
      </c>
      <c r="J266">
        <f>AVERAGE(J257:J263)</f>
        <v>0.42857142857142855</v>
      </c>
      <c r="K266">
        <f t="shared" ref="K266:O266" si="50">AVERAGE(K257:K263)</f>
        <v>0</v>
      </c>
      <c r="L266">
        <f t="shared" si="50"/>
        <v>0</v>
      </c>
      <c r="M266">
        <f t="shared" si="50"/>
        <v>0</v>
      </c>
      <c r="N266">
        <f t="shared" si="50"/>
        <v>0</v>
      </c>
      <c r="O266">
        <f t="shared" si="50"/>
        <v>0</v>
      </c>
    </row>
    <row r="267" spans="2:17" x14ac:dyDescent="0.3">
      <c r="B267" t="s">
        <v>121</v>
      </c>
      <c r="G267">
        <f>_xlfn.STDEV.S(G257:G263)</f>
        <v>43.343039206071452</v>
      </c>
      <c r="I267">
        <f>_xlfn.STDEV.S(I257:I263)</f>
        <v>0.53452248382485001</v>
      </c>
      <c r="J267">
        <f>_xlfn.STDEV.S(J257:J263)</f>
        <v>0.53452248382484879</v>
      </c>
      <c r="K267">
        <f t="shared" ref="K267:O267" si="51">_xlfn.STDEV.S(K257:K263)</f>
        <v>0</v>
      </c>
      <c r="L267">
        <f t="shared" si="51"/>
        <v>0</v>
      </c>
      <c r="M267">
        <f t="shared" si="51"/>
        <v>0</v>
      </c>
      <c r="N267">
        <f t="shared" si="51"/>
        <v>0</v>
      </c>
      <c r="O267">
        <f t="shared" si="51"/>
        <v>0</v>
      </c>
    </row>
    <row r="268" spans="2:17" x14ac:dyDescent="0.3">
      <c r="B268" s="3" t="s">
        <v>122</v>
      </c>
      <c r="G268">
        <f>(G267/SQRT(7))</f>
        <v>16.382128972141071</v>
      </c>
      <c r="I268">
        <f>(I267/SQRT(7))</f>
        <v>0.20203050891044261</v>
      </c>
      <c r="J268">
        <f>(J267/SQRT(7))</f>
        <v>0.20203050891044214</v>
      </c>
      <c r="K268">
        <f t="shared" ref="K268:O268" si="52">(K267/SQRT(7))</f>
        <v>0</v>
      </c>
      <c r="L268">
        <f t="shared" si="52"/>
        <v>0</v>
      </c>
      <c r="M268">
        <f t="shared" si="52"/>
        <v>0</v>
      </c>
      <c r="N268">
        <f t="shared" si="52"/>
        <v>0</v>
      </c>
      <c r="O268">
        <f t="shared" si="52"/>
        <v>0</v>
      </c>
    </row>
    <row r="270" spans="2:17" x14ac:dyDescent="0.3">
      <c r="B270" t="s">
        <v>34</v>
      </c>
      <c r="C270" t="s">
        <v>35</v>
      </c>
      <c r="D270" t="s">
        <v>55</v>
      </c>
      <c r="E270" t="s">
        <v>36</v>
      </c>
      <c r="F270" t="s">
        <v>37</v>
      </c>
      <c r="G270" t="s">
        <v>114</v>
      </c>
      <c r="H270" t="s">
        <v>39</v>
      </c>
      <c r="I270" t="s">
        <v>40</v>
      </c>
      <c r="J270" t="s">
        <v>41</v>
      </c>
      <c r="K270" t="s">
        <v>42</v>
      </c>
      <c r="L270" t="s">
        <v>43</v>
      </c>
      <c r="M270" t="s">
        <v>44</v>
      </c>
      <c r="N270" t="s">
        <v>45</v>
      </c>
      <c r="O270" t="s">
        <v>46</v>
      </c>
      <c r="Q270" t="s">
        <v>100</v>
      </c>
    </row>
    <row r="271" spans="2:17" x14ac:dyDescent="0.3">
      <c r="B271" s="3">
        <v>42230</v>
      </c>
      <c r="C271" t="s">
        <v>8</v>
      </c>
      <c r="D271">
        <v>72</v>
      </c>
      <c r="E271">
        <v>14</v>
      </c>
      <c r="F271">
        <v>1</v>
      </c>
      <c r="G271">
        <v>97</v>
      </c>
      <c r="H271" t="s">
        <v>96</v>
      </c>
      <c r="I271">
        <v>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Q271" t="s">
        <v>218</v>
      </c>
    </row>
    <row r="272" spans="2:17" x14ac:dyDescent="0.3">
      <c r="B272" s="3">
        <v>42230</v>
      </c>
      <c r="C272" t="s">
        <v>8</v>
      </c>
      <c r="D272">
        <v>72</v>
      </c>
      <c r="E272">
        <v>14</v>
      </c>
      <c r="F272">
        <v>2</v>
      </c>
      <c r="G272">
        <v>55</v>
      </c>
      <c r="H272" t="s">
        <v>96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2:17" x14ac:dyDescent="0.3">
      <c r="B273" s="3">
        <v>42230</v>
      </c>
      <c r="C273" t="s">
        <v>8</v>
      </c>
      <c r="D273">
        <v>72</v>
      </c>
      <c r="E273">
        <v>14</v>
      </c>
      <c r="F273">
        <v>3</v>
      </c>
      <c r="G273">
        <v>97</v>
      </c>
      <c r="H273" t="s">
        <v>96</v>
      </c>
      <c r="I273">
        <v>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Q273" t="s">
        <v>196</v>
      </c>
    </row>
    <row r="274" spans="2:17" x14ac:dyDescent="0.3">
      <c r="B274" s="3">
        <v>42230</v>
      </c>
      <c r="C274" t="s">
        <v>8</v>
      </c>
      <c r="D274">
        <v>72</v>
      </c>
      <c r="E274">
        <v>14</v>
      </c>
      <c r="F274">
        <v>4</v>
      </c>
      <c r="G274">
        <v>37</v>
      </c>
      <c r="H274" t="s">
        <v>98</v>
      </c>
      <c r="I274">
        <v>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2:17" x14ac:dyDescent="0.3">
      <c r="B275" s="3">
        <v>42230</v>
      </c>
      <c r="C275" t="s">
        <v>8</v>
      </c>
      <c r="D275">
        <v>72</v>
      </c>
      <c r="E275">
        <v>14</v>
      </c>
      <c r="F275">
        <v>5</v>
      </c>
      <c r="G275">
        <v>21</v>
      </c>
      <c r="H275" t="s">
        <v>95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Q275" t="s">
        <v>288</v>
      </c>
    </row>
    <row r="276" spans="2:17" x14ac:dyDescent="0.3">
      <c r="B276" s="3"/>
    </row>
    <row r="277" spans="2:17" x14ac:dyDescent="0.3">
      <c r="B277" s="3" t="s">
        <v>108</v>
      </c>
      <c r="J277">
        <f>SUM(J271:J275)</f>
        <v>0</v>
      </c>
      <c r="K277">
        <f t="shared" ref="K277:O277" si="53">SUM(K271:K275)</f>
        <v>0</v>
      </c>
      <c r="L277">
        <f t="shared" si="53"/>
        <v>0</v>
      </c>
      <c r="M277">
        <f t="shared" si="53"/>
        <v>0</v>
      </c>
      <c r="N277">
        <f t="shared" si="53"/>
        <v>0</v>
      </c>
      <c r="O277">
        <f t="shared" si="53"/>
        <v>0</v>
      </c>
    </row>
    <row r="278" spans="2:17" x14ac:dyDescent="0.3">
      <c r="B278" s="3" t="s">
        <v>107</v>
      </c>
      <c r="G278">
        <f>AVERAGE(G271:G275)</f>
        <v>61.4</v>
      </c>
      <c r="I278">
        <f>AVERAGE(I271:I275)</f>
        <v>3.4</v>
      </c>
      <c r="J278">
        <f>AVERAGE(J271:J275)</f>
        <v>0</v>
      </c>
      <c r="K278">
        <f t="shared" ref="K278:O278" si="54">AVERAGE(K271:K275)</f>
        <v>0</v>
      </c>
      <c r="L278">
        <f t="shared" si="54"/>
        <v>0</v>
      </c>
      <c r="M278">
        <f t="shared" si="54"/>
        <v>0</v>
      </c>
      <c r="N278">
        <f t="shared" si="54"/>
        <v>0</v>
      </c>
      <c r="O278">
        <f t="shared" si="54"/>
        <v>0</v>
      </c>
    </row>
    <row r="279" spans="2:17" x14ac:dyDescent="0.3">
      <c r="B279" t="s">
        <v>121</v>
      </c>
      <c r="G279">
        <f>_xlfn.STDEV.S(G271:G275)</f>
        <v>34.652561232901675</v>
      </c>
      <c r="I279">
        <f>_xlfn.STDEV.S(I271:I275)</f>
        <v>0.8944271909999163</v>
      </c>
      <c r="J279">
        <f>_xlfn.STDEV.S(J271:J275)</f>
        <v>0</v>
      </c>
      <c r="K279">
        <f t="shared" ref="K279:O279" si="55">_xlfn.STDEV.S(K271:K275)</f>
        <v>0</v>
      </c>
      <c r="L279">
        <f t="shared" si="55"/>
        <v>0</v>
      </c>
      <c r="M279">
        <f t="shared" si="55"/>
        <v>0</v>
      </c>
      <c r="N279">
        <f t="shared" si="55"/>
        <v>0</v>
      </c>
      <c r="O279">
        <f t="shared" si="55"/>
        <v>0</v>
      </c>
    </row>
    <row r="280" spans="2:17" x14ac:dyDescent="0.3">
      <c r="B280" s="3" t="s">
        <v>122</v>
      </c>
      <c r="G280">
        <f>(G279/SQRT(5))</f>
        <v>15.497096502248413</v>
      </c>
      <c r="I280">
        <f>(I279/SQRT(5))</f>
        <v>0.40000000000000019</v>
      </c>
      <c r="J280">
        <f>(J279/SQRT(5))</f>
        <v>0</v>
      </c>
      <c r="K280">
        <f t="shared" ref="K280:O280" si="56">(K279/SQRT(5))</f>
        <v>0</v>
      </c>
      <c r="L280">
        <f t="shared" si="56"/>
        <v>0</v>
      </c>
      <c r="M280">
        <f t="shared" si="56"/>
        <v>0</v>
      </c>
      <c r="N280">
        <f t="shared" si="56"/>
        <v>0</v>
      </c>
      <c r="O280">
        <f t="shared" si="56"/>
        <v>0</v>
      </c>
    </row>
    <row r="282" spans="2:17" x14ac:dyDescent="0.3">
      <c r="B282" t="s">
        <v>34</v>
      </c>
      <c r="C282" t="s">
        <v>35</v>
      </c>
      <c r="D282" t="s">
        <v>55</v>
      </c>
      <c r="E282" t="s">
        <v>36</v>
      </c>
      <c r="F282" t="s">
        <v>37</v>
      </c>
      <c r="G282" t="s">
        <v>114</v>
      </c>
      <c r="H282" t="s">
        <v>39</v>
      </c>
      <c r="I282" t="s">
        <v>40</v>
      </c>
      <c r="J282" t="s">
        <v>41</v>
      </c>
      <c r="K282" t="s">
        <v>42</v>
      </c>
      <c r="L282" t="s">
        <v>43</v>
      </c>
      <c r="M282" t="s">
        <v>44</v>
      </c>
      <c r="N282" t="s">
        <v>45</v>
      </c>
      <c r="O282" t="s">
        <v>46</v>
      </c>
      <c r="Q282" t="s">
        <v>100</v>
      </c>
    </row>
    <row r="283" spans="2:17" x14ac:dyDescent="0.3">
      <c r="B283" s="3">
        <v>42230</v>
      </c>
      <c r="C283" t="s">
        <v>8</v>
      </c>
      <c r="D283">
        <v>73</v>
      </c>
      <c r="E283">
        <v>15</v>
      </c>
      <c r="F283">
        <v>1</v>
      </c>
      <c r="G283">
        <v>98</v>
      </c>
      <c r="H283" t="s">
        <v>96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Q283" t="s">
        <v>289</v>
      </c>
    </row>
    <row r="284" spans="2:17" x14ac:dyDescent="0.3">
      <c r="B284" s="3">
        <v>42230</v>
      </c>
      <c r="C284" t="s">
        <v>8</v>
      </c>
      <c r="D284">
        <v>73</v>
      </c>
      <c r="E284">
        <v>15</v>
      </c>
      <c r="F284">
        <v>2</v>
      </c>
      <c r="G284">
        <v>117</v>
      </c>
      <c r="H284" t="s">
        <v>99</v>
      </c>
      <c r="I284">
        <v>3</v>
      </c>
      <c r="J284">
        <v>2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2:17" x14ac:dyDescent="0.3">
      <c r="B285" s="3">
        <v>42230</v>
      </c>
      <c r="C285" t="s">
        <v>8</v>
      </c>
      <c r="D285">
        <v>73</v>
      </c>
      <c r="E285">
        <v>15</v>
      </c>
      <c r="F285">
        <v>3</v>
      </c>
      <c r="G285">
        <v>108</v>
      </c>
      <c r="H285" t="s">
        <v>99</v>
      </c>
      <c r="I285">
        <v>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 t="s">
        <v>191</v>
      </c>
    </row>
    <row r="286" spans="2:17" x14ac:dyDescent="0.3">
      <c r="B286" s="3">
        <v>42230</v>
      </c>
      <c r="C286" t="s">
        <v>8</v>
      </c>
      <c r="D286">
        <v>73</v>
      </c>
      <c r="E286">
        <v>15</v>
      </c>
      <c r="F286">
        <v>4</v>
      </c>
      <c r="G286">
        <v>124</v>
      </c>
      <c r="H286" t="s">
        <v>99</v>
      </c>
      <c r="I286">
        <v>3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Q286" t="s">
        <v>191</v>
      </c>
    </row>
    <row r="287" spans="2:17" x14ac:dyDescent="0.3">
      <c r="B287" s="3">
        <v>42230</v>
      </c>
      <c r="C287" t="s">
        <v>8</v>
      </c>
      <c r="D287">
        <v>73</v>
      </c>
      <c r="E287">
        <v>15</v>
      </c>
      <c r="F287">
        <v>5</v>
      </c>
      <c r="G287">
        <v>139</v>
      </c>
      <c r="H287" t="s">
        <v>99</v>
      </c>
      <c r="I287">
        <v>3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Q287" t="s">
        <v>191</v>
      </c>
    </row>
    <row r="288" spans="2:17" x14ac:dyDescent="0.3">
      <c r="B288" s="3">
        <v>42230</v>
      </c>
      <c r="C288" t="s">
        <v>8</v>
      </c>
      <c r="D288">
        <v>73</v>
      </c>
      <c r="E288">
        <v>15</v>
      </c>
      <c r="F288">
        <v>6</v>
      </c>
      <c r="G288">
        <v>136</v>
      </c>
      <c r="H288" t="s">
        <v>99</v>
      </c>
      <c r="I288">
        <v>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2:17" x14ac:dyDescent="0.3">
      <c r="B289" s="3">
        <v>42230</v>
      </c>
      <c r="C289" t="s">
        <v>8</v>
      </c>
      <c r="D289">
        <v>73</v>
      </c>
      <c r="E289">
        <v>15</v>
      </c>
      <c r="F289">
        <v>7</v>
      </c>
      <c r="G289">
        <v>104</v>
      </c>
      <c r="H289" t="s">
        <v>96</v>
      </c>
      <c r="I289">
        <v>3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0</v>
      </c>
    </row>
    <row r="290" spans="2:17" x14ac:dyDescent="0.3">
      <c r="B290" s="3">
        <v>42230</v>
      </c>
      <c r="C290" t="s">
        <v>8</v>
      </c>
      <c r="D290">
        <v>73</v>
      </c>
      <c r="E290">
        <v>15</v>
      </c>
      <c r="F290">
        <v>8</v>
      </c>
      <c r="G290">
        <v>49</v>
      </c>
      <c r="H290" t="s">
        <v>95</v>
      </c>
      <c r="I290">
        <v>4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2:17" x14ac:dyDescent="0.3">
      <c r="B291" s="3">
        <v>42230</v>
      </c>
      <c r="C291" t="s">
        <v>8</v>
      </c>
      <c r="D291">
        <v>73</v>
      </c>
      <c r="E291">
        <v>15</v>
      </c>
      <c r="F291">
        <v>9</v>
      </c>
      <c r="G291">
        <v>76</v>
      </c>
      <c r="H291" t="s">
        <v>96</v>
      </c>
      <c r="I291">
        <v>4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7" x14ac:dyDescent="0.3">
      <c r="B292" s="3">
        <v>42230</v>
      </c>
      <c r="C292" t="s">
        <v>8</v>
      </c>
      <c r="D292">
        <v>73</v>
      </c>
      <c r="E292">
        <v>15</v>
      </c>
      <c r="F292">
        <v>10</v>
      </c>
      <c r="G292">
        <v>138</v>
      </c>
      <c r="H292" t="s">
        <v>99</v>
      </c>
      <c r="I292">
        <v>4</v>
      </c>
      <c r="J292">
        <v>4</v>
      </c>
      <c r="K292">
        <v>0</v>
      </c>
      <c r="L292">
        <v>0</v>
      </c>
      <c r="M292">
        <v>0</v>
      </c>
      <c r="N292">
        <v>0</v>
      </c>
      <c r="O292">
        <v>0</v>
      </c>
      <c r="Q292" t="s">
        <v>166</v>
      </c>
    </row>
    <row r="293" spans="2:17" x14ac:dyDescent="0.3">
      <c r="B293" s="3">
        <v>42230</v>
      </c>
      <c r="C293" t="s">
        <v>8</v>
      </c>
      <c r="D293">
        <v>73</v>
      </c>
      <c r="E293">
        <v>15</v>
      </c>
      <c r="F293">
        <v>11</v>
      </c>
      <c r="G293">
        <v>139</v>
      </c>
      <c r="H293" t="s">
        <v>116</v>
      </c>
      <c r="I293">
        <v>3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Q293" t="s">
        <v>166</v>
      </c>
    </row>
    <row r="294" spans="2:17" x14ac:dyDescent="0.3">
      <c r="B294" s="3">
        <v>42230</v>
      </c>
      <c r="C294" t="s">
        <v>8</v>
      </c>
      <c r="D294">
        <v>73</v>
      </c>
      <c r="E294">
        <v>15</v>
      </c>
      <c r="F294">
        <v>12</v>
      </c>
      <c r="G294">
        <v>100</v>
      </c>
      <c r="H294" t="s">
        <v>96</v>
      </c>
      <c r="I294">
        <v>3</v>
      </c>
      <c r="J294">
        <v>2</v>
      </c>
      <c r="K294">
        <v>0</v>
      </c>
      <c r="L294">
        <v>0</v>
      </c>
      <c r="M294">
        <v>0</v>
      </c>
      <c r="N294">
        <v>0</v>
      </c>
      <c r="O294">
        <v>0</v>
      </c>
      <c r="Q294" t="s">
        <v>196</v>
      </c>
    </row>
    <row r="295" spans="2:17" x14ac:dyDescent="0.3">
      <c r="B295" s="3">
        <v>42230</v>
      </c>
      <c r="C295" t="s">
        <v>8</v>
      </c>
      <c r="D295">
        <v>73</v>
      </c>
      <c r="E295">
        <v>15</v>
      </c>
      <c r="F295">
        <v>13</v>
      </c>
      <c r="G295">
        <v>91</v>
      </c>
      <c r="H295" t="s">
        <v>96</v>
      </c>
      <c r="I295">
        <v>4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7" x14ac:dyDescent="0.3">
      <c r="B296" s="3">
        <v>42230</v>
      </c>
      <c r="C296" t="s">
        <v>8</v>
      </c>
      <c r="D296">
        <v>73</v>
      </c>
      <c r="E296">
        <v>15</v>
      </c>
      <c r="F296">
        <v>14</v>
      </c>
      <c r="G296">
        <v>106</v>
      </c>
      <c r="H296" t="s">
        <v>96</v>
      </c>
      <c r="I296">
        <v>3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7" x14ac:dyDescent="0.3">
      <c r="B297" s="3">
        <v>42230</v>
      </c>
      <c r="C297" t="s">
        <v>8</v>
      </c>
      <c r="D297">
        <v>73</v>
      </c>
      <c r="E297">
        <v>15</v>
      </c>
      <c r="F297">
        <v>15</v>
      </c>
      <c r="G297">
        <v>85</v>
      </c>
      <c r="H297" t="s">
        <v>96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2:17" x14ac:dyDescent="0.3">
      <c r="B298" s="3">
        <v>42230</v>
      </c>
      <c r="C298" t="s">
        <v>8</v>
      </c>
      <c r="D298">
        <v>73</v>
      </c>
      <c r="E298">
        <v>15</v>
      </c>
      <c r="F298">
        <v>16</v>
      </c>
      <c r="G298">
        <v>63</v>
      </c>
      <c r="H298" t="s">
        <v>96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 t="s">
        <v>290</v>
      </c>
    </row>
    <row r="299" spans="2:17" x14ac:dyDescent="0.3">
      <c r="B299" s="3">
        <v>42230</v>
      </c>
      <c r="C299" t="s">
        <v>8</v>
      </c>
      <c r="D299">
        <v>73</v>
      </c>
      <c r="E299">
        <v>15</v>
      </c>
      <c r="F299">
        <v>17</v>
      </c>
      <c r="G299">
        <v>101</v>
      </c>
      <c r="H299" t="s">
        <v>96</v>
      </c>
      <c r="I299">
        <v>3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2:17" x14ac:dyDescent="0.3">
      <c r="B300" s="3">
        <v>42230</v>
      </c>
      <c r="C300" t="s">
        <v>8</v>
      </c>
      <c r="D300">
        <v>73</v>
      </c>
      <c r="E300">
        <v>15</v>
      </c>
      <c r="F300">
        <v>18</v>
      </c>
      <c r="G300">
        <v>139</v>
      </c>
      <c r="H300" s="11" t="s">
        <v>99</v>
      </c>
      <c r="I300">
        <v>4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2:17" x14ac:dyDescent="0.3">
      <c r="B301" s="3">
        <v>42230</v>
      </c>
      <c r="C301" t="s">
        <v>8</v>
      </c>
      <c r="D301">
        <v>73</v>
      </c>
      <c r="E301">
        <v>15</v>
      </c>
      <c r="F301">
        <v>19</v>
      </c>
      <c r="G301">
        <v>89</v>
      </c>
      <c r="H301" t="s">
        <v>96</v>
      </c>
      <c r="I301">
        <v>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 t="s">
        <v>166</v>
      </c>
    </row>
    <row r="302" spans="2:17" x14ac:dyDescent="0.3">
      <c r="B302" s="3">
        <v>42230</v>
      </c>
      <c r="C302" t="s">
        <v>8</v>
      </c>
      <c r="D302">
        <v>73</v>
      </c>
      <c r="E302">
        <v>15</v>
      </c>
      <c r="F302">
        <v>20</v>
      </c>
      <c r="G302">
        <v>90</v>
      </c>
      <c r="H302" t="s">
        <v>96</v>
      </c>
      <c r="I302">
        <v>3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2:17" x14ac:dyDescent="0.3">
      <c r="B303" s="3"/>
    </row>
    <row r="304" spans="2:17" x14ac:dyDescent="0.3">
      <c r="B304" s="3" t="s">
        <v>108</v>
      </c>
      <c r="J304">
        <f t="shared" ref="J304:O304" si="57">SUM(J283:J302)</f>
        <v>15</v>
      </c>
      <c r="K304">
        <f t="shared" si="57"/>
        <v>1</v>
      </c>
      <c r="L304">
        <f t="shared" si="57"/>
        <v>1</v>
      </c>
      <c r="M304">
        <f t="shared" si="57"/>
        <v>1</v>
      </c>
      <c r="N304">
        <f t="shared" si="57"/>
        <v>0</v>
      </c>
      <c r="O304">
        <f t="shared" si="57"/>
        <v>0</v>
      </c>
    </row>
    <row r="305" spans="2:15" x14ac:dyDescent="0.3">
      <c r="B305" s="3" t="s">
        <v>107</v>
      </c>
      <c r="G305">
        <f>AVERAGE(G283:G302)</f>
        <v>104.6</v>
      </c>
      <c r="I305">
        <f>AVERAGE(I283:I302)</f>
        <v>3.25</v>
      </c>
      <c r="J305">
        <f>AVERAGE(J283:J302)</f>
        <v>0.75</v>
      </c>
      <c r="K305">
        <f t="shared" ref="K305:O305" si="58">AVERAGE(K283:K302)</f>
        <v>0.05</v>
      </c>
      <c r="L305">
        <f t="shared" si="58"/>
        <v>0.05</v>
      </c>
      <c r="M305">
        <f t="shared" si="58"/>
        <v>0.05</v>
      </c>
      <c r="N305">
        <f t="shared" si="58"/>
        <v>0</v>
      </c>
      <c r="O305">
        <f t="shared" si="58"/>
        <v>0</v>
      </c>
    </row>
    <row r="306" spans="2:15" x14ac:dyDescent="0.3">
      <c r="B306" t="s">
        <v>121</v>
      </c>
      <c r="G306">
        <f>_xlfn.STDEV.S(G283:G302)</f>
        <v>26.095775015971643</v>
      </c>
      <c r="I306">
        <f t="shared" ref="I306:O306" si="59">_xlfn.STDEV.S(I283:I302)</f>
        <v>0.4442616583193193</v>
      </c>
      <c r="J306">
        <f t="shared" si="59"/>
        <v>1.019545822516343</v>
      </c>
      <c r="K306">
        <f t="shared" si="59"/>
        <v>0.22360679774997896</v>
      </c>
      <c r="L306">
        <f t="shared" si="59"/>
        <v>0.22360679774997896</v>
      </c>
      <c r="M306">
        <f t="shared" si="59"/>
        <v>0.22360679774997896</v>
      </c>
      <c r="N306">
        <f t="shared" si="59"/>
        <v>0</v>
      </c>
      <c r="O306">
        <f t="shared" si="59"/>
        <v>0</v>
      </c>
    </row>
    <row r="307" spans="2:15" x14ac:dyDescent="0.3">
      <c r="B307" s="3" t="s">
        <v>122</v>
      </c>
      <c r="G307">
        <f>(G306/SQRT(20))</f>
        <v>5.8351926861253256</v>
      </c>
      <c r="I307">
        <f t="shared" ref="I307:O307" si="60">(I306/SQRT(20))</f>
        <v>9.9339926779878282E-2</v>
      </c>
      <c r="J307">
        <f t="shared" si="60"/>
        <v>0.22797737653224784</v>
      </c>
      <c r="K307">
        <f t="shared" si="60"/>
        <v>4.9999999999999996E-2</v>
      </c>
      <c r="L307">
        <f t="shared" si="60"/>
        <v>4.9999999999999996E-2</v>
      </c>
      <c r="M307">
        <f t="shared" si="60"/>
        <v>4.9999999999999996E-2</v>
      </c>
      <c r="N307">
        <f t="shared" si="60"/>
        <v>0</v>
      </c>
      <c r="O307">
        <f t="shared" si="60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6"/>
  <sheetViews>
    <sheetView workbookViewId="0">
      <selection sqref="A1:XFD1048576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106</v>
      </c>
      <c r="D2" s="4">
        <v>42230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42230</v>
      </c>
      <c r="C7" t="s">
        <v>8</v>
      </c>
      <c r="D7">
        <v>54</v>
      </c>
      <c r="E7">
        <v>1</v>
      </c>
      <c r="F7">
        <v>1</v>
      </c>
      <c r="G7">
        <v>49</v>
      </c>
      <c r="H7" t="s">
        <v>96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t="s">
        <v>196</v>
      </c>
    </row>
    <row r="8" spans="2:17" x14ac:dyDescent="0.3">
      <c r="B8" s="3">
        <v>42230</v>
      </c>
      <c r="C8" t="s">
        <v>8</v>
      </c>
      <c r="D8">
        <v>54</v>
      </c>
      <c r="E8">
        <v>1</v>
      </c>
      <c r="F8">
        <v>2</v>
      </c>
      <c r="G8">
        <v>58</v>
      </c>
      <c r="H8" t="s">
        <v>96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42230</v>
      </c>
      <c r="C9" t="s">
        <v>8</v>
      </c>
      <c r="D9">
        <v>54</v>
      </c>
      <c r="E9">
        <v>1</v>
      </c>
      <c r="F9">
        <v>3</v>
      </c>
      <c r="G9">
        <v>91</v>
      </c>
      <c r="H9" t="s">
        <v>96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42230</v>
      </c>
      <c r="C10" t="s">
        <v>8</v>
      </c>
      <c r="D10">
        <v>54</v>
      </c>
      <c r="E10">
        <v>1</v>
      </c>
      <c r="F10">
        <v>4</v>
      </c>
      <c r="G10">
        <v>89</v>
      </c>
      <c r="H10" t="s">
        <v>96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42230</v>
      </c>
      <c r="C11" t="s">
        <v>8</v>
      </c>
      <c r="D11">
        <v>54</v>
      </c>
      <c r="E11">
        <v>1</v>
      </c>
      <c r="F11">
        <v>5</v>
      </c>
      <c r="G11">
        <v>72</v>
      </c>
      <c r="H11" t="s">
        <v>157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42230</v>
      </c>
      <c r="C12" t="s">
        <v>8</v>
      </c>
      <c r="D12">
        <v>54</v>
      </c>
      <c r="E12">
        <v>1</v>
      </c>
      <c r="F12">
        <v>6</v>
      </c>
      <c r="G12">
        <v>78</v>
      </c>
      <c r="H12" t="s">
        <v>98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42230</v>
      </c>
      <c r="C13" t="s">
        <v>8</v>
      </c>
      <c r="D13">
        <v>54</v>
      </c>
      <c r="E13">
        <v>1</v>
      </c>
      <c r="F13">
        <v>7</v>
      </c>
      <c r="G13">
        <v>65</v>
      </c>
      <c r="H13" t="s">
        <v>157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42230</v>
      </c>
      <c r="C14" t="s">
        <v>8</v>
      </c>
      <c r="D14">
        <v>54</v>
      </c>
      <c r="E14">
        <v>1</v>
      </c>
      <c r="F14">
        <v>8</v>
      </c>
      <c r="G14">
        <v>76</v>
      </c>
      <c r="H14" t="s">
        <v>96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42230</v>
      </c>
      <c r="C15" t="s">
        <v>8</v>
      </c>
      <c r="D15">
        <v>54</v>
      </c>
      <c r="E15">
        <v>1</v>
      </c>
      <c r="F15">
        <v>9</v>
      </c>
      <c r="G15">
        <v>112</v>
      </c>
      <c r="H15" t="s">
        <v>96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42230</v>
      </c>
      <c r="C16" t="s">
        <v>8</v>
      </c>
      <c r="D16">
        <v>54</v>
      </c>
      <c r="E16">
        <v>1</v>
      </c>
      <c r="F16">
        <v>10</v>
      </c>
      <c r="G16">
        <v>108</v>
      </c>
      <c r="H16" t="s">
        <v>96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t="s">
        <v>196</v>
      </c>
    </row>
    <row r="17" spans="2:17" x14ac:dyDescent="0.3">
      <c r="B17" s="3">
        <v>42230</v>
      </c>
      <c r="C17" t="s">
        <v>8</v>
      </c>
      <c r="D17">
        <v>54</v>
      </c>
      <c r="E17">
        <v>1</v>
      </c>
      <c r="F17">
        <v>11</v>
      </c>
      <c r="G17">
        <v>109</v>
      </c>
      <c r="H17" t="s">
        <v>98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42230</v>
      </c>
      <c r="C18" t="s">
        <v>8</v>
      </c>
      <c r="D18">
        <v>54</v>
      </c>
      <c r="E18">
        <v>1</v>
      </c>
      <c r="F18">
        <v>12</v>
      </c>
      <c r="G18">
        <v>112</v>
      </c>
      <c r="H18" t="s">
        <v>157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42230</v>
      </c>
      <c r="C19" t="s">
        <v>8</v>
      </c>
      <c r="D19">
        <v>54</v>
      </c>
      <c r="E19">
        <v>1</v>
      </c>
      <c r="F19">
        <v>13</v>
      </c>
      <c r="G19">
        <v>90</v>
      </c>
      <c r="H19" t="s">
        <v>96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42230</v>
      </c>
      <c r="C20" t="s">
        <v>8</v>
      </c>
      <c r="D20">
        <v>54</v>
      </c>
      <c r="E20">
        <v>1</v>
      </c>
      <c r="F20">
        <v>14</v>
      </c>
      <c r="G20">
        <v>78</v>
      </c>
      <c r="H20" t="s">
        <v>96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7" x14ac:dyDescent="0.3">
      <c r="B21" s="3">
        <v>42230</v>
      </c>
      <c r="C21" t="s">
        <v>8</v>
      </c>
      <c r="D21">
        <v>54</v>
      </c>
      <c r="E21">
        <v>1</v>
      </c>
      <c r="F21">
        <v>15</v>
      </c>
      <c r="G21">
        <v>106</v>
      </c>
      <c r="H21" t="s">
        <v>157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7" x14ac:dyDescent="0.3">
      <c r="B22" s="3">
        <v>42230</v>
      </c>
      <c r="C22" t="s">
        <v>8</v>
      </c>
      <c r="D22">
        <v>54</v>
      </c>
      <c r="E22">
        <v>1</v>
      </c>
      <c r="F22">
        <v>16</v>
      </c>
      <c r="G22">
        <v>103</v>
      </c>
      <c r="H22" t="s">
        <v>96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42230</v>
      </c>
      <c r="C23" t="s">
        <v>8</v>
      </c>
      <c r="D23">
        <v>54</v>
      </c>
      <c r="E23">
        <v>1</v>
      </c>
      <c r="F23">
        <v>17</v>
      </c>
      <c r="G23">
        <v>92</v>
      </c>
      <c r="H23" t="s">
        <v>157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7" x14ac:dyDescent="0.3">
      <c r="B24" s="3">
        <v>42230</v>
      </c>
      <c r="C24" t="s">
        <v>8</v>
      </c>
      <c r="D24">
        <v>54</v>
      </c>
      <c r="E24">
        <v>1</v>
      </c>
      <c r="F24">
        <v>18</v>
      </c>
      <c r="G24">
        <v>104</v>
      </c>
      <c r="H24" s="11" t="s">
        <v>96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42230</v>
      </c>
      <c r="C25" t="s">
        <v>8</v>
      </c>
      <c r="D25">
        <v>54</v>
      </c>
      <c r="E25">
        <v>1</v>
      </c>
      <c r="F25">
        <v>19</v>
      </c>
      <c r="G25">
        <v>98</v>
      </c>
      <c r="H25" t="s">
        <v>96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42230</v>
      </c>
      <c r="C26" t="s">
        <v>8</v>
      </c>
      <c r="D26">
        <v>54</v>
      </c>
      <c r="E26">
        <v>1</v>
      </c>
      <c r="F26">
        <v>20</v>
      </c>
      <c r="G26">
        <v>99</v>
      </c>
      <c r="H26" t="s">
        <v>96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42230</v>
      </c>
      <c r="C27" t="s">
        <v>8</v>
      </c>
      <c r="D27">
        <v>55</v>
      </c>
      <c r="E27">
        <v>2</v>
      </c>
      <c r="F27">
        <v>1</v>
      </c>
      <c r="G27">
        <v>100</v>
      </c>
      <c r="H27" t="s">
        <v>96</v>
      </c>
      <c r="I27">
        <v>3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Q27" t="s">
        <v>265</v>
      </c>
    </row>
    <row r="28" spans="2:17" x14ac:dyDescent="0.3">
      <c r="B28" s="3">
        <v>42230</v>
      </c>
      <c r="C28" t="s">
        <v>8</v>
      </c>
      <c r="D28">
        <v>55</v>
      </c>
      <c r="E28">
        <v>2</v>
      </c>
      <c r="F28">
        <v>2</v>
      </c>
      <c r="G28">
        <v>71</v>
      </c>
      <c r="H28" t="s">
        <v>96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t="s">
        <v>152</v>
      </c>
    </row>
    <row r="29" spans="2:17" x14ac:dyDescent="0.3">
      <c r="B29" s="3">
        <v>42230</v>
      </c>
      <c r="C29" t="s">
        <v>8</v>
      </c>
      <c r="D29">
        <v>55</v>
      </c>
      <c r="E29">
        <v>2</v>
      </c>
      <c r="F29">
        <v>3</v>
      </c>
      <c r="G29">
        <v>58</v>
      </c>
      <c r="H29" t="s">
        <v>95</v>
      </c>
      <c r="I29">
        <v>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</row>
    <row r="30" spans="2:17" x14ac:dyDescent="0.3">
      <c r="B30" s="3">
        <v>42230</v>
      </c>
      <c r="C30" t="s">
        <v>8</v>
      </c>
      <c r="D30">
        <v>57</v>
      </c>
      <c r="E30">
        <v>3</v>
      </c>
      <c r="F30">
        <v>1</v>
      </c>
      <c r="G30">
        <v>79</v>
      </c>
      <c r="H30" t="s">
        <v>95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42230</v>
      </c>
      <c r="C31" t="s">
        <v>8</v>
      </c>
      <c r="D31">
        <v>57</v>
      </c>
      <c r="E31">
        <v>3</v>
      </c>
      <c r="F31">
        <v>2</v>
      </c>
      <c r="G31">
        <v>76</v>
      </c>
      <c r="H31" t="s">
        <v>96</v>
      </c>
      <c r="I31">
        <v>4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42230</v>
      </c>
      <c r="C32" t="s">
        <v>8</v>
      </c>
      <c r="D32">
        <v>57</v>
      </c>
      <c r="E32">
        <v>3</v>
      </c>
      <c r="F32">
        <v>3</v>
      </c>
      <c r="G32">
        <v>92</v>
      </c>
      <c r="H32" t="s">
        <v>98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42230</v>
      </c>
      <c r="C33" t="s">
        <v>8</v>
      </c>
      <c r="D33">
        <v>57</v>
      </c>
      <c r="E33">
        <v>3</v>
      </c>
      <c r="F33">
        <v>4</v>
      </c>
      <c r="G33">
        <v>62</v>
      </c>
      <c r="H33" t="s">
        <v>98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42230</v>
      </c>
      <c r="C34" t="s">
        <v>8</v>
      </c>
      <c r="D34">
        <v>57</v>
      </c>
      <c r="E34">
        <v>3</v>
      </c>
      <c r="F34">
        <v>5</v>
      </c>
      <c r="G34">
        <v>121</v>
      </c>
      <c r="H34" t="s">
        <v>98</v>
      </c>
      <c r="I34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 s="6" t="s">
        <v>266</v>
      </c>
    </row>
    <row r="35" spans="2:17" x14ac:dyDescent="0.3">
      <c r="B35" s="3">
        <v>42230</v>
      </c>
      <c r="C35" t="s">
        <v>8</v>
      </c>
      <c r="D35">
        <v>57</v>
      </c>
      <c r="E35">
        <v>3</v>
      </c>
      <c r="F35">
        <v>6</v>
      </c>
      <c r="G35">
        <v>101</v>
      </c>
      <c r="H35" t="s">
        <v>98</v>
      </c>
      <c r="I35">
        <v>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42230</v>
      </c>
      <c r="C36" t="s">
        <v>8</v>
      </c>
      <c r="D36">
        <v>57</v>
      </c>
      <c r="E36">
        <v>3</v>
      </c>
      <c r="F36">
        <v>7</v>
      </c>
      <c r="G36">
        <v>53</v>
      </c>
      <c r="H36" t="s">
        <v>98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42230</v>
      </c>
      <c r="C37" t="s">
        <v>8</v>
      </c>
      <c r="D37">
        <v>57</v>
      </c>
      <c r="E37">
        <v>3</v>
      </c>
      <c r="F37">
        <v>8</v>
      </c>
      <c r="G37">
        <v>61</v>
      </c>
      <c r="H37" t="s">
        <v>96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42230</v>
      </c>
      <c r="C38" t="s">
        <v>8</v>
      </c>
      <c r="D38">
        <v>57</v>
      </c>
      <c r="E38">
        <v>3</v>
      </c>
      <c r="F38">
        <v>9</v>
      </c>
      <c r="G38">
        <v>98</v>
      </c>
      <c r="H38" t="s">
        <v>157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t="s">
        <v>267</v>
      </c>
    </row>
    <row r="39" spans="2:17" x14ac:dyDescent="0.3">
      <c r="B39" s="3">
        <v>42230</v>
      </c>
      <c r="C39" t="s">
        <v>8</v>
      </c>
      <c r="D39">
        <v>57</v>
      </c>
      <c r="E39">
        <v>3</v>
      </c>
      <c r="F39">
        <v>10</v>
      </c>
      <c r="G39">
        <v>103</v>
      </c>
      <c r="H39" t="s">
        <v>98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42230</v>
      </c>
      <c r="C40" t="s">
        <v>8</v>
      </c>
      <c r="D40">
        <v>57</v>
      </c>
      <c r="E40">
        <v>3</v>
      </c>
      <c r="F40">
        <v>11</v>
      </c>
      <c r="G40">
        <v>71</v>
      </c>
      <c r="H40" t="s">
        <v>96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42230</v>
      </c>
      <c r="C41" t="s">
        <v>8</v>
      </c>
      <c r="D41">
        <v>57</v>
      </c>
      <c r="E41">
        <v>3</v>
      </c>
      <c r="F41">
        <v>12</v>
      </c>
      <c r="G41">
        <v>64</v>
      </c>
      <c r="H41" t="s">
        <v>96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42230</v>
      </c>
      <c r="C42" t="s">
        <v>8</v>
      </c>
      <c r="D42">
        <v>57</v>
      </c>
      <c r="E42">
        <v>3</v>
      </c>
      <c r="F42">
        <v>13</v>
      </c>
      <c r="G42">
        <v>65</v>
      </c>
      <c r="H42" t="s">
        <v>96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42230</v>
      </c>
      <c r="C43" t="s">
        <v>8</v>
      </c>
      <c r="D43">
        <v>57</v>
      </c>
      <c r="E43">
        <v>3</v>
      </c>
      <c r="F43">
        <v>14</v>
      </c>
      <c r="G43">
        <v>90</v>
      </c>
      <c r="H43" t="s">
        <v>96</v>
      </c>
      <c r="I43">
        <v>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 t="s">
        <v>268</v>
      </c>
    </row>
    <row r="44" spans="2:17" x14ac:dyDescent="0.3">
      <c r="B44" s="3">
        <v>42230</v>
      </c>
      <c r="C44" t="s">
        <v>8</v>
      </c>
      <c r="D44">
        <v>57</v>
      </c>
      <c r="E44">
        <v>3</v>
      </c>
      <c r="F44">
        <v>15</v>
      </c>
      <c r="G44">
        <v>66</v>
      </c>
      <c r="H44" t="s">
        <v>96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>
        <v>42230</v>
      </c>
      <c r="C45" t="s">
        <v>8</v>
      </c>
      <c r="D45">
        <v>57</v>
      </c>
      <c r="E45">
        <v>3</v>
      </c>
      <c r="F45">
        <v>16</v>
      </c>
      <c r="G45">
        <v>85</v>
      </c>
      <c r="H45" t="s">
        <v>115</v>
      </c>
      <c r="I45">
        <v>4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7" x14ac:dyDescent="0.3">
      <c r="B46" s="3">
        <v>42230</v>
      </c>
      <c r="C46" t="s">
        <v>8</v>
      </c>
      <c r="D46">
        <v>57</v>
      </c>
      <c r="E46">
        <v>3</v>
      </c>
      <c r="F46">
        <v>17</v>
      </c>
      <c r="G46">
        <v>78</v>
      </c>
      <c r="H46" t="s">
        <v>96</v>
      </c>
      <c r="I46">
        <v>4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2:17" x14ac:dyDescent="0.3">
      <c r="B47" s="3">
        <v>42230</v>
      </c>
      <c r="C47" t="s">
        <v>8</v>
      </c>
      <c r="D47">
        <v>57</v>
      </c>
      <c r="E47">
        <v>3</v>
      </c>
      <c r="F47">
        <v>18</v>
      </c>
      <c r="G47">
        <v>71</v>
      </c>
      <c r="H47" s="11" t="s">
        <v>96</v>
      </c>
      <c r="I47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42230</v>
      </c>
      <c r="C48" t="s">
        <v>8</v>
      </c>
      <c r="D48">
        <v>57</v>
      </c>
      <c r="E48">
        <v>3</v>
      </c>
      <c r="F48">
        <v>19</v>
      </c>
      <c r="G48">
        <v>52</v>
      </c>
      <c r="H48" t="s">
        <v>96</v>
      </c>
      <c r="I48">
        <v>4</v>
      </c>
      <c r="J48">
        <v>2</v>
      </c>
      <c r="K48">
        <v>0</v>
      </c>
      <c r="L48">
        <v>0</v>
      </c>
      <c r="M48">
        <v>1</v>
      </c>
      <c r="N48">
        <v>0</v>
      </c>
      <c r="O48">
        <v>0</v>
      </c>
    </row>
    <row r="49" spans="2:17" x14ac:dyDescent="0.3">
      <c r="B49" s="3">
        <v>42230</v>
      </c>
      <c r="C49" t="s">
        <v>8</v>
      </c>
      <c r="D49">
        <v>57</v>
      </c>
      <c r="E49">
        <v>3</v>
      </c>
      <c r="F49">
        <v>20</v>
      </c>
      <c r="G49">
        <v>66</v>
      </c>
      <c r="H49" t="s">
        <v>96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 t="s">
        <v>196</v>
      </c>
    </row>
    <row r="50" spans="2:17" x14ac:dyDescent="0.3">
      <c r="B50" s="3">
        <v>42230</v>
      </c>
      <c r="C50" t="s">
        <v>8</v>
      </c>
      <c r="D50">
        <v>59</v>
      </c>
      <c r="E50">
        <v>4</v>
      </c>
      <c r="F50">
        <v>1</v>
      </c>
      <c r="G50">
        <v>119</v>
      </c>
      <c r="H50" t="s">
        <v>96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</row>
    <row r="51" spans="2:17" x14ac:dyDescent="0.3">
      <c r="B51" s="3">
        <v>42230</v>
      </c>
      <c r="C51" t="s">
        <v>8</v>
      </c>
      <c r="D51">
        <v>59</v>
      </c>
      <c r="E51">
        <v>4</v>
      </c>
      <c r="F51">
        <v>2</v>
      </c>
      <c r="G51">
        <v>66</v>
      </c>
      <c r="H51" t="s">
        <v>98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t="s">
        <v>269</v>
      </c>
    </row>
    <row r="52" spans="2:17" x14ac:dyDescent="0.3">
      <c r="B52" s="3">
        <v>42230</v>
      </c>
      <c r="C52" t="s">
        <v>8</v>
      </c>
      <c r="D52">
        <v>59</v>
      </c>
      <c r="E52">
        <v>4</v>
      </c>
      <c r="F52">
        <v>3</v>
      </c>
      <c r="G52">
        <v>61</v>
      </c>
      <c r="H52" t="s">
        <v>95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42230</v>
      </c>
      <c r="C53" t="s">
        <v>8</v>
      </c>
      <c r="D53">
        <v>60</v>
      </c>
      <c r="E53">
        <v>5</v>
      </c>
      <c r="F53">
        <v>1</v>
      </c>
      <c r="G53">
        <v>88</v>
      </c>
      <c r="H53" t="s">
        <v>96</v>
      </c>
      <c r="I53">
        <v>3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42230</v>
      </c>
      <c r="C54" t="s">
        <v>8</v>
      </c>
      <c r="D54">
        <v>60</v>
      </c>
      <c r="E54">
        <v>5</v>
      </c>
      <c r="F54">
        <v>2</v>
      </c>
      <c r="G54">
        <v>153</v>
      </c>
      <c r="H54" t="s">
        <v>116</v>
      </c>
      <c r="I54">
        <v>3</v>
      </c>
      <c r="J54">
        <v>8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42230</v>
      </c>
      <c r="C55" t="s">
        <v>8</v>
      </c>
      <c r="D55">
        <v>61</v>
      </c>
      <c r="E55">
        <v>6</v>
      </c>
      <c r="F55">
        <v>1</v>
      </c>
      <c r="G55">
        <v>114</v>
      </c>
      <c r="H55" t="s">
        <v>96</v>
      </c>
      <c r="I55">
        <v>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Q55" t="s">
        <v>270</v>
      </c>
    </row>
    <row r="56" spans="2:17" x14ac:dyDescent="0.3">
      <c r="B56" s="3">
        <v>42230</v>
      </c>
      <c r="C56" t="s">
        <v>8</v>
      </c>
      <c r="D56">
        <v>61</v>
      </c>
      <c r="E56">
        <v>6</v>
      </c>
      <c r="F56">
        <v>2</v>
      </c>
      <c r="G56">
        <v>61</v>
      </c>
      <c r="H56" t="s">
        <v>96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t="s">
        <v>196</v>
      </c>
    </row>
    <row r="57" spans="2:17" x14ac:dyDescent="0.3">
      <c r="B57" s="3">
        <v>42230</v>
      </c>
      <c r="C57" t="s">
        <v>8</v>
      </c>
      <c r="D57">
        <v>61</v>
      </c>
      <c r="E57">
        <v>6</v>
      </c>
      <c r="F57">
        <v>3</v>
      </c>
      <c r="G57">
        <v>50</v>
      </c>
      <c r="H57" t="s">
        <v>95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42230</v>
      </c>
      <c r="C58" t="s">
        <v>8</v>
      </c>
      <c r="D58">
        <v>61</v>
      </c>
      <c r="E58">
        <v>6</v>
      </c>
      <c r="F58">
        <v>4</v>
      </c>
      <c r="G58">
        <v>128</v>
      </c>
      <c r="H58" t="s">
        <v>96</v>
      </c>
      <c r="I58">
        <v>3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7" x14ac:dyDescent="0.3">
      <c r="B59" s="3">
        <v>42230</v>
      </c>
      <c r="C59" t="s">
        <v>8</v>
      </c>
      <c r="D59">
        <v>61</v>
      </c>
      <c r="E59">
        <v>6</v>
      </c>
      <c r="F59">
        <v>5</v>
      </c>
      <c r="G59">
        <v>87</v>
      </c>
      <c r="H59" t="s">
        <v>96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42230</v>
      </c>
      <c r="C60" t="s">
        <v>8</v>
      </c>
      <c r="D60">
        <v>61</v>
      </c>
      <c r="E60">
        <v>6</v>
      </c>
      <c r="F60">
        <v>6</v>
      </c>
      <c r="G60">
        <v>74</v>
      </c>
      <c r="H60" t="s">
        <v>96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t="s">
        <v>167</v>
      </c>
    </row>
    <row r="61" spans="2:17" x14ac:dyDescent="0.3">
      <c r="B61" s="3">
        <v>42230</v>
      </c>
      <c r="C61" t="s">
        <v>8</v>
      </c>
      <c r="D61">
        <v>61</v>
      </c>
      <c r="E61">
        <v>6</v>
      </c>
      <c r="F61">
        <v>7</v>
      </c>
      <c r="G61">
        <v>129</v>
      </c>
      <c r="H61" t="s">
        <v>99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 t="s">
        <v>271</v>
      </c>
    </row>
    <row r="62" spans="2:17" x14ac:dyDescent="0.3">
      <c r="B62" s="3">
        <v>42230</v>
      </c>
      <c r="C62" t="s">
        <v>8</v>
      </c>
      <c r="D62">
        <v>61</v>
      </c>
      <c r="E62">
        <v>6</v>
      </c>
      <c r="F62">
        <v>8</v>
      </c>
      <c r="G62">
        <v>99</v>
      </c>
      <c r="H62" t="s">
        <v>96</v>
      </c>
      <c r="I62">
        <v>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42230</v>
      </c>
      <c r="C63" t="s">
        <v>8</v>
      </c>
      <c r="D63">
        <v>61</v>
      </c>
      <c r="E63">
        <v>6</v>
      </c>
      <c r="F63">
        <v>9</v>
      </c>
      <c r="G63">
        <v>56</v>
      </c>
      <c r="H63" t="s">
        <v>95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42230</v>
      </c>
      <c r="C64" t="s">
        <v>8</v>
      </c>
      <c r="D64">
        <v>61</v>
      </c>
      <c r="E64">
        <v>6</v>
      </c>
      <c r="F64">
        <v>10</v>
      </c>
      <c r="G64">
        <v>112</v>
      </c>
      <c r="H64" t="s">
        <v>96</v>
      </c>
      <c r="I64">
        <v>3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42230</v>
      </c>
      <c r="C65" t="s">
        <v>8</v>
      </c>
      <c r="D65">
        <v>61</v>
      </c>
      <c r="E65">
        <v>6</v>
      </c>
      <c r="F65">
        <v>11</v>
      </c>
      <c r="G65">
        <v>107</v>
      </c>
      <c r="H65" t="s">
        <v>96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t="s">
        <v>191</v>
      </c>
    </row>
    <row r="66" spans="2:17" x14ac:dyDescent="0.3">
      <c r="B66" s="3">
        <v>42230</v>
      </c>
      <c r="C66" t="s">
        <v>8</v>
      </c>
      <c r="D66">
        <v>61</v>
      </c>
      <c r="E66">
        <v>6</v>
      </c>
      <c r="F66">
        <v>12</v>
      </c>
      <c r="G66">
        <v>74</v>
      </c>
      <c r="H66" t="s">
        <v>95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42230</v>
      </c>
      <c r="C67" t="s">
        <v>8</v>
      </c>
      <c r="D67">
        <v>61</v>
      </c>
      <c r="E67">
        <v>6</v>
      </c>
      <c r="F67">
        <v>13</v>
      </c>
      <c r="G67">
        <v>92</v>
      </c>
      <c r="H67" t="s">
        <v>96</v>
      </c>
      <c r="I67">
        <v>3</v>
      </c>
      <c r="J67">
        <v>3</v>
      </c>
      <c r="K67">
        <v>0</v>
      </c>
      <c r="L67">
        <v>0</v>
      </c>
      <c r="M67">
        <v>0</v>
      </c>
      <c r="N67">
        <v>0</v>
      </c>
      <c r="O67">
        <v>1</v>
      </c>
      <c r="Q67" t="s">
        <v>179</v>
      </c>
    </row>
    <row r="68" spans="2:17" x14ac:dyDescent="0.3">
      <c r="B68" s="3">
        <v>42230</v>
      </c>
      <c r="C68" t="s">
        <v>8</v>
      </c>
      <c r="D68">
        <v>61</v>
      </c>
      <c r="E68">
        <v>6</v>
      </c>
      <c r="F68">
        <v>14</v>
      </c>
      <c r="G68">
        <v>66</v>
      </c>
      <c r="H68" t="s">
        <v>96</v>
      </c>
      <c r="I68">
        <v>4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Q68" t="s">
        <v>272</v>
      </c>
    </row>
    <row r="69" spans="2:17" x14ac:dyDescent="0.3">
      <c r="B69" s="3">
        <v>42230</v>
      </c>
      <c r="C69" t="s">
        <v>8</v>
      </c>
      <c r="D69">
        <v>61</v>
      </c>
      <c r="E69">
        <v>6</v>
      </c>
      <c r="F69">
        <v>15</v>
      </c>
      <c r="G69">
        <v>109</v>
      </c>
      <c r="H69" t="s">
        <v>96</v>
      </c>
      <c r="I69">
        <v>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42230</v>
      </c>
      <c r="C70" t="s">
        <v>8</v>
      </c>
      <c r="D70">
        <v>61</v>
      </c>
      <c r="E70">
        <v>6</v>
      </c>
      <c r="F70">
        <v>16</v>
      </c>
      <c r="G70">
        <v>79</v>
      </c>
      <c r="H70" t="s">
        <v>96</v>
      </c>
      <c r="I70">
        <v>4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Q70" t="s">
        <v>167</v>
      </c>
    </row>
    <row r="71" spans="2:17" x14ac:dyDescent="0.3">
      <c r="B71" s="3">
        <v>42230</v>
      </c>
      <c r="C71" t="s">
        <v>8</v>
      </c>
      <c r="D71">
        <v>61</v>
      </c>
      <c r="E71">
        <v>6</v>
      </c>
      <c r="F71">
        <v>17</v>
      </c>
      <c r="G71">
        <v>43</v>
      </c>
      <c r="H71" t="s">
        <v>95</v>
      </c>
      <c r="I71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7" x14ac:dyDescent="0.3">
      <c r="B72" s="3">
        <v>42230</v>
      </c>
      <c r="C72" t="s">
        <v>8</v>
      </c>
      <c r="D72">
        <v>61</v>
      </c>
      <c r="E72">
        <v>6</v>
      </c>
      <c r="F72">
        <v>18</v>
      </c>
      <c r="G72">
        <v>80</v>
      </c>
      <c r="H72" s="11" t="s">
        <v>96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 t="s">
        <v>273</v>
      </c>
    </row>
    <row r="73" spans="2:17" x14ac:dyDescent="0.3">
      <c r="B73" s="3">
        <v>42230</v>
      </c>
      <c r="C73" t="s">
        <v>8</v>
      </c>
      <c r="D73">
        <v>61</v>
      </c>
      <c r="E73">
        <v>6</v>
      </c>
      <c r="F73">
        <v>19</v>
      </c>
      <c r="G73">
        <v>45</v>
      </c>
      <c r="H73" t="s">
        <v>95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7" x14ac:dyDescent="0.3">
      <c r="B74" s="3">
        <v>42230</v>
      </c>
      <c r="C74" t="s">
        <v>8</v>
      </c>
      <c r="D74">
        <v>61</v>
      </c>
      <c r="E74">
        <v>6</v>
      </c>
      <c r="F74">
        <v>20</v>
      </c>
      <c r="G74">
        <v>64</v>
      </c>
      <c r="H74" t="s">
        <v>96</v>
      </c>
      <c r="I74">
        <v>4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42230</v>
      </c>
      <c r="C75" t="s">
        <v>8</v>
      </c>
      <c r="D75">
        <v>65</v>
      </c>
      <c r="E75">
        <v>7</v>
      </c>
      <c r="F75">
        <v>1</v>
      </c>
      <c r="G75">
        <v>88</v>
      </c>
      <c r="H75" t="s">
        <v>96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42230</v>
      </c>
      <c r="C76" t="s">
        <v>8</v>
      </c>
      <c r="D76">
        <v>65</v>
      </c>
      <c r="E76">
        <v>7</v>
      </c>
      <c r="F76">
        <v>2</v>
      </c>
      <c r="G76">
        <v>102</v>
      </c>
      <c r="H76" t="s">
        <v>96</v>
      </c>
      <c r="I76">
        <v>3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42230</v>
      </c>
      <c r="C77" t="s">
        <v>8</v>
      </c>
      <c r="D77">
        <v>65</v>
      </c>
      <c r="E77">
        <v>7</v>
      </c>
      <c r="F77">
        <v>3</v>
      </c>
      <c r="G77">
        <v>88</v>
      </c>
      <c r="H77" t="s">
        <v>96</v>
      </c>
      <c r="I77">
        <v>3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42230</v>
      </c>
      <c r="C78" t="s">
        <v>8</v>
      </c>
      <c r="D78">
        <v>65</v>
      </c>
      <c r="E78">
        <v>7</v>
      </c>
      <c r="F78">
        <v>4</v>
      </c>
      <c r="G78">
        <v>110</v>
      </c>
      <c r="H78" t="s">
        <v>96</v>
      </c>
      <c r="I78">
        <v>3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Q78" s="6"/>
    </row>
    <row r="79" spans="2:17" x14ac:dyDescent="0.3">
      <c r="B79" s="3">
        <v>42230</v>
      </c>
      <c r="C79" t="s">
        <v>8</v>
      </c>
      <c r="D79">
        <v>65</v>
      </c>
      <c r="E79">
        <v>7</v>
      </c>
      <c r="F79">
        <v>5</v>
      </c>
      <c r="G79">
        <v>97</v>
      </c>
      <c r="H79" t="s">
        <v>96</v>
      </c>
      <c r="I79">
        <v>3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>
        <v>42230</v>
      </c>
      <c r="C80" t="s">
        <v>8</v>
      </c>
      <c r="D80">
        <v>65</v>
      </c>
      <c r="E80">
        <v>7</v>
      </c>
      <c r="F80">
        <v>6</v>
      </c>
      <c r="G80">
        <v>101</v>
      </c>
      <c r="H80" t="s">
        <v>96</v>
      </c>
      <c r="I80">
        <v>3</v>
      </c>
      <c r="J80">
        <v>5</v>
      </c>
      <c r="K80">
        <v>0</v>
      </c>
      <c r="L80">
        <v>0</v>
      </c>
      <c r="M80">
        <v>0</v>
      </c>
      <c r="N80">
        <v>0</v>
      </c>
      <c r="O80">
        <v>0</v>
      </c>
      <c r="Q80" t="s">
        <v>169</v>
      </c>
    </row>
    <row r="81" spans="2:17" x14ac:dyDescent="0.3">
      <c r="B81" s="3">
        <v>42230</v>
      </c>
      <c r="C81" t="s">
        <v>8</v>
      </c>
      <c r="D81">
        <v>65</v>
      </c>
      <c r="E81">
        <v>7</v>
      </c>
      <c r="F81">
        <v>7</v>
      </c>
      <c r="G81">
        <v>120</v>
      </c>
      <c r="H81" t="s">
        <v>99</v>
      </c>
      <c r="I81">
        <v>3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42230</v>
      </c>
      <c r="C82" t="s">
        <v>8</v>
      </c>
      <c r="D82">
        <v>65</v>
      </c>
      <c r="E82">
        <v>7</v>
      </c>
      <c r="F82">
        <v>8</v>
      </c>
      <c r="G82">
        <v>96</v>
      </c>
      <c r="H82" t="s">
        <v>96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 s="6"/>
    </row>
    <row r="83" spans="2:17" x14ac:dyDescent="0.3">
      <c r="B83" s="3">
        <v>42230</v>
      </c>
      <c r="C83" t="s">
        <v>8</v>
      </c>
      <c r="D83">
        <v>65</v>
      </c>
      <c r="E83">
        <v>7</v>
      </c>
      <c r="F83">
        <v>9</v>
      </c>
      <c r="G83">
        <v>108</v>
      </c>
      <c r="H83" t="s">
        <v>99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7" x14ac:dyDescent="0.3">
      <c r="B84" s="3">
        <v>42230</v>
      </c>
      <c r="C84" t="s">
        <v>8</v>
      </c>
      <c r="D84">
        <v>65</v>
      </c>
      <c r="E84">
        <v>7</v>
      </c>
      <c r="F84">
        <v>10</v>
      </c>
      <c r="G84">
        <v>108</v>
      </c>
      <c r="H84" t="s">
        <v>96</v>
      </c>
      <c r="I84">
        <v>3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7" x14ac:dyDescent="0.3">
      <c r="B85" s="3">
        <v>42230</v>
      </c>
      <c r="C85" t="s">
        <v>8</v>
      </c>
      <c r="D85">
        <v>65</v>
      </c>
      <c r="E85">
        <v>7</v>
      </c>
      <c r="F85">
        <v>11</v>
      </c>
      <c r="G85">
        <v>112</v>
      </c>
      <c r="H85" t="s">
        <v>96</v>
      </c>
      <c r="I85">
        <v>3</v>
      </c>
      <c r="J85">
        <v>2</v>
      </c>
      <c r="K85">
        <v>0</v>
      </c>
      <c r="L85">
        <v>0</v>
      </c>
      <c r="M85">
        <v>1</v>
      </c>
      <c r="N85">
        <v>0</v>
      </c>
      <c r="O85">
        <v>0</v>
      </c>
    </row>
    <row r="86" spans="2:17" x14ac:dyDescent="0.3">
      <c r="B86" s="3">
        <v>42230</v>
      </c>
      <c r="C86" t="s">
        <v>8</v>
      </c>
      <c r="D86">
        <v>65</v>
      </c>
      <c r="E86">
        <v>7</v>
      </c>
      <c r="F86">
        <v>12</v>
      </c>
      <c r="G86">
        <v>127</v>
      </c>
      <c r="H86" t="s">
        <v>99</v>
      </c>
      <c r="I86">
        <v>4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7" x14ac:dyDescent="0.3">
      <c r="B87" s="3">
        <v>42230</v>
      </c>
      <c r="C87" t="s">
        <v>8</v>
      </c>
      <c r="D87">
        <v>65</v>
      </c>
      <c r="E87">
        <v>7</v>
      </c>
      <c r="F87">
        <v>13</v>
      </c>
      <c r="G87">
        <v>93</v>
      </c>
      <c r="H87" t="s">
        <v>96</v>
      </c>
      <c r="I87">
        <v>3</v>
      </c>
      <c r="J87">
        <v>4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7" x14ac:dyDescent="0.3">
      <c r="B88" s="3">
        <v>42230</v>
      </c>
      <c r="C88" t="s">
        <v>8</v>
      </c>
      <c r="D88">
        <v>65</v>
      </c>
      <c r="E88">
        <v>7</v>
      </c>
      <c r="F88">
        <v>14</v>
      </c>
      <c r="G88">
        <v>109</v>
      </c>
      <c r="H88" t="s">
        <v>96</v>
      </c>
      <c r="I88">
        <v>4</v>
      </c>
      <c r="J88">
        <v>2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7" x14ac:dyDescent="0.3">
      <c r="B89" s="3">
        <v>42230</v>
      </c>
      <c r="C89" t="s">
        <v>8</v>
      </c>
      <c r="D89">
        <v>65</v>
      </c>
      <c r="E89">
        <v>7</v>
      </c>
      <c r="F89">
        <v>15</v>
      </c>
      <c r="G89">
        <v>121</v>
      </c>
      <c r="H89" t="s">
        <v>99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42230</v>
      </c>
      <c r="C90" t="s">
        <v>8</v>
      </c>
      <c r="D90">
        <v>65</v>
      </c>
      <c r="E90">
        <v>7</v>
      </c>
      <c r="F90">
        <v>16</v>
      </c>
      <c r="G90">
        <v>98</v>
      </c>
      <c r="H90" t="s">
        <v>96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42230</v>
      </c>
      <c r="C91" t="s">
        <v>8</v>
      </c>
      <c r="D91">
        <v>65</v>
      </c>
      <c r="E91">
        <v>7</v>
      </c>
      <c r="F91">
        <v>17</v>
      </c>
      <c r="G91">
        <v>123</v>
      </c>
      <c r="H91" t="s">
        <v>98</v>
      </c>
      <c r="I91">
        <v>4</v>
      </c>
      <c r="J91">
        <v>2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42230</v>
      </c>
      <c r="C92" t="s">
        <v>8</v>
      </c>
      <c r="D92">
        <v>65</v>
      </c>
      <c r="E92">
        <v>7</v>
      </c>
      <c r="F92">
        <v>18</v>
      </c>
      <c r="G92">
        <v>73</v>
      </c>
      <c r="H92" s="11" t="s">
        <v>96</v>
      </c>
      <c r="I92">
        <v>4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Q92" s="6"/>
    </row>
    <row r="93" spans="2:17" x14ac:dyDescent="0.3">
      <c r="B93" s="3">
        <v>42230</v>
      </c>
      <c r="C93" t="s">
        <v>8</v>
      </c>
      <c r="D93">
        <v>65</v>
      </c>
      <c r="E93">
        <v>7</v>
      </c>
      <c r="F93">
        <v>19</v>
      </c>
      <c r="G93">
        <v>76</v>
      </c>
      <c r="H93" t="s">
        <v>96</v>
      </c>
      <c r="I93">
        <v>4</v>
      </c>
      <c r="J93">
        <v>2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42230</v>
      </c>
      <c r="C94" t="s">
        <v>8</v>
      </c>
      <c r="D94">
        <v>65</v>
      </c>
      <c r="E94">
        <v>7</v>
      </c>
      <c r="F94">
        <v>20</v>
      </c>
      <c r="G94">
        <v>110</v>
      </c>
      <c r="H94" t="s">
        <v>96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 t="s">
        <v>214</v>
      </c>
    </row>
    <row r="95" spans="2:17" x14ac:dyDescent="0.3">
      <c r="B95" s="3">
        <v>42230</v>
      </c>
      <c r="C95" t="s">
        <v>8</v>
      </c>
      <c r="D95">
        <v>66</v>
      </c>
      <c r="E95">
        <v>8</v>
      </c>
      <c r="F95">
        <v>1</v>
      </c>
      <c r="G95">
        <v>55</v>
      </c>
      <c r="H95" t="s">
        <v>95</v>
      </c>
      <c r="I95">
        <v>3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Q95" s="6" t="s">
        <v>274</v>
      </c>
    </row>
    <row r="96" spans="2:17" x14ac:dyDescent="0.3">
      <c r="B96" s="3">
        <v>42230</v>
      </c>
      <c r="C96" t="s">
        <v>8</v>
      </c>
      <c r="D96">
        <v>66</v>
      </c>
      <c r="E96">
        <v>8</v>
      </c>
      <c r="F96">
        <v>2</v>
      </c>
      <c r="G96">
        <v>64</v>
      </c>
      <c r="H96" t="s">
        <v>95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42230</v>
      </c>
      <c r="C97" t="s">
        <v>8</v>
      </c>
      <c r="D97">
        <v>66</v>
      </c>
      <c r="E97">
        <v>8</v>
      </c>
      <c r="F97">
        <v>3</v>
      </c>
      <c r="G97">
        <v>96</v>
      </c>
      <c r="H97" t="s">
        <v>96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 t="s">
        <v>167</v>
      </c>
    </row>
    <row r="98" spans="2:17" x14ac:dyDescent="0.3">
      <c r="B98" s="3">
        <v>42230</v>
      </c>
      <c r="C98" t="s">
        <v>8</v>
      </c>
      <c r="D98">
        <v>66</v>
      </c>
      <c r="E98">
        <v>8</v>
      </c>
      <c r="F98">
        <v>4</v>
      </c>
      <c r="G98">
        <v>46</v>
      </c>
      <c r="H98" t="s">
        <v>98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42230</v>
      </c>
      <c r="C99" t="s">
        <v>8</v>
      </c>
      <c r="D99">
        <v>66</v>
      </c>
      <c r="E99">
        <v>8</v>
      </c>
      <c r="F99">
        <v>5</v>
      </c>
      <c r="G99">
        <v>92</v>
      </c>
      <c r="H99" t="s">
        <v>96</v>
      </c>
      <c r="I99">
        <v>3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Q99" s="6" t="s">
        <v>275</v>
      </c>
    </row>
    <row r="100" spans="2:17" x14ac:dyDescent="0.3">
      <c r="B100" s="3">
        <v>42230</v>
      </c>
      <c r="C100" t="s">
        <v>8</v>
      </c>
      <c r="D100">
        <v>66</v>
      </c>
      <c r="E100">
        <v>8</v>
      </c>
      <c r="F100">
        <v>6</v>
      </c>
      <c r="G100">
        <v>49</v>
      </c>
      <c r="H100" t="s">
        <v>96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42230</v>
      </c>
      <c r="C101" t="s">
        <v>8</v>
      </c>
      <c r="D101">
        <v>66</v>
      </c>
      <c r="E101">
        <v>8</v>
      </c>
      <c r="F101">
        <v>7</v>
      </c>
      <c r="G101">
        <v>65</v>
      </c>
      <c r="H101" t="s">
        <v>96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 t="s">
        <v>193</v>
      </c>
    </row>
    <row r="102" spans="2:17" x14ac:dyDescent="0.3">
      <c r="B102" s="3">
        <v>42230</v>
      </c>
      <c r="C102" t="s">
        <v>8</v>
      </c>
      <c r="D102">
        <v>66</v>
      </c>
      <c r="E102">
        <v>8</v>
      </c>
      <c r="F102">
        <v>8</v>
      </c>
      <c r="G102">
        <v>29</v>
      </c>
      <c r="H102" t="s">
        <v>95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 t="s">
        <v>276</v>
      </c>
    </row>
    <row r="103" spans="2:17" x14ac:dyDescent="0.3">
      <c r="B103" s="3">
        <v>42230</v>
      </c>
      <c r="C103" t="s">
        <v>8</v>
      </c>
      <c r="D103">
        <v>66</v>
      </c>
      <c r="E103">
        <v>8</v>
      </c>
      <c r="F103">
        <v>9</v>
      </c>
      <c r="G103">
        <v>30</v>
      </c>
      <c r="H103" t="s">
        <v>95</v>
      </c>
      <c r="I103">
        <v>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t="s">
        <v>276</v>
      </c>
    </row>
    <row r="104" spans="2:17" x14ac:dyDescent="0.3">
      <c r="B104" s="3">
        <v>42230</v>
      </c>
      <c r="C104" t="s">
        <v>8</v>
      </c>
      <c r="D104">
        <v>66</v>
      </c>
      <c r="E104">
        <v>8</v>
      </c>
      <c r="F104">
        <v>10</v>
      </c>
      <c r="G104">
        <v>51</v>
      </c>
      <c r="H104" t="s">
        <v>95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 t="s">
        <v>127</v>
      </c>
    </row>
    <row r="105" spans="2:17" x14ac:dyDescent="0.3">
      <c r="B105" s="3">
        <v>42230</v>
      </c>
      <c r="C105" t="s">
        <v>8</v>
      </c>
      <c r="D105">
        <v>66</v>
      </c>
      <c r="E105">
        <v>8</v>
      </c>
      <c r="F105">
        <v>11</v>
      </c>
      <c r="G105">
        <v>63</v>
      </c>
      <c r="H105" t="s">
        <v>95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42230</v>
      </c>
      <c r="C106" t="s">
        <v>8</v>
      </c>
      <c r="D106">
        <v>67</v>
      </c>
      <c r="E106">
        <v>9</v>
      </c>
      <c r="F106">
        <v>1</v>
      </c>
      <c r="G106">
        <v>119</v>
      </c>
      <c r="H106" t="s">
        <v>96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 t="s">
        <v>167</v>
      </c>
    </row>
    <row r="107" spans="2:17" x14ac:dyDescent="0.3">
      <c r="B107" s="3">
        <v>42230</v>
      </c>
      <c r="C107" t="s">
        <v>8</v>
      </c>
      <c r="D107">
        <v>67</v>
      </c>
      <c r="E107">
        <v>9</v>
      </c>
      <c r="F107">
        <v>2</v>
      </c>
      <c r="G107">
        <v>74</v>
      </c>
      <c r="H107" t="s">
        <v>98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 t="s">
        <v>232</v>
      </c>
    </row>
    <row r="108" spans="2:17" x14ac:dyDescent="0.3">
      <c r="B108" s="3">
        <v>42230</v>
      </c>
      <c r="C108" t="s">
        <v>8</v>
      </c>
      <c r="D108">
        <v>67</v>
      </c>
      <c r="E108">
        <v>9</v>
      </c>
      <c r="F108">
        <v>3</v>
      </c>
      <c r="G108">
        <v>63</v>
      </c>
      <c r="H108" t="s">
        <v>96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t="s">
        <v>167</v>
      </c>
    </row>
    <row r="109" spans="2:17" x14ac:dyDescent="0.3">
      <c r="B109" s="3">
        <v>42230</v>
      </c>
      <c r="C109" t="s">
        <v>8</v>
      </c>
      <c r="D109">
        <v>67</v>
      </c>
      <c r="E109">
        <v>9</v>
      </c>
      <c r="F109">
        <v>4</v>
      </c>
      <c r="G109">
        <v>75</v>
      </c>
      <c r="H109" t="s">
        <v>96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>
        <v>42230</v>
      </c>
      <c r="C110" t="s">
        <v>8</v>
      </c>
      <c r="D110">
        <v>67</v>
      </c>
      <c r="E110">
        <v>9</v>
      </c>
      <c r="F110">
        <v>5</v>
      </c>
      <c r="G110">
        <v>79</v>
      </c>
      <c r="H110" t="s">
        <v>96</v>
      </c>
      <c r="I110">
        <v>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7" x14ac:dyDescent="0.3">
      <c r="B111" s="3">
        <v>42230</v>
      </c>
      <c r="C111" t="s">
        <v>8</v>
      </c>
      <c r="D111">
        <v>67</v>
      </c>
      <c r="E111">
        <v>9</v>
      </c>
      <c r="F111">
        <v>6</v>
      </c>
      <c r="G111">
        <v>105</v>
      </c>
      <c r="H111" t="s">
        <v>157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t="s">
        <v>277</v>
      </c>
    </row>
    <row r="112" spans="2:17" x14ac:dyDescent="0.3">
      <c r="B112" s="3">
        <v>42230</v>
      </c>
      <c r="C112" t="s">
        <v>8</v>
      </c>
      <c r="D112">
        <v>67</v>
      </c>
      <c r="E112">
        <v>9</v>
      </c>
      <c r="F112">
        <v>7</v>
      </c>
      <c r="G112">
        <v>105</v>
      </c>
      <c r="H112" t="s">
        <v>96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>
        <v>42230</v>
      </c>
      <c r="C113" t="s">
        <v>8</v>
      </c>
      <c r="D113">
        <v>67</v>
      </c>
      <c r="E113">
        <v>9</v>
      </c>
      <c r="F113">
        <v>8</v>
      </c>
      <c r="G113">
        <v>110</v>
      </c>
      <c r="H113" t="s">
        <v>116</v>
      </c>
      <c r="I113">
        <v>2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7" x14ac:dyDescent="0.3">
      <c r="B114" s="3">
        <v>42230</v>
      </c>
      <c r="C114" t="s">
        <v>8</v>
      </c>
      <c r="D114">
        <v>67</v>
      </c>
      <c r="E114">
        <v>9</v>
      </c>
      <c r="F114">
        <v>9</v>
      </c>
      <c r="G114">
        <v>115</v>
      </c>
      <c r="H114" t="s">
        <v>99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7" x14ac:dyDescent="0.3">
      <c r="B115" s="3">
        <v>42230</v>
      </c>
      <c r="C115" t="s">
        <v>8</v>
      </c>
      <c r="D115">
        <v>67</v>
      </c>
      <c r="E115">
        <v>9</v>
      </c>
      <c r="F115">
        <v>10</v>
      </c>
      <c r="G115">
        <v>58</v>
      </c>
      <c r="H115" t="s">
        <v>95</v>
      </c>
      <c r="I115">
        <v>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 t="s">
        <v>278</v>
      </c>
    </row>
    <row r="116" spans="2:17" x14ac:dyDescent="0.3">
      <c r="B116" s="3">
        <v>42230</v>
      </c>
      <c r="C116" t="s">
        <v>8</v>
      </c>
      <c r="D116">
        <v>67</v>
      </c>
      <c r="E116">
        <v>9</v>
      </c>
      <c r="F116">
        <v>11</v>
      </c>
      <c r="G116">
        <v>79</v>
      </c>
      <c r="H116" t="s">
        <v>96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42230</v>
      </c>
      <c r="C117" t="s">
        <v>8</v>
      </c>
      <c r="D117">
        <v>67</v>
      </c>
      <c r="E117">
        <v>9</v>
      </c>
      <c r="F117">
        <v>12</v>
      </c>
      <c r="G117">
        <v>89</v>
      </c>
      <c r="H117" t="s">
        <v>96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7" x14ac:dyDescent="0.3">
      <c r="B118" s="3">
        <v>42230</v>
      </c>
      <c r="C118" t="s">
        <v>8</v>
      </c>
      <c r="D118">
        <v>67</v>
      </c>
      <c r="E118">
        <v>9</v>
      </c>
      <c r="F118">
        <v>13</v>
      </c>
      <c r="G118">
        <v>92</v>
      </c>
      <c r="H118" t="s">
        <v>98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42230</v>
      </c>
      <c r="C119" t="s">
        <v>8</v>
      </c>
      <c r="D119">
        <v>67</v>
      </c>
      <c r="E119">
        <v>9</v>
      </c>
      <c r="F119">
        <v>14</v>
      </c>
      <c r="G119">
        <v>82</v>
      </c>
      <c r="H119" t="s">
        <v>116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7" x14ac:dyDescent="0.3">
      <c r="B120" s="3">
        <v>42230</v>
      </c>
      <c r="C120" t="s">
        <v>8</v>
      </c>
      <c r="D120">
        <v>67</v>
      </c>
      <c r="E120">
        <v>9</v>
      </c>
      <c r="F120">
        <v>15</v>
      </c>
      <c r="G120">
        <v>63</v>
      </c>
      <c r="H120" t="s">
        <v>96</v>
      </c>
      <c r="I120">
        <v>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42230</v>
      </c>
      <c r="C121" t="s">
        <v>8</v>
      </c>
      <c r="D121">
        <v>67</v>
      </c>
      <c r="E121">
        <v>9</v>
      </c>
      <c r="F121">
        <v>16</v>
      </c>
      <c r="G121">
        <v>59</v>
      </c>
      <c r="H121" t="s">
        <v>96</v>
      </c>
      <c r="I121">
        <v>4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42230</v>
      </c>
      <c r="C122" t="s">
        <v>8</v>
      </c>
      <c r="D122">
        <v>67</v>
      </c>
      <c r="E122">
        <v>9</v>
      </c>
      <c r="F122">
        <v>17</v>
      </c>
      <c r="G122">
        <v>55</v>
      </c>
      <c r="H122" t="s">
        <v>96</v>
      </c>
      <c r="I122">
        <v>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42230</v>
      </c>
      <c r="C123" t="s">
        <v>8</v>
      </c>
      <c r="D123">
        <v>67</v>
      </c>
      <c r="E123">
        <v>9</v>
      </c>
      <c r="F123">
        <v>18</v>
      </c>
      <c r="G123">
        <v>74</v>
      </c>
      <c r="H123" s="11" t="s">
        <v>96</v>
      </c>
      <c r="I123">
        <v>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42230</v>
      </c>
      <c r="C124" t="s">
        <v>8</v>
      </c>
      <c r="D124">
        <v>67</v>
      </c>
      <c r="E124">
        <v>9</v>
      </c>
      <c r="F124">
        <v>19</v>
      </c>
      <c r="G124">
        <v>80</v>
      </c>
      <c r="H124" t="s">
        <v>96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7" x14ac:dyDescent="0.3">
      <c r="B125" s="3">
        <v>42230</v>
      </c>
      <c r="C125" t="s">
        <v>8</v>
      </c>
      <c r="D125">
        <v>67</v>
      </c>
      <c r="E125">
        <v>9</v>
      </c>
      <c r="F125">
        <v>20</v>
      </c>
      <c r="G125">
        <v>71</v>
      </c>
      <c r="H125" t="s">
        <v>96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7" x14ac:dyDescent="0.3">
      <c r="B126" s="3">
        <v>42230</v>
      </c>
      <c r="C126" t="s">
        <v>8</v>
      </c>
      <c r="D126">
        <v>68</v>
      </c>
      <c r="E126">
        <v>10</v>
      </c>
      <c r="F126">
        <v>1</v>
      </c>
      <c r="G126">
        <v>85</v>
      </c>
      <c r="H126" t="s">
        <v>96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42230</v>
      </c>
      <c r="C127" t="s">
        <v>8</v>
      </c>
      <c r="D127">
        <v>68</v>
      </c>
      <c r="E127">
        <v>10</v>
      </c>
      <c r="F127">
        <v>2</v>
      </c>
      <c r="G127">
        <v>67</v>
      </c>
      <c r="H127" t="s">
        <v>96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</row>
    <row r="128" spans="2:17" x14ac:dyDescent="0.3">
      <c r="B128" s="3">
        <v>42230</v>
      </c>
      <c r="C128" t="s">
        <v>8</v>
      </c>
      <c r="D128">
        <v>68</v>
      </c>
      <c r="E128">
        <v>10</v>
      </c>
      <c r="F128">
        <v>3</v>
      </c>
      <c r="G128">
        <v>38</v>
      </c>
      <c r="H128" t="s">
        <v>95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 t="s">
        <v>279</v>
      </c>
    </row>
    <row r="129" spans="2:17" x14ac:dyDescent="0.3">
      <c r="B129" s="3">
        <v>42230</v>
      </c>
      <c r="C129" t="s">
        <v>8</v>
      </c>
      <c r="D129">
        <v>68</v>
      </c>
      <c r="E129">
        <v>10</v>
      </c>
      <c r="F129">
        <v>4</v>
      </c>
      <c r="G129">
        <v>104</v>
      </c>
      <c r="H129" t="s">
        <v>96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42230</v>
      </c>
      <c r="C130" t="s">
        <v>8</v>
      </c>
      <c r="D130">
        <v>68</v>
      </c>
      <c r="E130">
        <v>10</v>
      </c>
      <c r="F130">
        <v>5</v>
      </c>
      <c r="G130">
        <v>88</v>
      </c>
      <c r="H130" t="s">
        <v>116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 t="s">
        <v>280</v>
      </c>
    </row>
    <row r="131" spans="2:17" x14ac:dyDescent="0.3">
      <c r="B131" s="3">
        <v>42230</v>
      </c>
      <c r="C131" t="s">
        <v>8</v>
      </c>
      <c r="D131">
        <v>68</v>
      </c>
      <c r="E131">
        <v>10</v>
      </c>
      <c r="F131">
        <v>6</v>
      </c>
      <c r="G131">
        <v>95</v>
      </c>
      <c r="H131" t="s">
        <v>98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42230</v>
      </c>
      <c r="C132" t="s">
        <v>8</v>
      </c>
      <c r="D132">
        <v>68</v>
      </c>
      <c r="E132">
        <v>10</v>
      </c>
      <c r="F132">
        <v>7</v>
      </c>
      <c r="G132">
        <v>55</v>
      </c>
      <c r="H132" t="s">
        <v>96</v>
      </c>
      <c r="I132">
        <v>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42230</v>
      </c>
      <c r="C133" t="s">
        <v>8</v>
      </c>
      <c r="D133">
        <v>68</v>
      </c>
      <c r="E133">
        <v>10</v>
      </c>
      <c r="F133">
        <v>8</v>
      </c>
      <c r="G133">
        <v>60</v>
      </c>
      <c r="H133" t="s">
        <v>98</v>
      </c>
      <c r="I133">
        <v>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42230</v>
      </c>
      <c r="C134" t="s">
        <v>8</v>
      </c>
      <c r="D134">
        <v>68</v>
      </c>
      <c r="E134">
        <v>10</v>
      </c>
      <c r="F134">
        <v>9</v>
      </c>
      <c r="G134">
        <v>110</v>
      </c>
      <c r="H134" t="s">
        <v>99</v>
      </c>
      <c r="I134">
        <v>4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42230</v>
      </c>
      <c r="C135" t="s">
        <v>8</v>
      </c>
      <c r="D135">
        <v>68</v>
      </c>
      <c r="E135">
        <v>10</v>
      </c>
      <c r="F135">
        <v>10</v>
      </c>
      <c r="G135">
        <v>60</v>
      </c>
      <c r="H135" t="s">
        <v>96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42230</v>
      </c>
      <c r="C136" t="s">
        <v>8</v>
      </c>
      <c r="D136">
        <v>68</v>
      </c>
      <c r="E136">
        <v>10</v>
      </c>
      <c r="F136">
        <v>11</v>
      </c>
      <c r="G136">
        <v>67</v>
      </c>
      <c r="H136" t="s">
        <v>98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 t="s">
        <v>281</v>
      </c>
    </row>
    <row r="137" spans="2:17" x14ac:dyDescent="0.3">
      <c r="B137" s="3">
        <v>42230</v>
      </c>
      <c r="C137" t="s">
        <v>8</v>
      </c>
      <c r="D137">
        <v>68</v>
      </c>
      <c r="E137">
        <v>10</v>
      </c>
      <c r="F137">
        <v>12</v>
      </c>
      <c r="G137">
        <v>117</v>
      </c>
      <c r="H137" t="s">
        <v>99</v>
      </c>
      <c r="I137">
        <v>4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42230</v>
      </c>
      <c r="C138" t="s">
        <v>8</v>
      </c>
      <c r="D138">
        <v>68</v>
      </c>
      <c r="E138">
        <v>10</v>
      </c>
      <c r="F138">
        <v>13</v>
      </c>
      <c r="G138">
        <v>107</v>
      </c>
      <c r="H138" t="s">
        <v>99</v>
      </c>
      <c r="I138">
        <v>4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42230</v>
      </c>
      <c r="C139" t="s">
        <v>8</v>
      </c>
      <c r="D139">
        <v>68</v>
      </c>
      <c r="E139">
        <v>10</v>
      </c>
      <c r="F139">
        <v>14</v>
      </c>
      <c r="G139">
        <v>128</v>
      </c>
      <c r="H139" t="s">
        <v>99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42230</v>
      </c>
      <c r="C140" t="s">
        <v>8</v>
      </c>
      <c r="D140">
        <v>68</v>
      </c>
      <c r="E140">
        <v>10</v>
      </c>
      <c r="F140">
        <v>15</v>
      </c>
      <c r="G140">
        <v>97</v>
      </c>
      <c r="H140" t="s">
        <v>99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42230</v>
      </c>
      <c r="C141" t="s">
        <v>8</v>
      </c>
      <c r="D141">
        <v>68</v>
      </c>
      <c r="E141">
        <v>10</v>
      </c>
      <c r="F141">
        <v>16</v>
      </c>
      <c r="G141">
        <v>115</v>
      </c>
      <c r="H141" t="s">
        <v>116</v>
      </c>
      <c r="I141">
        <v>3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7" x14ac:dyDescent="0.3">
      <c r="B142" s="3">
        <v>42230</v>
      </c>
      <c r="C142" t="s">
        <v>8</v>
      </c>
      <c r="D142">
        <v>68</v>
      </c>
      <c r="E142">
        <v>10</v>
      </c>
      <c r="F142">
        <v>17</v>
      </c>
      <c r="G142">
        <v>107</v>
      </c>
      <c r="H142" t="s">
        <v>99</v>
      </c>
      <c r="I142">
        <v>3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Q142" t="s">
        <v>127</v>
      </c>
    </row>
    <row r="143" spans="2:17" x14ac:dyDescent="0.3">
      <c r="B143" s="3">
        <v>42230</v>
      </c>
      <c r="C143" t="s">
        <v>8</v>
      </c>
      <c r="D143">
        <v>68</v>
      </c>
      <c r="E143">
        <v>10</v>
      </c>
      <c r="F143">
        <v>18</v>
      </c>
      <c r="G143">
        <v>98</v>
      </c>
      <c r="H143" s="11" t="s">
        <v>99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7" x14ac:dyDescent="0.3">
      <c r="B144" s="3">
        <v>42230</v>
      </c>
      <c r="C144" t="s">
        <v>8</v>
      </c>
      <c r="D144">
        <v>68</v>
      </c>
      <c r="E144">
        <v>10</v>
      </c>
      <c r="F144">
        <v>19</v>
      </c>
      <c r="G144">
        <v>97</v>
      </c>
      <c r="H144" t="s">
        <v>96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2:17" x14ac:dyDescent="0.3">
      <c r="B145" s="3">
        <v>42230</v>
      </c>
      <c r="C145" t="s">
        <v>8</v>
      </c>
      <c r="D145">
        <v>68</v>
      </c>
      <c r="E145">
        <v>10</v>
      </c>
      <c r="F145">
        <v>20</v>
      </c>
      <c r="G145">
        <v>112</v>
      </c>
      <c r="H145" t="s">
        <v>99</v>
      </c>
      <c r="I145">
        <v>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2:17" x14ac:dyDescent="0.3">
      <c r="B146" s="3">
        <v>42230</v>
      </c>
      <c r="C146" t="s">
        <v>8</v>
      </c>
      <c r="D146">
        <v>69</v>
      </c>
      <c r="E146">
        <v>11</v>
      </c>
      <c r="F146">
        <v>1</v>
      </c>
      <c r="G146">
        <v>137</v>
      </c>
      <c r="H146" t="s">
        <v>96</v>
      </c>
      <c r="I146">
        <v>3</v>
      </c>
      <c r="J146">
        <v>4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2:17" x14ac:dyDescent="0.3">
      <c r="B147" s="3">
        <v>42230</v>
      </c>
      <c r="C147" t="s">
        <v>8</v>
      </c>
      <c r="D147">
        <v>69</v>
      </c>
      <c r="E147">
        <v>11</v>
      </c>
      <c r="F147">
        <v>2</v>
      </c>
      <c r="G147">
        <v>129</v>
      </c>
      <c r="H147" t="s">
        <v>96</v>
      </c>
      <c r="I147">
        <v>3</v>
      </c>
      <c r="J147">
        <v>4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42230</v>
      </c>
      <c r="C148" t="s">
        <v>8</v>
      </c>
      <c r="D148">
        <v>69</v>
      </c>
      <c r="E148">
        <v>11</v>
      </c>
      <c r="F148">
        <v>3</v>
      </c>
      <c r="G148">
        <v>81</v>
      </c>
      <c r="H148" t="s">
        <v>95</v>
      </c>
      <c r="I148">
        <v>3</v>
      </c>
      <c r="J148">
        <v>5</v>
      </c>
      <c r="K148">
        <v>0</v>
      </c>
      <c r="L148">
        <v>0</v>
      </c>
      <c r="M148">
        <v>0</v>
      </c>
      <c r="N148">
        <v>0</v>
      </c>
      <c r="O148">
        <v>0</v>
      </c>
      <c r="Q148" s="6" t="s">
        <v>282</v>
      </c>
    </row>
    <row r="149" spans="2:17" x14ac:dyDescent="0.3">
      <c r="B149" s="3">
        <v>42230</v>
      </c>
      <c r="C149" t="s">
        <v>8</v>
      </c>
      <c r="D149">
        <v>69</v>
      </c>
      <c r="E149">
        <v>11</v>
      </c>
      <c r="F149">
        <v>4</v>
      </c>
      <c r="G149">
        <v>81</v>
      </c>
      <c r="H149" t="s">
        <v>96</v>
      </c>
      <c r="I149">
        <v>3</v>
      </c>
      <c r="J149">
        <v>3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2:17" x14ac:dyDescent="0.3">
      <c r="B150" s="3">
        <v>42230</v>
      </c>
      <c r="C150" t="s">
        <v>8</v>
      </c>
      <c r="D150">
        <v>69</v>
      </c>
      <c r="E150">
        <v>11</v>
      </c>
      <c r="F150">
        <v>5</v>
      </c>
      <c r="G150">
        <v>99</v>
      </c>
      <c r="H150" t="s">
        <v>98</v>
      </c>
      <c r="I150">
        <v>3</v>
      </c>
      <c r="J150">
        <v>3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7" x14ac:dyDescent="0.3">
      <c r="B151" s="3">
        <v>42230</v>
      </c>
      <c r="C151" t="s">
        <v>8</v>
      </c>
      <c r="D151">
        <v>69</v>
      </c>
      <c r="E151">
        <v>11</v>
      </c>
      <c r="F151">
        <v>6</v>
      </c>
      <c r="G151">
        <v>96</v>
      </c>
      <c r="H151" t="s">
        <v>98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 t="s">
        <v>152</v>
      </c>
    </row>
    <row r="152" spans="2:17" x14ac:dyDescent="0.3">
      <c r="B152" s="3">
        <v>42230</v>
      </c>
      <c r="C152" t="s">
        <v>8</v>
      </c>
      <c r="D152">
        <v>69</v>
      </c>
      <c r="E152">
        <v>11</v>
      </c>
      <c r="F152">
        <v>7</v>
      </c>
      <c r="G152">
        <v>106</v>
      </c>
      <c r="H152" t="s">
        <v>96</v>
      </c>
      <c r="I152">
        <v>3</v>
      </c>
      <c r="J152">
        <v>2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42230</v>
      </c>
      <c r="C153" t="s">
        <v>8</v>
      </c>
      <c r="D153">
        <v>69</v>
      </c>
      <c r="E153">
        <v>11</v>
      </c>
      <c r="F153">
        <v>8</v>
      </c>
      <c r="G153">
        <v>95</v>
      </c>
      <c r="H153" t="s">
        <v>98</v>
      </c>
      <c r="I153">
        <v>3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Q153" s="6" t="s">
        <v>283</v>
      </c>
    </row>
    <row r="154" spans="2:17" x14ac:dyDescent="0.3">
      <c r="B154" s="3">
        <v>42230</v>
      </c>
      <c r="C154" t="s">
        <v>8</v>
      </c>
      <c r="D154">
        <v>69</v>
      </c>
      <c r="E154">
        <v>11</v>
      </c>
      <c r="F154">
        <v>9</v>
      </c>
      <c r="G154">
        <v>137</v>
      </c>
      <c r="H154" t="s">
        <v>99</v>
      </c>
      <c r="I154">
        <v>3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Q154" t="s">
        <v>239</v>
      </c>
    </row>
    <row r="155" spans="2:17" x14ac:dyDescent="0.3">
      <c r="B155" s="3">
        <v>42230</v>
      </c>
      <c r="C155" t="s">
        <v>8</v>
      </c>
      <c r="D155">
        <v>69</v>
      </c>
      <c r="E155">
        <v>11</v>
      </c>
      <c r="F155">
        <v>10</v>
      </c>
      <c r="G155">
        <v>129</v>
      </c>
      <c r="H155" t="s">
        <v>96</v>
      </c>
      <c r="I155">
        <v>3</v>
      </c>
      <c r="J155">
        <v>3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>
        <v>42230</v>
      </c>
      <c r="C156" t="s">
        <v>8</v>
      </c>
      <c r="D156">
        <v>69</v>
      </c>
      <c r="E156">
        <v>11</v>
      </c>
      <c r="F156">
        <v>11</v>
      </c>
      <c r="G156">
        <v>136</v>
      </c>
      <c r="H156" t="s">
        <v>99</v>
      </c>
      <c r="I156">
        <v>3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7" x14ac:dyDescent="0.3">
      <c r="B157" s="3">
        <v>42230</v>
      </c>
      <c r="C157" t="s">
        <v>8</v>
      </c>
      <c r="D157">
        <v>69</v>
      </c>
      <c r="E157">
        <v>11</v>
      </c>
      <c r="F157">
        <v>12</v>
      </c>
      <c r="G157">
        <v>137</v>
      </c>
      <c r="H157" t="s">
        <v>96</v>
      </c>
      <c r="I157">
        <v>3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Q157" s="6" t="s">
        <v>284</v>
      </c>
    </row>
    <row r="158" spans="2:17" x14ac:dyDescent="0.3">
      <c r="B158" s="3">
        <v>42230</v>
      </c>
      <c r="C158" t="s">
        <v>8</v>
      </c>
      <c r="D158">
        <v>69</v>
      </c>
      <c r="E158">
        <v>11</v>
      </c>
      <c r="F158">
        <v>13</v>
      </c>
      <c r="G158">
        <v>116</v>
      </c>
      <c r="H158" t="s">
        <v>96</v>
      </c>
      <c r="I158">
        <v>3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42230</v>
      </c>
      <c r="C159" t="s">
        <v>8</v>
      </c>
      <c r="D159">
        <v>69</v>
      </c>
      <c r="E159">
        <v>11</v>
      </c>
      <c r="F159">
        <v>14</v>
      </c>
      <c r="G159">
        <v>139</v>
      </c>
      <c r="H159" t="s">
        <v>96</v>
      </c>
      <c r="I159">
        <v>3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7" x14ac:dyDescent="0.3">
      <c r="B160" s="3">
        <v>42230</v>
      </c>
      <c r="C160" t="s">
        <v>8</v>
      </c>
      <c r="D160">
        <v>69</v>
      </c>
      <c r="E160">
        <v>11</v>
      </c>
      <c r="F160">
        <v>15</v>
      </c>
      <c r="G160">
        <v>50</v>
      </c>
      <c r="H160" t="s">
        <v>95</v>
      </c>
      <c r="I160">
        <v>4</v>
      </c>
      <c r="J160">
        <v>2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7" x14ac:dyDescent="0.3">
      <c r="B161" s="3">
        <v>42230</v>
      </c>
      <c r="C161" t="s">
        <v>8</v>
      </c>
      <c r="D161">
        <v>69</v>
      </c>
      <c r="E161">
        <v>11</v>
      </c>
      <c r="F161">
        <v>16</v>
      </c>
      <c r="G161">
        <v>143</v>
      </c>
      <c r="H161" t="s">
        <v>96</v>
      </c>
      <c r="I161">
        <v>4</v>
      </c>
      <c r="J161">
        <v>3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7" x14ac:dyDescent="0.3">
      <c r="B162" s="3">
        <v>42230</v>
      </c>
      <c r="C162" t="s">
        <v>8</v>
      </c>
      <c r="D162">
        <v>69</v>
      </c>
      <c r="E162">
        <v>11</v>
      </c>
      <c r="F162">
        <v>17</v>
      </c>
      <c r="G162">
        <v>132</v>
      </c>
      <c r="H162" t="s">
        <v>96</v>
      </c>
      <c r="I162">
        <v>3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42230</v>
      </c>
      <c r="C163" t="s">
        <v>8</v>
      </c>
      <c r="D163">
        <v>69</v>
      </c>
      <c r="E163">
        <v>11</v>
      </c>
      <c r="F163">
        <v>18</v>
      </c>
      <c r="G163">
        <v>125</v>
      </c>
      <c r="H163" s="11" t="s">
        <v>96</v>
      </c>
      <c r="I163">
        <v>3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42230</v>
      </c>
      <c r="C164" t="s">
        <v>8</v>
      </c>
      <c r="D164">
        <v>70</v>
      </c>
      <c r="E164">
        <v>12</v>
      </c>
      <c r="F164">
        <v>1</v>
      </c>
      <c r="G164">
        <v>133</v>
      </c>
      <c r="H164" t="s">
        <v>99</v>
      </c>
      <c r="I164">
        <v>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Q164" s="6" t="s">
        <v>285</v>
      </c>
    </row>
    <row r="165" spans="2:17" x14ac:dyDescent="0.3">
      <c r="B165" s="3">
        <v>42230</v>
      </c>
      <c r="C165" t="s">
        <v>8</v>
      </c>
      <c r="D165">
        <v>70</v>
      </c>
      <c r="E165">
        <v>12</v>
      </c>
      <c r="F165">
        <v>2</v>
      </c>
      <c r="G165">
        <v>93</v>
      </c>
      <c r="H165" t="s">
        <v>96</v>
      </c>
      <c r="I165">
        <v>3</v>
      </c>
      <c r="J165">
        <v>1</v>
      </c>
      <c r="K165">
        <v>0</v>
      </c>
      <c r="L165">
        <v>0</v>
      </c>
      <c r="M165">
        <v>1</v>
      </c>
      <c r="N165">
        <v>0</v>
      </c>
      <c r="O165">
        <v>0</v>
      </c>
      <c r="Q165" t="s">
        <v>196</v>
      </c>
    </row>
    <row r="166" spans="2:17" x14ac:dyDescent="0.3">
      <c r="B166" s="3">
        <v>42230</v>
      </c>
      <c r="C166" t="s">
        <v>8</v>
      </c>
      <c r="D166">
        <v>70</v>
      </c>
      <c r="E166">
        <v>12</v>
      </c>
      <c r="F166">
        <v>3</v>
      </c>
      <c r="G166">
        <v>102</v>
      </c>
      <c r="H166" t="s">
        <v>99</v>
      </c>
      <c r="I166">
        <v>3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Q166" s="6"/>
    </row>
    <row r="167" spans="2:17" x14ac:dyDescent="0.3">
      <c r="B167" s="3">
        <v>42230</v>
      </c>
      <c r="C167" t="s">
        <v>8</v>
      </c>
      <c r="D167">
        <v>70</v>
      </c>
      <c r="E167">
        <v>12</v>
      </c>
      <c r="F167">
        <v>4</v>
      </c>
      <c r="G167">
        <v>57</v>
      </c>
      <c r="H167" t="s">
        <v>96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42230</v>
      </c>
      <c r="C168" t="s">
        <v>8</v>
      </c>
      <c r="D168">
        <v>70</v>
      </c>
      <c r="E168">
        <v>12</v>
      </c>
      <c r="F168">
        <v>5</v>
      </c>
      <c r="G168">
        <v>94</v>
      </c>
      <c r="H168" t="s">
        <v>98</v>
      </c>
      <c r="I168">
        <v>4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Q168" s="6"/>
    </row>
    <row r="169" spans="2:17" x14ac:dyDescent="0.3">
      <c r="B169" s="3">
        <v>42230</v>
      </c>
      <c r="C169" t="s">
        <v>8</v>
      </c>
      <c r="D169">
        <v>70</v>
      </c>
      <c r="E169">
        <v>12</v>
      </c>
      <c r="F169">
        <v>6</v>
      </c>
      <c r="G169">
        <v>91</v>
      </c>
      <c r="H169" t="s">
        <v>96</v>
      </c>
      <c r="I169">
        <v>3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42230</v>
      </c>
      <c r="C170" t="s">
        <v>8</v>
      </c>
      <c r="D170">
        <v>71</v>
      </c>
      <c r="E170">
        <v>13</v>
      </c>
      <c r="F170">
        <v>1</v>
      </c>
      <c r="G170">
        <v>37</v>
      </c>
      <c r="H170" t="s">
        <v>95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Q170" t="s">
        <v>286</v>
      </c>
    </row>
    <row r="171" spans="2:17" x14ac:dyDescent="0.3">
      <c r="B171" s="3">
        <v>42230</v>
      </c>
      <c r="C171" t="s">
        <v>8</v>
      </c>
      <c r="D171">
        <v>71</v>
      </c>
      <c r="E171">
        <v>13</v>
      </c>
      <c r="F171">
        <v>2</v>
      </c>
      <c r="G171">
        <v>47</v>
      </c>
      <c r="H171" t="s">
        <v>95</v>
      </c>
      <c r="I171">
        <v>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Q171" t="s">
        <v>286</v>
      </c>
    </row>
    <row r="172" spans="2:17" x14ac:dyDescent="0.3">
      <c r="B172" s="3">
        <v>42230</v>
      </c>
      <c r="C172" t="s">
        <v>8</v>
      </c>
      <c r="D172">
        <v>71</v>
      </c>
      <c r="E172">
        <v>13</v>
      </c>
      <c r="F172">
        <v>3</v>
      </c>
      <c r="G172">
        <v>52</v>
      </c>
      <c r="H172" t="s">
        <v>96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Q172" t="s">
        <v>287</v>
      </c>
    </row>
    <row r="173" spans="2:17" x14ac:dyDescent="0.3">
      <c r="B173" s="3">
        <v>42230</v>
      </c>
      <c r="C173" t="s">
        <v>8</v>
      </c>
      <c r="D173">
        <v>71</v>
      </c>
      <c r="E173">
        <v>13</v>
      </c>
      <c r="F173">
        <v>4</v>
      </c>
      <c r="G173">
        <v>22</v>
      </c>
      <c r="H173" t="s">
        <v>97</v>
      </c>
      <c r="I173">
        <v>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 t="s">
        <v>167</v>
      </c>
    </row>
    <row r="174" spans="2:17" x14ac:dyDescent="0.3">
      <c r="B174" s="3">
        <v>42230</v>
      </c>
      <c r="C174" t="s">
        <v>8</v>
      </c>
      <c r="D174">
        <v>71</v>
      </c>
      <c r="E174">
        <v>13</v>
      </c>
      <c r="F174">
        <v>5</v>
      </c>
      <c r="G174">
        <v>63</v>
      </c>
      <c r="H174" t="s">
        <v>96</v>
      </c>
      <c r="I174">
        <v>4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42230</v>
      </c>
      <c r="C175" t="s">
        <v>8</v>
      </c>
      <c r="D175">
        <v>71</v>
      </c>
      <c r="E175">
        <v>13</v>
      </c>
      <c r="F175">
        <v>6</v>
      </c>
      <c r="G175">
        <v>133</v>
      </c>
      <c r="H175" t="s">
        <v>99</v>
      </c>
      <c r="I175">
        <v>4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42230</v>
      </c>
      <c r="C176" t="s">
        <v>8</v>
      </c>
      <c r="D176">
        <v>71</v>
      </c>
      <c r="E176">
        <v>13</v>
      </c>
      <c r="F176">
        <v>7</v>
      </c>
      <c r="G176">
        <v>125</v>
      </c>
      <c r="H176" t="s">
        <v>99</v>
      </c>
      <c r="I176">
        <v>4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Q176" t="s">
        <v>166</v>
      </c>
    </row>
    <row r="177" spans="2:17" x14ac:dyDescent="0.3">
      <c r="B177" s="3">
        <v>42230</v>
      </c>
      <c r="C177" t="s">
        <v>8</v>
      </c>
      <c r="D177">
        <v>72</v>
      </c>
      <c r="E177">
        <v>14</v>
      </c>
      <c r="F177">
        <v>1</v>
      </c>
      <c r="G177">
        <v>97</v>
      </c>
      <c r="H177" t="s">
        <v>96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Q177" t="s">
        <v>218</v>
      </c>
    </row>
    <row r="178" spans="2:17" x14ac:dyDescent="0.3">
      <c r="B178" s="3">
        <v>42230</v>
      </c>
      <c r="C178" t="s">
        <v>8</v>
      </c>
      <c r="D178">
        <v>72</v>
      </c>
      <c r="E178">
        <v>14</v>
      </c>
      <c r="F178">
        <v>2</v>
      </c>
      <c r="G178">
        <v>55</v>
      </c>
      <c r="H178" t="s">
        <v>96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42230</v>
      </c>
      <c r="C179" t="s">
        <v>8</v>
      </c>
      <c r="D179">
        <v>72</v>
      </c>
      <c r="E179">
        <v>14</v>
      </c>
      <c r="F179">
        <v>3</v>
      </c>
      <c r="G179">
        <v>97</v>
      </c>
      <c r="H179" t="s">
        <v>96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 t="s">
        <v>196</v>
      </c>
    </row>
    <row r="180" spans="2:17" x14ac:dyDescent="0.3">
      <c r="B180" s="3">
        <v>42230</v>
      </c>
      <c r="C180" t="s">
        <v>8</v>
      </c>
      <c r="D180">
        <v>72</v>
      </c>
      <c r="E180">
        <v>14</v>
      </c>
      <c r="F180">
        <v>4</v>
      </c>
      <c r="G180">
        <v>37</v>
      </c>
      <c r="H180" t="s">
        <v>98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42230</v>
      </c>
      <c r="C181" t="s">
        <v>8</v>
      </c>
      <c r="D181">
        <v>72</v>
      </c>
      <c r="E181">
        <v>14</v>
      </c>
      <c r="F181">
        <v>5</v>
      </c>
      <c r="G181">
        <v>21</v>
      </c>
      <c r="H181" t="s">
        <v>95</v>
      </c>
      <c r="I181">
        <v>5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Q181" t="s">
        <v>288</v>
      </c>
    </row>
    <row r="182" spans="2:17" x14ac:dyDescent="0.3">
      <c r="B182" s="3">
        <v>42230</v>
      </c>
      <c r="C182" t="s">
        <v>8</v>
      </c>
      <c r="D182">
        <v>73</v>
      </c>
      <c r="E182">
        <v>15</v>
      </c>
      <c r="F182">
        <v>1</v>
      </c>
      <c r="G182">
        <v>98</v>
      </c>
      <c r="H182" t="s">
        <v>96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Q182" t="s">
        <v>289</v>
      </c>
    </row>
    <row r="183" spans="2:17" x14ac:dyDescent="0.3">
      <c r="B183" s="3">
        <v>42230</v>
      </c>
      <c r="C183" t="s">
        <v>8</v>
      </c>
      <c r="D183">
        <v>73</v>
      </c>
      <c r="E183">
        <v>15</v>
      </c>
      <c r="F183">
        <v>2</v>
      </c>
      <c r="G183">
        <v>117</v>
      </c>
      <c r="H183" t="s">
        <v>99</v>
      </c>
      <c r="I183">
        <v>3</v>
      </c>
      <c r="J183">
        <v>2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7" x14ac:dyDescent="0.3">
      <c r="B184" s="3">
        <v>42230</v>
      </c>
      <c r="C184" t="s">
        <v>8</v>
      </c>
      <c r="D184">
        <v>73</v>
      </c>
      <c r="E184">
        <v>15</v>
      </c>
      <c r="F184">
        <v>3</v>
      </c>
      <c r="G184">
        <v>108</v>
      </c>
      <c r="H184" t="s">
        <v>99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 t="s">
        <v>191</v>
      </c>
    </row>
    <row r="185" spans="2:17" x14ac:dyDescent="0.3">
      <c r="B185" s="3">
        <v>42230</v>
      </c>
      <c r="C185" t="s">
        <v>8</v>
      </c>
      <c r="D185">
        <v>73</v>
      </c>
      <c r="E185">
        <v>15</v>
      </c>
      <c r="F185">
        <v>4</v>
      </c>
      <c r="G185">
        <v>124</v>
      </c>
      <c r="H185" t="s">
        <v>99</v>
      </c>
      <c r="I185">
        <v>3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Q185" t="s">
        <v>191</v>
      </c>
    </row>
    <row r="186" spans="2:17" x14ac:dyDescent="0.3">
      <c r="B186" s="3">
        <v>42230</v>
      </c>
      <c r="C186" t="s">
        <v>8</v>
      </c>
      <c r="D186">
        <v>73</v>
      </c>
      <c r="E186">
        <v>15</v>
      </c>
      <c r="F186">
        <v>5</v>
      </c>
      <c r="G186">
        <v>139</v>
      </c>
      <c r="H186" t="s">
        <v>99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 t="s">
        <v>191</v>
      </c>
    </row>
    <row r="187" spans="2:17" x14ac:dyDescent="0.3">
      <c r="B187" s="3">
        <v>42230</v>
      </c>
      <c r="C187" t="s">
        <v>8</v>
      </c>
      <c r="D187">
        <v>73</v>
      </c>
      <c r="E187">
        <v>15</v>
      </c>
      <c r="F187">
        <v>6</v>
      </c>
      <c r="G187">
        <v>136</v>
      </c>
      <c r="H187" t="s">
        <v>99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7" x14ac:dyDescent="0.3">
      <c r="B188" s="3">
        <v>42230</v>
      </c>
      <c r="C188" t="s">
        <v>8</v>
      </c>
      <c r="D188">
        <v>73</v>
      </c>
      <c r="E188">
        <v>15</v>
      </c>
      <c r="F188">
        <v>7</v>
      </c>
      <c r="G188">
        <v>104</v>
      </c>
      <c r="H188" t="s">
        <v>96</v>
      </c>
      <c r="I188">
        <v>3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0</v>
      </c>
    </row>
    <row r="189" spans="2:17" x14ac:dyDescent="0.3">
      <c r="B189" s="3">
        <v>42230</v>
      </c>
      <c r="C189" t="s">
        <v>8</v>
      </c>
      <c r="D189">
        <v>73</v>
      </c>
      <c r="E189">
        <v>15</v>
      </c>
      <c r="F189">
        <v>8</v>
      </c>
      <c r="G189">
        <v>49</v>
      </c>
      <c r="H189" t="s">
        <v>95</v>
      </c>
      <c r="I189">
        <v>4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42230</v>
      </c>
      <c r="C190" t="s">
        <v>8</v>
      </c>
      <c r="D190">
        <v>73</v>
      </c>
      <c r="E190">
        <v>15</v>
      </c>
      <c r="F190">
        <v>9</v>
      </c>
      <c r="G190">
        <v>76</v>
      </c>
      <c r="H190" t="s">
        <v>96</v>
      </c>
      <c r="I190">
        <v>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42230</v>
      </c>
      <c r="C191" t="s">
        <v>8</v>
      </c>
      <c r="D191">
        <v>73</v>
      </c>
      <c r="E191">
        <v>15</v>
      </c>
      <c r="F191">
        <v>10</v>
      </c>
      <c r="G191">
        <v>138</v>
      </c>
      <c r="H191" t="s">
        <v>99</v>
      </c>
      <c r="I191">
        <v>4</v>
      </c>
      <c r="J191">
        <v>4</v>
      </c>
      <c r="K191">
        <v>0</v>
      </c>
      <c r="L191">
        <v>0</v>
      </c>
      <c r="M191">
        <v>0</v>
      </c>
      <c r="N191">
        <v>0</v>
      </c>
      <c r="O191">
        <v>0</v>
      </c>
      <c r="Q191" t="s">
        <v>166</v>
      </c>
    </row>
    <row r="192" spans="2:17" x14ac:dyDescent="0.3">
      <c r="B192" s="3">
        <v>42230</v>
      </c>
      <c r="C192" t="s">
        <v>8</v>
      </c>
      <c r="D192">
        <v>73</v>
      </c>
      <c r="E192">
        <v>15</v>
      </c>
      <c r="F192">
        <v>11</v>
      </c>
      <c r="G192">
        <v>139</v>
      </c>
      <c r="H192" t="s">
        <v>116</v>
      </c>
      <c r="I192">
        <v>3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Q192" t="s">
        <v>166</v>
      </c>
    </row>
    <row r="193" spans="2:17" x14ac:dyDescent="0.3">
      <c r="B193" s="3">
        <v>42230</v>
      </c>
      <c r="C193" t="s">
        <v>8</v>
      </c>
      <c r="D193">
        <v>73</v>
      </c>
      <c r="E193">
        <v>15</v>
      </c>
      <c r="F193">
        <v>12</v>
      </c>
      <c r="G193">
        <v>100</v>
      </c>
      <c r="H193" t="s">
        <v>96</v>
      </c>
      <c r="I193">
        <v>3</v>
      </c>
      <c r="J193">
        <v>2</v>
      </c>
      <c r="K193">
        <v>0</v>
      </c>
      <c r="L193">
        <v>0</v>
      </c>
      <c r="M193">
        <v>0</v>
      </c>
      <c r="N193">
        <v>0</v>
      </c>
      <c r="O193">
        <v>0</v>
      </c>
      <c r="Q193" t="s">
        <v>196</v>
      </c>
    </row>
    <row r="194" spans="2:17" x14ac:dyDescent="0.3">
      <c r="B194" s="3">
        <v>42230</v>
      </c>
      <c r="C194" t="s">
        <v>8</v>
      </c>
      <c r="D194">
        <v>73</v>
      </c>
      <c r="E194">
        <v>15</v>
      </c>
      <c r="F194">
        <v>13</v>
      </c>
      <c r="G194">
        <v>91</v>
      </c>
      <c r="H194" t="s">
        <v>96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42230</v>
      </c>
      <c r="C195" t="s">
        <v>8</v>
      </c>
      <c r="D195">
        <v>73</v>
      </c>
      <c r="E195">
        <v>15</v>
      </c>
      <c r="F195">
        <v>14</v>
      </c>
      <c r="G195">
        <v>106</v>
      </c>
      <c r="H195" t="s">
        <v>96</v>
      </c>
      <c r="I195">
        <v>3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42230</v>
      </c>
      <c r="C196" t="s">
        <v>8</v>
      </c>
      <c r="D196">
        <v>73</v>
      </c>
      <c r="E196">
        <v>15</v>
      </c>
      <c r="F196">
        <v>15</v>
      </c>
      <c r="G196">
        <v>85</v>
      </c>
      <c r="H196" t="s">
        <v>96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7" x14ac:dyDescent="0.3">
      <c r="B197" s="3">
        <v>42230</v>
      </c>
      <c r="C197" t="s">
        <v>8</v>
      </c>
      <c r="D197">
        <v>73</v>
      </c>
      <c r="E197">
        <v>15</v>
      </c>
      <c r="F197">
        <v>16</v>
      </c>
      <c r="G197">
        <v>63</v>
      </c>
      <c r="H197" t="s">
        <v>96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 t="s">
        <v>290</v>
      </c>
    </row>
    <row r="198" spans="2:17" x14ac:dyDescent="0.3">
      <c r="B198" s="3">
        <v>42230</v>
      </c>
      <c r="C198" t="s">
        <v>8</v>
      </c>
      <c r="D198">
        <v>73</v>
      </c>
      <c r="E198">
        <v>15</v>
      </c>
      <c r="F198">
        <v>17</v>
      </c>
      <c r="G198">
        <v>101</v>
      </c>
      <c r="H198" t="s">
        <v>96</v>
      </c>
      <c r="I198">
        <v>3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42230</v>
      </c>
      <c r="C199" t="s">
        <v>8</v>
      </c>
      <c r="D199">
        <v>73</v>
      </c>
      <c r="E199">
        <v>15</v>
      </c>
      <c r="F199">
        <v>18</v>
      </c>
      <c r="G199">
        <v>139</v>
      </c>
      <c r="H199" s="11" t="s">
        <v>99</v>
      </c>
      <c r="I199">
        <v>4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42230</v>
      </c>
      <c r="C200" t="s">
        <v>8</v>
      </c>
      <c r="D200">
        <v>73</v>
      </c>
      <c r="E200">
        <v>15</v>
      </c>
      <c r="F200">
        <v>19</v>
      </c>
      <c r="G200">
        <v>89</v>
      </c>
      <c r="H200" t="s">
        <v>96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 t="s">
        <v>166</v>
      </c>
    </row>
    <row r="201" spans="2:17" x14ac:dyDescent="0.3">
      <c r="B201" s="3">
        <v>42230</v>
      </c>
      <c r="C201" t="s">
        <v>8</v>
      </c>
      <c r="D201">
        <v>73</v>
      </c>
      <c r="E201">
        <v>15</v>
      </c>
      <c r="F201">
        <v>20</v>
      </c>
      <c r="G201">
        <v>90</v>
      </c>
      <c r="H201" t="s">
        <v>96</v>
      </c>
      <c r="I201">
        <v>3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/>
    </row>
    <row r="203" spans="2:17" x14ac:dyDescent="0.3">
      <c r="B203" s="3" t="s">
        <v>108</v>
      </c>
      <c r="J203">
        <f t="shared" ref="J203:O203" si="0">SUM(J7:J201)</f>
        <v>130</v>
      </c>
      <c r="K203">
        <f t="shared" si="0"/>
        <v>5</v>
      </c>
      <c r="L203">
        <f t="shared" si="0"/>
        <v>1</v>
      </c>
      <c r="M203">
        <f t="shared" si="0"/>
        <v>5</v>
      </c>
      <c r="N203">
        <f t="shared" si="0"/>
        <v>1</v>
      </c>
      <c r="O203">
        <f t="shared" si="0"/>
        <v>3</v>
      </c>
    </row>
    <row r="204" spans="2:17" x14ac:dyDescent="0.3">
      <c r="B204" s="3" t="s">
        <v>107</v>
      </c>
      <c r="G204">
        <f>AVERAGE(G7:G201)</f>
        <v>89.220512820512823</v>
      </c>
      <c r="I204">
        <f t="shared" ref="I204:O204" si="1">AVERAGE(I7:I201)</f>
        <v>3.3692307692307693</v>
      </c>
      <c r="J204">
        <f t="shared" si="1"/>
        <v>0.66666666666666663</v>
      </c>
      <c r="K204">
        <f t="shared" si="1"/>
        <v>2.564102564102564E-2</v>
      </c>
      <c r="L204">
        <f t="shared" si="1"/>
        <v>5.1282051282051282E-3</v>
      </c>
      <c r="M204">
        <f t="shared" si="1"/>
        <v>2.564102564102564E-2</v>
      </c>
      <c r="N204">
        <f t="shared" si="1"/>
        <v>5.1282051282051282E-3</v>
      </c>
      <c r="O204">
        <f t="shared" si="1"/>
        <v>1.5384615384615385E-2</v>
      </c>
    </row>
    <row r="205" spans="2:17" x14ac:dyDescent="0.3">
      <c r="B205" t="s">
        <v>121</v>
      </c>
      <c r="G205">
        <f>_xlfn.STDEV.S(G7:G201)</f>
        <v>27.61569085101727</v>
      </c>
      <c r="I205">
        <f t="shared" ref="I205:O205" si="2">_xlfn.STDEV.S(I7:I201)</f>
        <v>0.57173719999008055</v>
      </c>
      <c r="J205">
        <f t="shared" si="2"/>
        <v>1.1826349519413268</v>
      </c>
      <c r="K205">
        <f t="shared" si="2"/>
        <v>0.15846874991610671</v>
      </c>
      <c r="L205">
        <f t="shared" si="2"/>
        <v>7.1611487403943283E-2</v>
      </c>
      <c r="M205">
        <f t="shared" si="2"/>
        <v>0.15846874991610671</v>
      </c>
      <c r="N205">
        <f t="shared" si="2"/>
        <v>7.1611487403943283E-2</v>
      </c>
      <c r="O205">
        <f t="shared" si="2"/>
        <v>0.12339372391778994</v>
      </c>
    </row>
    <row r="206" spans="2:17" x14ac:dyDescent="0.3">
      <c r="B206" s="3" t="s">
        <v>122</v>
      </c>
      <c r="G206">
        <f>(G205/SQRT(195))</f>
        <v>1.9776006975288152</v>
      </c>
      <c r="I206">
        <f t="shared" ref="I206:O206" si="3">(I205/SQRT(195))</f>
        <v>4.0942951295455457E-2</v>
      </c>
      <c r="J206">
        <f t="shared" si="3"/>
        <v>8.469024796440941E-2</v>
      </c>
      <c r="K206">
        <f t="shared" si="3"/>
        <v>1.1348182888535915E-2</v>
      </c>
      <c r="L206">
        <f t="shared" si="3"/>
        <v>5.1282051282051282E-3</v>
      </c>
      <c r="M206">
        <f t="shared" si="3"/>
        <v>1.1348182888535915E-2</v>
      </c>
      <c r="N206">
        <f t="shared" si="3"/>
        <v>5.1282051282051282E-3</v>
      </c>
      <c r="O206">
        <f t="shared" si="3"/>
        <v>8.8364081060644702E-3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42"/>
  <sheetViews>
    <sheetView topLeftCell="A309" workbookViewId="0">
      <selection activeCell="J232" sqref="J232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103</v>
      </c>
      <c r="D2" s="4">
        <v>42235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42235</v>
      </c>
      <c r="C7" t="s">
        <v>17</v>
      </c>
      <c r="D7">
        <v>51</v>
      </c>
      <c r="E7">
        <v>1</v>
      </c>
      <c r="F7">
        <v>1</v>
      </c>
      <c r="G7">
        <v>129</v>
      </c>
      <c r="H7" t="s">
        <v>99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42235</v>
      </c>
      <c r="C8" t="s">
        <v>17</v>
      </c>
      <c r="D8">
        <v>51</v>
      </c>
      <c r="E8">
        <v>1</v>
      </c>
      <c r="F8">
        <v>2</v>
      </c>
      <c r="G8">
        <v>98</v>
      </c>
      <c r="H8" t="s">
        <v>96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">
        <v>127</v>
      </c>
    </row>
    <row r="9" spans="2:17" x14ac:dyDescent="0.3">
      <c r="B9" s="3">
        <v>42235</v>
      </c>
      <c r="C9" t="s">
        <v>17</v>
      </c>
      <c r="D9">
        <v>51</v>
      </c>
      <c r="E9">
        <v>1</v>
      </c>
      <c r="F9">
        <v>3</v>
      </c>
      <c r="G9">
        <v>127</v>
      </c>
      <c r="H9" t="s">
        <v>98</v>
      </c>
      <c r="I9">
        <v>3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Q9" s="6"/>
    </row>
    <row r="10" spans="2:17" x14ac:dyDescent="0.3">
      <c r="B10" s="3">
        <v>42235</v>
      </c>
      <c r="C10" t="s">
        <v>17</v>
      </c>
      <c r="D10">
        <v>51</v>
      </c>
      <c r="E10">
        <v>1</v>
      </c>
      <c r="F10">
        <v>4</v>
      </c>
      <c r="G10">
        <v>94</v>
      </c>
      <c r="H10" t="s">
        <v>98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42235</v>
      </c>
      <c r="C11" t="s">
        <v>17</v>
      </c>
      <c r="D11">
        <v>51</v>
      </c>
      <c r="E11">
        <v>1</v>
      </c>
      <c r="F11">
        <v>5</v>
      </c>
      <c r="G11">
        <v>82</v>
      </c>
      <c r="H11" t="s">
        <v>98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42235</v>
      </c>
      <c r="C12" t="s">
        <v>17</v>
      </c>
      <c r="D12">
        <v>51</v>
      </c>
      <c r="E12">
        <v>1</v>
      </c>
      <c r="F12">
        <v>6</v>
      </c>
      <c r="G12">
        <v>151</v>
      </c>
      <c r="H12" t="s">
        <v>116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Q12" s="6" t="s">
        <v>210</v>
      </c>
    </row>
    <row r="13" spans="2:17" x14ac:dyDescent="0.3">
      <c r="B13" s="3">
        <v>42235</v>
      </c>
      <c r="C13" t="s">
        <v>17</v>
      </c>
      <c r="D13">
        <v>51</v>
      </c>
      <c r="E13">
        <v>1</v>
      </c>
      <c r="F13">
        <v>7</v>
      </c>
      <c r="G13">
        <v>152</v>
      </c>
      <c r="H13" t="s">
        <v>96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6" t="s">
        <v>210</v>
      </c>
    </row>
    <row r="14" spans="2:17" x14ac:dyDescent="0.3">
      <c r="B14" s="3">
        <v>42235</v>
      </c>
      <c r="C14" t="s">
        <v>17</v>
      </c>
      <c r="D14">
        <v>51</v>
      </c>
      <c r="E14">
        <v>1</v>
      </c>
      <c r="F14">
        <v>8</v>
      </c>
      <c r="G14">
        <v>113</v>
      </c>
      <c r="H14" t="s">
        <v>96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6" spans="2:17" x14ac:dyDescent="0.3">
      <c r="B16" t="s">
        <v>108</v>
      </c>
      <c r="J16">
        <f t="shared" ref="J16:O16" si="0">SUM(J7:J14)</f>
        <v>1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2:17" x14ac:dyDescent="0.3">
      <c r="B17" t="s">
        <v>107</v>
      </c>
      <c r="G17">
        <f>AVERAGE(G7:G14)</f>
        <v>118.25</v>
      </c>
      <c r="I17">
        <f t="shared" ref="I17:O17" si="1">AVERAGE(I7:I14)</f>
        <v>3.5</v>
      </c>
      <c r="J17">
        <f t="shared" si="1"/>
        <v>0.125</v>
      </c>
      <c r="K17">
        <f t="shared" si="1"/>
        <v>0.125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</row>
    <row r="18" spans="2:17" x14ac:dyDescent="0.3">
      <c r="B18" t="s">
        <v>121</v>
      </c>
      <c r="G18">
        <f>_xlfn.STDEV.S(G7:G14)</f>
        <v>26.031574234818322</v>
      </c>
      <c r="I18">
        <f t="shared" ref="I18:O18" si="2">_xlfn.STDEV.S(I7:I14)</f>
        <v>0.53452248382484879</v>
      </c>
      <c r="J18">
        <f t="shared" si="2"/>
        <v>0.35355339059327379</v>
      </c>
      <c r="K18">
        <f t="shared" si="2"/>
        <v>0.35355339059327379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</row>
    <row r="19" spans="2:17" x14ac:dyDescent="0.3">
      <c r="B19" s="3" t="s">
        <v>122</v>
      </c>
      <c r="G19">
        <f>(G18/SQRT(8))</f>
        <v>9.2035513332005223</v>
      </c>
      <c r="I19">
        <f t="shared" ref="I19:O19" si="3">(I18/SQRT(8))</f>
        <v>0.1889822365046136</v>
      </c>
      <c r="J19">
        <f t="shared" si="3"/>
        <v>0.125</v>
      </c>
      <c r="K19">
        <f t="shared" si="3"/>
        <v>0.125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</row>
    <row r="23" spans="2:17" x14ac:dyDescent="0.3">
      <c r="B23" t="s">
        <v>34</v>
      </c>
      <c r="C23" t="s">
        <v>35</v>
      </c>
      <c r="D23" t="s">
        <v>55</v>
      </c>
      <c r="E23" t="s">
        <v>36</v>
      </c>
      <c r="F23" t="s">
        <v>37</v>
      </c>
      <c r="G23" t="s">
        <v>114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44</v>
      </c>
      <c r="N23" t="s">
        <v>45</v>
      </c>
      <c r="O23" t="s">
        <v>46</v>
      </c>
      <c r="Q23" t="s">
        <v>100</v>
      </c>
    </row>
    <row r="24" spans="2:17" x14ac:dyDescent="0.3">
      <c r="B24" s="3">
        <v>42235</v>
      </c>
      <c r="C24" t="s">
        <v>17</v>
      </c>
      <c r="D24">
        <v>52</v>
      </c>
      <c r="E24">
        <v>2</v>
      </c>
      <c r="F24">
        <v>1</v>
      </c>
      <c r="G24">
        <v>132</v>
      </c>
      <c r="H24" t="s">
        <v>99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42235</v>
      </c>
      <c r="C25" t="s">
        <v>17</v>
      </c>
      <c r="D25">
        <v>52</v>
      </c>
      <c r="E25">
        <v>2</v>
      </c>
      <c r="F25">
        <v>2</v>
      </c>
      <c r="G25">
        <v>169</v>
      </c>
      <c r="H25" t="s">
        <v>99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42235</v>
      </c>
      <c r="C26" t="s">
        <v>17</v>
      </c>
      <c r="D26">
        <v>52</v>
      </c>
      <c r="E26">
        <v>2</v>
      </c>
      <c r="F26">
        <v>3</v>
      </c>
      <c r="G26">
        <v>100</v>
      </c>
      <c r="H26" t="s">
        <v>96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42235</v>
      </c>
      <c r="C27" t="s">
        <v>17</v>
      </c>
      <c r="D27">
        <v>52</v>
      </c>
      <c r="E27">
        <v>2</v>
      </c>
      <c r="F27">
        <v>4</v>
      </c>
      <c r="G27">
        <v>60</v>
      </c>
      <c r="H27" t="s">
        <v>96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7" x14ac:dyDescent="0.3">
      <c r="B28" s="3">
        <v>42235</v>
      </c>
      <c r="C28" t="s">
        <v>17</v>
      </c>
      <c r="D28">
        <v>52</v>
      </c>
      <c r="E28">
        <v>2</v>
      </c>
      <c r="F28">
        <v>5</v>
      </c>
      <c r="G28">
        <v>121</v>
      </c>
      <c r="H28" t="s">
        <v>95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s="6" t="s">
        <v>210</v>
      </c>
    </row>
    <row r="29" spans="2:17" x14ac:dyDescent="0.3">
      <c r="B29" s="3">
        <v>42235</v>
      </c>
      <c r="C29" t="s">
        <v>17</v>
      </c>
      <c r="D29">
        <v>52</v>
      </c>
      <c r="E29">
        <v>2</v>
      </c>
      <c r="F29">
        <v>6</v>
      </c>
      <c r="G29">
        <v>118</v>
      </c>
      <c r="H29" t="s">
        <v>95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7" x14ac:dyDescent="0.3">
      <c r="B30" s="3">
        <v>42235</v>
      </c>
      <c r="C30" t="s">
        <v>17</v>
      </c>
      <c r="D30">
        <v>52</v>
      </c>
      <c r="E30">
        <v>2</v>
      </c>
      <c r="F30">
        <v>7</v>
      </c>
      <c r="G30">
        <v>125</v>
      </c>
      <c r="H30" t="s">
        <v>95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42235</v>
      </c>
      <c r="C31" t="s">
        <v>17</v>
      </c>
      <c r="D31">
        <v>52</v>
      </c>
      <c r="E31">
        <v>2</v>
      </c>
      <c r="F31">
        <v>8</v>
      </c>
      <c r="G31">
        <v>90</v>
      </c>
      <c r="H31" t="s">
        <v>95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42235</v>
      </c>
      <c r="C32" t="s">
        <v>17</v>
      </c>
      <c r="D32">
        <v>52</v>
      </c>
      <c r="E32">
        <v>2</v>
      </c>
      <c r="F32">
        <v>9</v>
      </c>
      <c r="G32">
        <v>28</v>
      </c>
      <c r="H32" t="s">
        <v>96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s="6" t="s">
        <v>196</v>
      </c>
    </row>
    <row r="33" spans="2:17" x14ac:dyDescent="0.3">
      <c r="B33" s="3">
        <v>42235</v>
      </c>
      <c r="C33" t="s">
        <v>17</v>
      </c>
      <c r="D33">
        <v>52</v>
      </c>
      <c r="E33">
        <v>2</v>
      </c>
      <c r="F33">
        <v>10</v>
      </c>
      <c r="G33">
        <v>68</v>
      </c>
      <c r="H33" t="s">
        <v>96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42235</v>
      </c>
      <c r="C34" t="s">
        <v>17</v>
      </c>
      <c r="D34">
        <v>52</v>
      </c>
      <c r="E34">
        <v>2</v>
      </c>
      <c r="F34">
        <v>11</v>
      </c>
      <c r="G34">
        <v>74</v>
      </c>
      <c r="H34" t="s">
        <v>96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42235</v>
      </c>
      <c r="C35" t="s">
        <v>17</v>
      </c>
      <c r="D35">
        <v>52</v>
      </c>
      <c r="E35">
        <v>2</v>
      </c>
      <c r="F35">
        <v>12</v>
      </c>
      <c r="G35">
        <v>84</v>
      </c>
      <c r="H35" t="s">
        <v>95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42235</v>
      </c>
      <c r="C36" t="s">
        <v>17</v>
      </c>
      <c r="D36">
        <v>52</v>
      </c>
      <c r="E36">
        <v>2</v>
      </c>
      <c r="F36">
        <v>13</v>
      </c>
      <c r="G36">
        <v>74</v>
      </c>
      <c r="H36" t="s">
        <v>96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42235</v>
      </c>
      <c r="C37" t="s">
        <v>17</v>
      </c>
      <c r="D37">
        <v>52</v>
      </c>
      <c r="E37">
        <v>2</v>
      </c>
      <c r="F37">
        <v>14</v>
      </c>
      <c r="G37">
        <v>109</v>
      </c>
      <c r="H37" t="s">
        <v>98</v>
      </c>
      <c r="I37">
        <v>4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42235</v>
      </c>
      <c r="C38" t="s">
        <v>17</v>
      </c>
      <c r="D38">
        <v>52</v>
      </c>
      <c r="E38">
        <v>2</v>
      </c>
      <c r="F38">
        <v>15</v>
      </c>
      <c r="G38">
        <v>87</v>
      </c>
      <c r="H38" t="s">
        <v>95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42235</v>
      </c>
      <c r="C39" t="s">
        <v>17</v>
      </c>
      <c r="D39">
        <v>52</v>
      </c>
      <c r="E39">
        <v>2</v>
      </c>
      <c r="F39">
        <v>16</v>
      </c>
      <c r="G39">
        <v>138</v>
      </c>
      <c r="H39" t="s">
        <v>249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42235</v>
      </c>
      <c r="C40" t="s">
        <v>17</v>
      </c>
      <c r="D40">
        <v>52</v>
      </c>
      <c r="E40">
        <v>2</v>
      </c>
      <c r="F40">
        <v>17</v>
      </c>
      <c r="G40">
        <v>72</v>
      </c>
      <c r="H40" t="s">
        <v>98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42235</v>
      </c>
      <c r="C41" t="s">
        <v>17</v>
      </c>
      <c r="D41">
        <v>52</v>
      </c>
      <c r="E41">
        <v>2</v>
      </c>
      <c r="F41">
        <v>18</v>
      </c>
      <c r="G41">
        <v>124</v>
      </c>
      <c r="H41" s="11" t="s">
        <v>116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42235</v>
      </c>
      <c r="C42" t="s">
        <v>17</v>
      </c>
      <c r="D42">
        <v>52</v>
      </c>
      <c r="E42">
        <v>2</v>
      </c>
      <c r="F42">
        <v>19</v>
      </c>
      <c r="G42">
        <v>112</v>
      </c>
      <c r="H42" t="s">
        <v>98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t="s">
        <v>196</v>
      </c>
    </row>
    <row r="43" spans="2:17" x14ac:dyDescent="0.3">
      <c r="B43" s="3">
        <v>42235</v>
      </c>
      <c r="C43" t="s">
        <v>17</v>
      </c>
      <c r="D43">
        <v>52</v>
      </c>
      <c r="E43">
        <v>2</v>
      </c>
      <c r="F43">
        <v>20</v>
      </c>
      <c r="G43">
        <v>105</v>
      </c>
      <c r="H43" t="s">
        <v>96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/>
    </row>
    <row r="45" spans="2:17" x14ac:dyDescent="0.3">
      <c r="B45" s="3" t="s">
        <v>108</v>
      </c>
      <c r="J45">
        <f t="shared" ref="J45:O45" si="4">SUM(J24:J43)</f>
        <v>1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</row>
    <row r="46" spans="2:17" x14ac:dyDescent="0.3">
      <c r="B46" s="3" t="s">
        <v>107</v>
      </c>
      <c r="G46">
        <f>AVERAGE(G24:G43)</f>
        <v>99.5</v>
      </c>
      <c r="I46">
        <f>AVERAGE(I24:I43)</f>
        <v>3.35</v>
      </c>
      <c r="J46">
        <f>AVERAGE(J24:J43)</f>
        <v>0.05</v>
      </c>
      <c r="K46">
        <f t="shared" ref="K46:O46" si="5">AVERAGE(K24:K43)</f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</row>
    <row r="47" spans="2:17" x14ac:dyDescent="0.3">
      <c r="B47" t="s">
        <v>121</v>
      </c>
      <c r="G47">
        <f>_xlfn.STDEV.S(G24:G43)</f>
        <v>32.370389328260451</v>
      </c>
      <c r="I47">
        <f>_xlfn.STDEV.S(I24:I43)</f>
        <v>0.4893604849295935</v>
      </c>
      <c r="J47">
        <f t="shared" ref="J47:O47" si="6">_xlfn.STDEV.S(J24:J43)</f>
        <v>0.22360679774997896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</row>
    <row r="48" spans="2:17" x14ac:dyDescent="0.3">
      <c r="B48" s="3" t="s">
        <v>122</v>
      </c>
      <c r="G48">
        <f>(G47/SQRT(20))</f>
        <v>7.2382390996124117</v>
      </c>
      <c r="I48">
        <f>(I47/SQRT(20))</f>
        <v>0.10942433098048324</v>
      </c>
      <c r="J48">
        <f t="shared" ref="J48:O48" si="7">(J47/SQRT(20))</f>
        <v>4.9999999999999996E-2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</row>
    <row r="49" spans="2:17" x14ac:dyDescent="0.3">
      <c r="B49" s="3"/>
    </row>
    <row r="50" spans="2:17" x14ac:dyDescent="0.3">
      <c r="B50" t="s">
        <v>34</v>
      </c>
      <c r="C50" t="s">
        <v>35</v>
      </c>
      <c r="D50" t="s">
        <v>55</v>
      </c>
      <c r="E50" t="s">
        <v>36</v>
      </c>
      <c r="F50" t="s">
        <v>37</v>
      </c>
      <c r="G50" t="s">
        <v>114</v>
      </c>
      <c r="H50" t="s">
        <v>39</v>
      </c>
      <c r="I50" t="s">
        <v>40</v>
      </c>
      <c r="J50" t="s">
        <v>41</v>
      </c>
      <c r="K50" t="s">
        <v>42</v>
      </c>
      <c r="L50" t="s">
        <v>43</v>
      </c>
      <c r="M50" t="s">
        <v>44</v>
      </c>
      <c r="N50" t="s">
        <v>45</v>
      </c>
      <c r="O50" t="s">
        <v>46</v>
      </c>
      <c r="Q50" t="s">
        <v>100</v>
      </c>
    </row>
    <row r="51" spans="2:17" x14ac:dyDescent="0.3">
      <c r="B51" s="3">
        <v>42235</v>
      </c>
      <c r="C51" t="s">
        <v>17</v>
      </c>
      <c r="D51">
        <v>53</v>
      </c>
      <c r="E51">
        <v>3</v>
      </c>
      <c r="F51">
        <v>1</v>
      </c>
      <c r="G51">
        <v>71</v>
      </c>
      <c r="H51" t="s">
        <v>98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t="s">
        <v>291</v>
      </c>
    </row>
    <row r="52" spans="2:17" x14ac:dyDescent="0.3">
      <c r="B52" s="3">
        <v>42235</v>
      </c>
      <c r="C52" t="s">
        <v>17</v>
      </c>
      <c r="D52">
        <v>53</v>
      </c>
      <c r="E52">
        <v>3</v>
      </c>
      <c r="F52">
        <v>2</v>
      </c>
      <c r="G52">
        <v>95</v>
      </c>
      <c r="H52" t="s">
        <v>95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42235</v>
      </c>
      <c r="C53" t="s">
        <v>17</v>
      </c>
      <c r="D53">
        <v>53</v>
      </c>
      <c r="E53">
        <v>3</v>
      </c>
      <c r="F53">
        <v>3</v>
      </c>
      <c r="G53">
        <v>24</v>
      </c>
      <c r="H53" t="s">
        <v>96</v>
      </c>
      <c r="I53">
        <v>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5" spans="2:17" x14ac:dyDescent="0.3">
      <c r="B55" t="s">
        <v>108</v>
      </c>
      <c r="J55">
        <f>SUM(J50:J53)</f>
        <v>0</v>
      </c>
      <c r="K55">
        <f t="shared" ref="K55:O55" si="8">SUM(K50:K53)</f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</row>
    <row r="56" spans="2:17" x14ac:dyDescent="0.3">
      <c r="B56" t="s">
        <v>107</v>
      </c>
      <c r="G56">
        <f>AVERAGE(G51:G53)</f>
        <v>63.333333333333336</v>
      </c>
      <c r="I56">
        <f>AVERAGE(I51:I53)</f>
        <v>3.3333333333333335</v>
      </c>
      <c r="J56">
        <f>AVERAGE(J51:J53)</f>
        <v>0</v>
      </c>
      <c r="K56">
        <f t="shared" ref="K56:O56" si="9">AVERAGE(K51:K53)</f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</row>
    <row r="57" spans="2:17" x14ac:dyDescent="0.3">
      <c r="B57" t="s">
        <v>121</v>
      </c>
      <c r="G57">
        <f>_xlfn.STDEV.S(G51:G53)</f>
        <v>36.115555282084934</v>
      </c>
      <c r="I57">
        <f>_xlfn.STDEV.S(I51:I53)</f>
        <v>0.57735026918962473</v>
      </c>
      <c r="J57">
        <f>_xlfn.STDEV.S(J51:J53)</f>
        <v>0</v>
      </c>
      <c r="K57">
        <f t="shared" ref="K57:O57" si="10">_xlfn.STDEV.S(K51:K53)</f>
        <v>0</v>
      </c>
      <c r="L57">
        <f t="shared" si="10"/>
        <v>0</v>
      </c>
      <c r="M57">
        <f t="shared" si="10"/>
        <v>0</v>
      </c>
      <c r="N57">
        <f t="shared" si="10"/>
        <v>0</v>
      </c>
      <c r="O57">
        <f t="shared" si="10"/>
        <v>0</v>
      </c>
    </row>
    <row r="58" spans="2:17" x14ac:dyDescent="0.3">
      <c r="B58" s="3" t="s">
        <v>122</v>
      </c>
      <c r="G58">
        <f>(G57/SQRT(3))</f>
        <v>20.851325564044547</v>
      </c>
      <c r="I58">
        <f>(I57/SQRT(3))</f>
        <v>0.33333333333333276</v>
      </c>
      <c r="J58">
        <f>(J57/SQRT(3))</f>
        <v>0</v>
      </c>
      <c r="K58">
        <f t="shared" ref="K58:O58" si="11">(K57/SQRT(3))</f>
        <v>0</v>
      </c>
      <c r="L58">
        <f t="shared" si="11"/>
        <v>0</v>
      </c>
      <c r="M58">
        <f t="shared" si="11"/>
        <v>0</v>
      </c>
      <c r="N58">
        <f t="shared" si="11"/>
        <v>0</v>
      </c>
      <c r="O58">
        <f t="shared" si="11"/>
        <v>0</v>
      </c>
    </row>
    <row r="60" spans="2:17" x14ac:dyDescent="0.3">
      <c r="B60" t="s">
        <v>34</v>
      </c>
      <c r="C60" t="s">
        <v>35</v>
      </c>
      <c r="D60" t="s">
        <v>55</v>
      </c>
      <c r="E60" t="s">
        <v>36</v>
      </c>
      <c r="F60" t="s">
        <v>37</v>
      </c>
      <c r="G60" t="s">
        <v>114</v>
      </c>
      <c r="H60" t="s">
        <v>39</v>
      </c>
      <c r="I60" t="s">
        <v>40</v>
      </c>
      <c r="J60" t="s">
        <v>41</v>
      </c>
      <c r="K60" t="s">
        <v>42</v>
      </c>
      <c r="L60" t="s">
        <v>43</v>
      </c>
      <c r="M60" t="s">
        <v>44</v>
      </c>
      <c r="N60" t="s">
        <v>45</v>
      </c>
      <c r="O60" t="s">
        <v>46</v>
      </c>
      <c r="Q60" t="s">
        <v>100</v>
      </c>
    </row>
    <row r="61" spans="2:17" x14ac:dyDescent="0.3">
      <c r="B61" s="3">
        <v>42235</v>
      </c>
      <c r="C61" t="s">
        <v>17</v>
      </c>
      <c r="D61">
        <v>75</v>
      </c>
      <c r="E61">
        <v>4</v>
      </c>
      <c r="F61">
        <v>1</v>
      </c>
      <c r="G61">
        <v>114</v>
      </c>
      <c r="H61" t="s">
        <v>99</v>
      </c>
      <c r="I61" s="1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 t="s">
        <v>292</v>
      </c>
    </row>
    <row r="62" spans="2:17" x14ac:dyDescent="0.3">
      <c r="B62" s="3">
        <v>42235</v>
      </c>
      <c r="C62" t="s">
        <v>17</v>
      </c>
      <c r="D62">
        <v>75</v>
      </c>
      <c r="E62">
        <v>4</v>
      </c>
      <c r="F62">
        <v>2</v>
      </c>
      <c r="G62">
        <v>100</v>
      </c>
      <c r="H62" t="s">
        <v>99</v>
      </c>
      <c r="I62">
        <v>4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42235</v>
      </c>
      <c r="C63" t="s">
        <v>17</v>
      </c>
      <c r="D63">
        <v>75</v>
      </c>
      <c r="E63">
        <v>4</v>
      </c>
      <c r="F63">
        <v>3</v>
      </c>
      <c r="G63">
        <v>102</v>
      </c>
      <c r="H63" t="s">
        <v>96</v>
      </c>
      <c r="I63">
        <v>4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Q63" s="6"/>
    </row>
    <row r="64" spans="2:17" x14ac:dyDescent="0.3">
      <c r="B64" s="3">
        <v>42235</v>
      </c>
      <c r="C64" t="s">
        <v>17</v>
      </c>
      <c r="D64">
        <v>75</v>
      </c>
      <c r="E64">
        <v>4</v>
      </c>
      <c r="F64">
        <v>4</v>
      </c>
      <c r="G64">
        <v>100</v>
      </c>
      <c r="H64" t="s">
        <v>96</v>
      </c>
      <c r="I64">
        <v>4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42235</v>
      </c>
      <c r="C65" t="s">
        <v>17</v>
      </c>
      <c r="D65">
        <v>75</v>
      </c>
      <c r="E65">
        <v>4</v>
      </c>
      <c r="F65">
        <v>5</v>
      </c>
      <c r="G65">
        <v>101</v>
      </c>
      <c r="H65" t="s">
        <v>96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42235</v>
      </c>
      <c r="C66" t="s">
        <v>17</v>
      </c>
      <c r="D66">
        <v>75</v>
      </c>
      <c r="E66">
        <v>4</v>
      </c>
      <c r="F66">
        <v>6</v>
      </c>
      <c r="G66">
        <v>90</v>
      </c>
      <c r="H66" t="s">
        <v>98</v>
      </c>
      <c r="I66">
        <v>3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42235</v>
      </c>
      <c r="C67" t="s">
        <v>17</v>
      </c>
      <c r="D67">
        <v>75</v>
      </c>
      <c r="E67">
        <v>4</v>
      </c>
      <c r="F67">
        <v>7</v>
      </c>
      <c r="G67">
        <v>98</v>
      </c>
      <c r="H67" t="s">
        <v>96</v>
      </c>
      <c r="I67">
        <v>3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42235</v>
      </c>
      <c r="C68" t="s">
        <v>17</v>
      </c>
      <c r="D68">
        <v>75</v>
      </c>
      <c r="E68">
        <v>4</v>
      </c>
      <c r="F68">
        <v>8</v>
      </c>
      <c r="G68">
        <v>56</v>
      </c>
      <c r="H68" t="s">
        <v>96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7" x14ac:dyDescent="0.3">
      <c r="B69" s="3">
        <v>42235</v>
      </c>
      <c r="C69" t="s">
        <v>17</v>
      </c>
      <c r="D69">
        <v>75</v>
      </c>
      <c r="E69">
        <v>4</v>
      </c>
      <c r="F69">
        <v>9</v>
      </c>
      <c r="G69">
        <v>67</v>
      </c>
      <c r="H69" t="s">
        <v>96</v>
      </c>
      <c r="I69">
        <v>3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42235</v>
      </c>
      <c r="C70" t="s">
        <v>17</v>
      </c>
      <c r="D70">
        <v>75</v>
      </c>
      <c r="E70">
        <v>4</v>
      </c>
      <c r="F70">
        <v>10</v>
      </c>
      <c r="G70">
        <v>72</v>
      </c>
      <c r="H70" t="s">
        <v>96</v>
      </c>
      <c r="I70">
        <v>4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Q70" t="s">
        <v>293</v>
      </c>
    </row>
    <row r="71" spans="2:17" x14ac:dyDescent="0.3">
      <c r="B71" s="3">
        <v>42235</v>
      </c>
      <c r="C71" t="s">
        <v>17</v>
      </c>
      <c r="D71">
        <v>75</v>
      </c>
      <c r="E71">
        <v>4</v>
      </c>
      <c r="F71">
        <v>11</v>
      </c>
      <c r="G71">
        <v>45</v>
      </c>
      <c r="H71" t="s">
        <v>96</v>
      </c>
      <c r="I71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7" x14ac:dyDescent="0.3">
      <c r="B72" s="3">
        <v>42235</v>
      </c>
      <c r="C72" t="s">
        <v>17</v>
      </c>
      <c r="D72">
        <v>75</v>
      </c>
      <c r="E72">
        <v>4</v>
      </c>
      <c r="F72">
        <v>12</v>
      </c>
      <c r="G72">
        <v>59</v>
      </c>
      <c r="H72" t="s">
        <v>96</v>
      </c>
      <c r="I72">
        <v>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7" x14ac:dyDescent="0.3">
      <c r="B73" s="3">
        <v>42235</v>
      </c>
      <c r="C73" t="s">
        <v>17</v>
      </c>
      <c r="D73">
        <v>75</v>
      </c>
      <c r="E73">
        <v>4</v>
      </c>
      <c r="F73">
        <v>13</v>
      </c>
      <c r="G73">
        <v>33</v>
      </c>
      <c r="H73" t="s">
        <v>95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7" x14ac:dyDescent="0.3">
      <c r="B74" s="3">
        <v>42235</v>
      </c>
      <c r="C74" t="s">
        <v>17</v>
      </c>
      <c r="D74">
        <v>75</v>
      </c>
      <c r="E74">
        <v>4</v>
      </c>
      <c r="F74">
        <v>14</v>
      </c>
      <c r="G74">
        <v>33</v>
      </c>
      <c r="H74" t="s">
        <v>95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 t="s">
        <v>292</v>
      </c>
    </row>
    <row r="75" spans="2:17" x14ac:dyDescent="0.3">
      <c r="B75" s="3">
        <v>42235</v>
      </c>
      <c r="C75" t="s">
        <v>17</v>
      </c>
      <c r="D75">
        <v>75</v>
      </c>
      <c r="E75">
        <v>4</v>
      </c>
      <c r="F75">
        <v>15</v>
      </c>
      <c r="G75">
        <v>37</v>
      </c>
      <c r="H75" t="s">
        <v>95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42235</v>
      </c>
      <c r="C76" t="s">
        <v>17</v>
      </c>
      <c r="D76">
        <v>75</v>
      </c>
      <c r="E76">
        <v>4</v>
      </c>
      <c r="F76">
        <v>16</v>
      </c>
      <c r="G76">
        <v>28</v>
      </c>
      <c r="H76" t="s">
        <v>95</v>
      </c>
      <c r="I76">
        <v>4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</row>
    <row r="77" spans="2:17" x14ac:dyDescent="0.3">
      <c r="B77" s="3">
        <v>42235</v>
      </c>
      <c r="C77" t="s">
        <v>17</v>
      </c>
      <c r="D77">
        <v>75</v>
      </c>
      <c r="E77">
        <v>4</v>
      </c>
      <c r="F77">
        <v>17</v>
      </c>
      <c r="G77">
        <v>31</v>
      </c>
      <c r="H77" t="s">
        <v>95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42235</v>
      </c>
      <c r="C78" t="s">
        <v>17</v>
      </c>
      <c r="D78">
        <v>75</v>
      </c>
      <c r="E78">
        <v>4</v>
      </c>
      <c r="F78">
        <v>18</v>
      </c>
      <c r="G78">
        <v>30</v>
      </c>
      <c r="H78" s="11" t="s">
        <v>96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7" x14ac:dyDescent="0.3">
      <c r="B79" s="3">
        <v>42235</v>
      </c>
      <c r="C79" t="s">
        <v>17</v>
      </c>
      <c r="D79">
        <v>75</v>
      </c>
      <c r="E79">
        <v>4</v>
      </c>
      <c r="F79">
        <v>19</v>
      </c>
      <c r="G79">
        <v>21</v>
      </c>
      <c r="H79" t="s">
        <v>95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>
        <v>42235</v>
      </c>
      <c r="C80" t="s">
        <v>17</v>
      </c>
      <c r="D80">
        <v>75</v>
      </c>
      <c r="E80">
        <v>4</v>
      </c>
      <c r="F80">
        <v>20</v>
      </c>
      <c r="G80">
        <v>50</v>
      </c>
      <c r="H80" t="s">
        <v>95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7" x14ac:dyDescent="0.3">
      <c r="B81" s="3"/>
    </row>
    <row r="82" spans="2:17" x14ac:dyDescent="0.3">
      <c r="B82" s="3" t="s">
        <v>108</v>
      </c>
      <c r="J82">
        <f t="shared" ref="J82:O82" si="12">SUM(J61:J80)</f>
        <v>10</v>
      </c>
      <c r="K82">
        <f t="shared" si="12"/>
        <v>1</v>
      </c>
      <c r="L82">
        <f t="shared" si="12"/>
        <v>1</v>
      </c>
      <c r="M82">
        <f t="shared" si="12"/>
        <v>0</v>
      </c>
      <c r="N82">
        <f t="shared" si="12"/>
        <v>0</v>
      </c>
      <c r="O82">
        <f t="shared" si="12"/>
        <v>0</v>
      </c>
    </row>
    <row r="83" spans="2:17" x14ac:dyDescent="0.3">
      <c r="B83" s="3" t="s">
        <v>107</v>
      </c>
      <c r="G83">
        <f>AVERAGE(G61:G80)</f>
        <v>63.35</v>
      </c>
      <c r="I83">
        <f>AVERAGE(I61:I80)</f>
        <v>3.7</v>
      </c>
      <c r="J83">
        <f>AVERAGE(J61:J80)</f>
        <v>0.5</v>
      </c>
      <c r="K83">
        <f t="shared" ref="K83:O83" si="13">AVERAGE(K61:K80)</f>
        <v>0.05</v>
      </c>
      <c r="L83">
        <f t="shared" si="13"/>
        <v>0.05</v>
      </c>
      <c r="M83">
        <f t="shared" si="13"/>
        <v>0</v>
      </c>
      <c r="N83">
        <f t="shared" si="13"/>
        <v>0</v>
      </c>
      <c r="O83">
        <f t="shared" si="13"/>
        <v>0</v>
      </c>
    </row>
    <row r="84" spans="2:17" x14ac:dyDescent="0.3">
      <c r="B84" t="s">
        <v>121</v>
      </c>
      <c r="G84">
        <f>_xlfn.STDEV.S(G61:G80)</f>
        <v>31.194255544047987</v>
      </c>
      <c r="I84">
        <f>_xlfn.STDEV.S(I61:I80)</f>
        <v>0.47016234598162665</v>
      </c>
      <c r="J84">
        <f t="shared" ref="J84:O84" si="14">_xlfn.STDEV.S(J61:J80)</f>
        <v>0.76088591025268215</v>
      </c>
      <c r="K84">
        <f t="shared" si="14"/>
        <v>0.22360679774997896</v>
      </c>
      <c r="L84">
        <f t="shared" si="14"/>
        <v>0.22360679774997896</v>
      </c>
      <c r="M84">
        <f t="shared" si="14"/>
        <v>0</v>
      </c>
      <c r="N84">
        <f t="shared" si="14"/>
        <v>0</v>
      </c>
      <c r="O84">
        <f t="shared" si="14"/>
        <v>0</v>
      </c>
    </row>
    <row r="85" spans="2:17" x14ac:dyDescent="0.3">
      <c r="B85" s="3" t="s">
        <v>122</v>
      </c>
      <c r="G85">
        <f>(G84/SQRT(20))</f>
        <v>6.975247590399098</v>
      </c>
      <c r="I85">
        <f>(I84/SQRT(20))</f>
        <v>0.10513149660756922</v>
      </c>
      <c r="J85">
        <f t="shared" ref="J85:O85" si="15">(J84/SQRT(20))</f>
        <v>0.17013926184468015</v>
      </c>
      <c r="K85">
        <f t="shared" si="15"/>
        <v>4.9999999999999996E-2</v>
      </c>
      <c r="L85">
        <f t="shared" si="15"/>
        <v>4.9999999999999996E-2</v>
      </c>
      <c r="M85">
        <f t="shared" si="15"/>
        <v>0</v>
      </c>
      <c r="N85">
        <f t="shared" si="15"/>
        <v>0</v>
      </c>
      <c r="O85">
        <f t="shared" si="15"/>
        <v>0</v>
      </c>
    </row>
    <row r="87" spans="2:17" x14ac:dyDescent="0.3">
      <c r="B87" t="s">
        <v>34</v>
      </c>
      <c r="C87" t="s">
        <v>35</v>
      </c>
      <c r="D87" t="s">
        <v>55</v>
      </c>
      <c r="E87" t="s">
        <v>36</v>
      </c>
      <c r="F87" t="s">
        <v>37</v>
      </c>
      <c r="G87" t="s">
        <v>114</v>
      </c>
      <c r="H87" t="s">
        <v>39</v>
      </c>
      <c r="I87" t="s">
        <v>40</v>
      </c>
      <c r="J87" t="s">
        <v>41</v>
      </c>
      <c r="K87" t="s">
        <v>42</v>
      </c>
      <c r="L87" t="s">
        <v>43</v>
      </c>
      <c r="M87" t="s">
        <v>44</v>
      </c>
      <c r="N87" t="s">
        <v>45</v>
      </c>
      <c r="O87" t="s">
        <v>46</v>
      </c>
      <c r="Q87" t="s">
        <v>100</v>
      </c>
    </row>
    <row r="88" spans="2:17" x14ac:dyDescent="0.3">
      <c r="B88" s="3">
        <v>42235</v>
      </c>
      <c r="C88" t="s">
        <v>17</v>
      </c>
      <c r="D88">
        <v>76</v>
      </c>
      <c r="E88">
        <v>5</v>
      </c>
      <c r="F88">
        <v>1</v>
      </c>
      <c r="G88">
        <v>148</v>
      </c>
      <c r="H88" t="s">
        <v>99</v>
      </c>
      <c r="I88" s="11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s="6"/>
    </row>
    <row r="89" spans="2:17" x14ac:dyDescent="0.3">
      <c r="B89" s="3">
        <v>42235</v>
      </c>
      <c r="C89" t="s">
        <v>17</v>
      </c>
      <c r="D89">
        <v>76</v>
      </c>
      <c r="E89">
        <v>5</v>
      </c>
      <c r="F89">
        <v>2</v>
      </c>
      <c r="G89">
        <v>103</v>
      </c>
      <c r="H89" t="s">
        <v>95</v>
      </c>
      <c r="I89">
        <v>3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42235</v>
      </c>
      <c r="C90" t="s">
        <v>17</v>
      </c>
      <c r="D90">
        <v>76</v>
      </c>
      <c r="E90">
        <v>5</v>
      </c>
      <c r="F90">
        <v>3</v>
      </c>
      <c r="G90">
        <v>110</v>
      </c>
      <c r="H90" t="s">
        <v>98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42235</v>
      </c>
      <c r="C91" t="s">
        <v>17</v>
      </c>
      <c r="D91">
        <v>76</v>
      </c>
      <c r="E91">
        <v>5</v>
      </c>
      <c r="F91">
        <v>4</v>
      </c>
      <c r="G91">
        <v>145</v>
      </c>
      <c r="H91" t="s">
        <v>95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42235</v>
      </c>
      <c r="C92" t="s">
        <v>17</v>
      </c>
      <c r="D92">
        <v>76</v>
      </c>
      <c r="E92">
        <v>5</v>
      </c>
      <c r="F92">
        <v>5</v>
      </c>
      <c r="G92">
        <v>147</v>
      </c>
      <c r="H92" t="s">
        <v>95</v>
      </c>
      <c r="I92">
        <v>4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7" x14ac:dyDescent="0.3">
      <c r="B93" s="3">
        <v>42235</v>
      </c>
      <c r="C93" t="s">
        <v>17</v>
      </c>
      <c r="D93">
        <v>76</v>
      </c>
      <c r="E93">
        <v>5</v>
      </c>
      <c r="F93">
        <v>6</v>
      </c>
      <c r="G93">
        <v>102</v>
      </c>
      <c r="H93" t="s">
        <v>96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42235</v>
      </c>
      <c r="C94" t="s">
        <v>17</v>
      </c>
      <c r="D94">
        <v>76</v>
      </c>
      <c r="E94">
        <v>5</v>
      </c>
      <c r="F94">
        <v>7</v>
      </c>
      <c r="G94">
        <v>79</v>
      </c>
      <c r="H94" t="s">
        <v>98</v>
      </c>
      <c r="I94">
        <v>3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42235</v>
      </c>
      <c r="C95" t="s">
        <v>17</v>
      </c>
      <c r="D95">
        <v>76</v>
      </c>
      <c r="E95">
        <v>5</v>
      </c>
      <c r="F95">
        <v>8</v>
      </c>
      <c r="G95">
        <v>83</v>
      </c>
      <c r="H95" t="s">
        <v>95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42235</v>
      </c>
      <c r="C96" t="s">
        <v>17</v>
      </c>
      <c r="D96">
        <v>76</v>
      </c>
      <c r="E96">
        <v>5</v>
      </c>
      <c r="F96">
        <v>9</v>
      </c>
      <c r="G96">
        <v>133</v>
      </c>
      <c r="H96" t="s">
        <v>99</v>
      </c>
      <c r="I96">
        <v>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42235</v>
      </c>
      <c r="C97" t="s">
        <v>17</v>
      </c>
      <c r="D97">
        <v>76</v>
      </c>
      <c r="E97">
        <v>5</v>
      </c>
      <c r="F97">
        <v>10</v>
      </c>
      <c r="G97">
        <v>128</v>
      </c>
      <c r="H97" t="s">
        <v>95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42235</v>
      </c>
      <c r="C98" t="s">
        <v>17</v>
      </c>
      <c r="D98">
        <v>76</v>
      </c>
      <c r="E98">
        <v>5</v>
      </c>
      <c r="F98">
        <v>11</v>
      </c>
      <c r="G98">
        <v>98</v>
      </c>
      <c r="H98" t="s">
        <v>95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42235</v>
      </c>
      <c r="C99" t="s">
        <v>17</v>
      </c>
      <c r="D99">
        <v>76</v>
      </c>
      <c r="E99">
        <v>5</v>
      </c>
      <c r="F99">
        <v>12</v>
      </c>
      <c r="G99">
        <v>145</v>
      </c>
      <c r="H99" t="s">
        <v>99</v>
      </c>
      <c r="I99">
        <v>3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42235</v>
      </c>
      <c r="C100" t="s">
        <v>17</v>
      </c>
      <c r="D100">
        <v>76</v>
      </c>
      <c r="E100">
        <v>5</v>
      </c>
      <c r="F100">
        <v>13</v>
      </c>
      <c r="G100">
        <v>144</v>
      </c>
      <c r="H100" t="s">
        <v>99</v>
      </c>
      <c r="I100">
        <v>3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42235</v>
      </c>
      <c r="C101" t="s">
        <v>17</v>
      </c>
      <c r="D101">
        <v>76</v>
      </c>
      <c r="E101">
        <v>5</v>
      </c>
      <c r="F101">
        <v>14</v>
      </c>
      <c r="G101">
        <v>137</v>
      </c>
      <c r="H101" t="s">
        <v>99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 s="6"/>
    </row>
    <row r="102" spans="2:17" x14ac:dyDescent="0.3">
      <c r="B102" s="3">
        <v>42235</v>
      </c>
      <c r="C102" t="s">
        <v>17</v>
      </c>
      <c r="D102">
        <v>76</v>
      </c>
      <c r="E102">
        <v>5</v>
      </c>
      <c r="F102">
        <v>15</v>
      </c>
      <c r="G102">
        <v>138</v>
      </c>
      <c r="H102" t="s">
        <v>99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 s="6"/>
    </row>
    <row r="103" spans="2:17" x14ac:dyDescent="0.3">
      <c r="B103" s="3">
        <v>42235</v>
      </c>
      <c r="C103" t="s">
        <v>17</v>
      </c>
      <c r="D103">
        <v>76</v>
      </c>
      <c r="E103">
        <v>5</v>
      </c>
      <c r="F103">
        <v>16</v>
      </c>
      <c r="G103">
        <v>142</v>
      </c>
      <c r="H103" t="s">
        <v>99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7" x14ac:dyDescent="0.3">
      <c r="B104" s="3">
        <v>42235</v>
      </c>
      <c r="C104" t="s">
        <v>17</v>
      </c>
      <c r="D104">
        <v>76</v>
      </c>
      <c r="E104">
        <v>5</v>
      </c>
      <c r="F104">
        <v>17</v>
      </c>
      <c r="G104">
        <v>140</v>
      </c>
      <c r="H104" t="s">
        <v>99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42235</v>
      </c>
      <c r="C105" t="s">
        <v>17</v>
      </c>
      <c r="D105">
        <v>76</v>
      </c>
      <c r="E105">
        <v>5</v>
      </c>
      <c r="F105">
        <v>18</v>
      </c>
      <c r="G105">
        <v>99</v>
      </c>
      <c r="H105" s="11" t="s">
        <v>95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42235</v>
      </c>
      <c r="C106" t="s">
        <v>17</v>
      </c>
      <c r="D106">
        <v>76</v>
      </c>
      <c r="E106">
        <v>5</v>
      </c>
      <c r="F106">
        <v>19</v>
      </c>
      <c r="G106">
        <v>72</v>
      </c>
      <c r="H106" t="s">
        <v>95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>
        <v>42235</v>
      </c>
      <c r="C107" t="s">
        <v>17</v>
      </c>
      <c r="D107">
        <v>76</v>
      </c>
      <c r="E107">
        <v>5</v>
      </c>
      <c r="F107">
        <v>20</v>
      </c>
      <c r="G107">
        <v>123</v>
      </c>
      <c r="H107" t="s">
        <v>95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/>
    </row>
    <row r="109" spans="2:17" x14ac:dyDescent="0.3">
      <c r="B109" s="3" t="s">
        <v>108</v>
      </c>
      <c r="J109">
        <f t="shared" ref="J109:O109" si="16">SUM(J88:J107)</f>
        <v>7</v>
      </c>
      <c r="K109">
        <f t="shared" si="16"/>
        <v>0</v>
      </c>
      <c r="L109">
        <f t="shared" si="16"/>
        <v>0</v>
      </c>
      <c r="M109">
        <f t="shared" si="16"/>
        <v>0</v>
      </c>
      <c r="N109">
        <f t="shared" si="16"/>
        <v>0</v>
      </c>
      <c r="O109">
        <f t="shared" si="16"/>
        <v>0</v>
      </c>
    </row>
    <row r="110" spans="2:17" x14ac:dyDescent="0.3">
      <c r="B110" s="3" t="s">
        <v>107</v>
      </c>
      <c r="G110">
        <f>AVERAGE(G88:G107)</f>
        <v>120.8</v>
      </c>
      <c r="I110">
        <f>AVERAGE(I88:I107)</f>
        <v>3.05</v>
      </c>
      <c r="J110">
        <f>AVERAGE(J88:J107)</f>
        <v>0.35</v>
      </c>
      <c r="K110">
        <f t="shared" ref="K110:O110" si="17">AVERAGE(K88:K107)</f>
        <v>0</v>
      </c>
      <c r="L110">
        <f t="shared" si="17"/>
        <v>0</v>
      </c>
      <c r="M110">
        <f t="shared" si="17"/>
        <v>0</v>
      </c>
      <c r="N110">
        <f t="shared" si="17"/>
        <v>0</v>
      </c>
      <c r="O110">
        <f t="shared" si="17"/>
        <v>0</v>
      </c>
    </row>
    <row r="111" spans="2:17" x14ac:dyDescent="0.3">
      <c r="B111" t="s">
        <v>121</v>
      </c>
      <c r="G111">
        <f>_xlfn.STDEV.S(G88:G107)</f>
        <v>25.19105939979919</v>
      </c>
      <c r="I111">
        <f>_xlfn.STDEV.S(I88:I107)</f>
        <v>0.51041778553403983</v>
      </c>
      <c r="J111">
        <f t="shared" ref="J111:O111" si="18">_xlfn.STDEV.S(J88:J107)</f>
        <v>0.5871429486123998</v>
      </c>
      <c r="K111">
        <f t="shared" si="18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</row>
    <row r="112" spans="2:17" x14ac:dyDescent="0.3">
      <c r="B112" s="3" t="s">
        <v>122</v>
      </c>
      <c r="G112">
        <f>(G111/SQRT(20))</f>
        <v>5.6328921243186043</v>
      </c>
      <c r="I112">
        <f>(I111/SQRT(20))</f>
        <v>0.11413288653790218</v>
      </c>
      <c r="J112">
        <f t="shared" ref="J112:O112" si="19">(J111/SQRT(20))</f>
        <v>0.13128915456069917</v>
      </c>
      <c r="K112">
        <f t="shared" si="19"/>
        <v>0</v>
      </c>
      <c r="L112">
        <f t="shared" si="19"/>
        <v>0</v>
      </c>
      <c r="M112">
        <f t="shared" si="19"/>
        <v>0</v>
      </c>
      <c r="N112">
        <f t="shared" si="19"/>
        <v>0</v>
      </c>
      <c r="O112">
        <f t="shared" si="19"/>
        <v>0</v>
      </c>
    </row>
    <row r="114" spans="2:17" x14ac:dyDescent="0.3">
      <c r="B114" t="s">
        <v>34</v>
      </c>
      <c r="C114" t="s">
        <v>35</v>
      </c>
      <c r="D114" t="s">
        <v>55</v>
      </c>
      <c r="E114" t="s">
        <v>36</v>
      </c>
      <c r="F114" t="s">
        <v>37</v>
      </c>
      <c r="G114" t="s">
        <v>114</v>
      </c>
      <c r="H114" t="s">
        <v>39</v>
      </c>
      <c r="I114" t="s">
        <v>40</v>
      </c>
      <c r="J114" t="s">
        <v>41</v>
      </c>
      <c r="K114" t="s">
        <v>42</v>
      </c>
      <c r="L114" t="s">
        <v>43</v>
      </c>
      <c r="M114" t="s">
        <v>44</v>
      </c>
      <c r="N114" t="s">
        <v>45</v>
      </c>
      <c r="O114" t="s">
        <v>46</v>
      </c>
      <c r="Q114" t="s">
        <v>100</v>
      </c>
    </row>
    <row r="115" spans="2:17" x14ac:dyDescent="0.3">
      <c r="B115" s="3">
        <v>42235</v>
      </c>
      <c r="C115" t="s">
        <v>17</v>
      </c>
      <c r="D115">
        <v>77</v>
      </c>
      <c r="E115">
        <v>6</v>
      </c>
      <c r="F115">
        <v>1</v>
      </c>
      <c r="G115">
        <v>132</v>
      </c>
      <c r="H115" t="s">
        <v>95</v>
      </c>
      <c r="I115" s="11">
        <v>3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7" x14ac:dyDescent="0.3">
      <c r="B116" s="3">
        <v>42235</v>
      </c>
      <c r="C116" t="s">
        <v>17</v>
      </c>
      <c r="D116">
        <v>77</v>
      </c>
      <c r="E116">
        <v>6</v>
      </c>
      <c r="F116">
        <v>2</v>
      </c>
      <c r="G116">
        <v>84</v>
      </c>
      <c r="H116" t="s">
        <v>98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42235</v>
      </c>
      <c r="C117" t="s">
        <v>17</v>
      </c>
      <c r="D117">
        <v>77</v>
      </c>
      <c r="E117">
        <v>6</v>
      </c>
      <c r="F117">
        <v>3</v>
      </c>
      <c r="G117">
        <v>75</v>
      </c>
      <c r="H117" t="s">
        <v>98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7" x14ac:dyDescent="0.3">
      <c r="B118" s="3">
        <v>42235</v>
      </c>
      <c r="C118" t="s">
        <v>17</v>
      </c>
      <c r="D118">
        <v>77</v>
      </c>
      <c r="E118">
        <v>6</v>
      </c>
      <c r="F118">
        <v>4</v>
      </c>
      <c r="G118">
        <v>62</v>
      </c>
      <c r="H118" t="s">
        <v>98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42235</v>
      </c>
      <c r="C119" t="s">
        <v>17</v>
      </c>
      <c r="D119">
        <v>77</v>
      </c>
      <c r="E119">
        <v>6</v>
      </c>
      <c r="F119">
        <v>5</v>
      </c>
      <c r="G119">
        <v>32</v>
      </c>
      <c r="H119" t="s">
        <v>96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7" x14ac:dyDescent="0.3">
      <c r="B120" s="3">
        <v>42235</v>
      </c>
      <c r="C120" t="s">
        <v>17</v>
      </c>
      <c r="D120">
        <v>77</v>
      </c>
      <c r="E120">
        <v>6</v>
      </c>
      <c r="F120">
        <v>6</v>
      </c>
      <c r="G120">
        <v>54</v>
      </c>
      <c r="H120" t="s">
        <v>95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/>
    </row>
    <row r="122" spans="2:17" x14ac:dyDescent="0.3">
      <c r="B122" s="3" t="s">
        <v>108</v>
      </c>
      <c r="J122">
        <f>SUM(J115:J120)</f>
        <v>1</v>
      </c>
      <c r="K122">
        <f>SUM(K115:K120)</f>
        <v>0</v>
      </c>
      <c r="L122">
        <f t="shared" ref="L122:O122" si="20">SUM(L115:L120)</f>
        <v>0</v>
      </c>
      <c r="M122">
        <f t="shared" si="20"/>
        <v>0</v>
      </c>
      <c r="N122">
        <f t="shared" si="20"/>
        <v>0</v>
      </c>
      <c r="O122">
        <f t="shared" si="20"/>
        <v>0</v>
      </c>
    </row>
    <row r="123" spans="2:17" x14ac:dyDescent="0.3">
      <c r="B123" s="3" t="s">
        <v>107</v>
      </c>
      <c r="G123">
        <f>AVERAGE(G115:G120)</f>
        <v>73.166666666666671</v>
      </c>
      <c r="I123">
        <f>AVERAGE(I115:I120)</f>
        <v>2.6666666666666665</v>
      </c>
      <c r="J123">
        <f>AVERAGE(J115:J120)</f>
        <v>0.16666666666666666</v>
      </c>
      <c r="K123">
        <f>AVERAGE(K115:K120)</f>
        <v>0</v>
      </c>
      <c r="L123">
        <f t="shared" ref="L123:O123" si="21">AVERAGE(L115:L120)</f>
        <v>0</v>
      </c>
      <c r="M123">
        <f t="shared" si="21"/>
        <v>0</v>
      </c>
      <c r="N123">
        <f t="shared" si="21"/>
        <v>0</v>
      </c>
      <c r="O123">
        <f t="shared" si="21"/>
        <v>0</v>
      </c>
    </row>
    <row r="124" spans="2:17" x14ac:dyDescent="0.3">
      <c r="B124" t="s">
        <v>121</v>
      </c>
      <c r="G124">
        <f>_xlfn.STDEV.S(G115:G120)</f>
        <v>33.967140984584887</v>
      </c>
      <c r="I124">
        <f>_xlfn.STDEV.S(I115:I120)</f>
        <v>0.81649658092772637</v>
      </c>
      <c r="J124">
        <f>_xlfn.STDEV.S(J115:J120)</f>
        <v>0.40824829046386302</v>
      </c>
      <c r="K124">
        <f>_xlfn.STDEV.S(K115:K120)</f>
        <v>0</v>
      </c>
      <c r="L124">
        <f t="shared" ref="L124:O124" si="22">_xlfn.STDEV.S(L115:L120)</f>
        <v>0</v>
      </c>
      <c r="M124">
        <f t="shared" si="22"/>
        <v>0</v>
      </c>
      <c r="N124">
        <f t="shared" si="22"/>
        <v>0</v>
      </c>
      <c r="O124">
        <f t="shared" si="22"/>
        <v>0</v>
      </c>
    </row>
    <row r="125" spans="2:17" x14ac:dyDescent="0.3">
      <c r="B125" s="3" t="s">
        <v>122</v>
      </c>
      <c r="G125">
        <f>(G124/SQRT(6))</f>
        <v>13.867027238901798</v>
      </c>
      <c r="I125">
        <f>(I124/SQRT(6))</f>
        <v>0.33333333333333348</v>
      </c>
      <c r="J125">
        <f>(J124/SQRT(6))</f>
        <v>0.16666666666666669</v>
      </c>
      <c r="K125">
        <f>(K124/SQRT(6))</f>
        <v>0</v>
      </c>
      <c r="L125">
        <f t="shared" ref="L125:O125" si="23">(L124/SQRT(6))</f>
        <v>0</v>
      </c>
      <c r="M125">
        <f t="shared" si="23"/>
        <v>0</v>
      </c>
      <c r="N125">
        <f t="shared" si="23"/>
        <v>0</v>
      </c>
      <c r="O125">
        <f t="shared" si="23"/>
        <v>0</v>
      </c>
    </row>
    <row r="127" spans="2:17" x14ac:dyDescent="0.3">
      <c r="B127" t="s">
        <v>34</v>
      </c>
      <c r="C127" t="s">
        <v>35</v>
      </c>
      <c r="D127" t="s">
        <v>55</v>
      </c>
      <c r="E127" t="s">
        <v>36</v>
      </c>
      <c r="F127" t="s">
        <v>37</v>
      </c>
      <c r="G127" t="s">
        <v>114</v>
      </c>
      <c r="H127" t="s">
        <v>39</v>
      </c>
      <c r="I127" t="s">
        <v>40</v>
      </c>
      <c r="J127" t="s">
        <v>41</v>
      </c>
      <c r="K127" t="s">
        <v>42</v>
      </c>
      <c r="L127" t="s">
        <v>43</v>
      </c>
      <c r="M127" t="s">
        <v>44</v>
      </c>
      <c r="N127" t="s">
        <v>45</v>
      </c>
      <c r="O127" t="s">
        <v>46</v>
      </c>
      <c r="Q127" t="s">
        <v>100</v>
      </c>
    </row>
    <row r="128" spans="2:17" x14ac:dyDescent="0.3">
      <c r="B128" s="3">
        <v>42235</v>
      </c>
      <c r="C128" t="s">
        <v>17</v>
      </c>
      <c r="D128">
        <v>78</v>
      </c>
      <c r="E128">
        <v>7</v>
      </c>
      <c r="F128">
        <v>1</v>
      </c>
      <c r="G128">
        <v>105</v>
      </c>
      <c r="H128" t="s">
        <v>95</v>
      </c>
      <c r="I128" s="11">
        <v>4</v>
      </c>
      <c r="J128">
        <v>2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42235</v>
      </c>
      <c r="C129" t="s">
        <v>17</v>
      </c>
      <c r="D129">
        <v>78</v>
      </c>
      <c r="E129">
        <v>7</v>
      </c>
      <c r="F129">
        <v>2</v>
      </c>
      <c r="G129">
        <v>73</v>
      </c>
      <c r="H129" t="s">
        <v>96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 s="6" t="s">
        <v>201</v>
      </c>
    </row>
    <row r="130" spans="2:17" x14ac:dyDescent="0.3">
      <c r="B130" s="3">
        <v>42235</v>
      </c>
      <c r="C130" t="s">
        <v>17</v>
      </c>
      <c r="D130">
        <v>78</v>
      </c>
      <c r="E130">
        <v>7</v>
      </c>
      <c r="F130">
        <v>3</v>
      </c>
      <c r="G130">
        <v>41</v>
      </c>
      <c r="H130" t="s">
        <v>96</v>
      </c>
      <c r="I130">
        <v>4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42235</v>
      </c>
      <c r="C131" t="s">
        <v>17</v>
      </c>
      <c r="D131">
        <v>78</v>
      </c>
      <c r="E131">
        <v>7</v>
      </c>
      <c r="F131">
        <v>4</v>
      </c>
      <c r="G131">
        <v>93</v>
      </c>
      <c r="H131" t="s">
        <v>95</v>
      </c>
      <c r="I131">
        <v>4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42235</v>
      </c>
      <c r="C132" t="s">
        <v>17</v>
      </c>
      <c r="D132">
        <v>78</v>
      </c>
      <c r="E132">
        <v>7</v>
      </c>
      <c r="F132">
        <v>5</v>
      </c>
      <c r="G132">
        <v>95</v>
      </c>
      <c r="H132" t="s">
        <v>95</v>
      </c>
      <c r="I132">
        <v>4</v>
      </c>
      <c r="J132">
        <v>5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42235</v>
      </c>
      <c r="C133" t="s">
        <v>17</v>
      </c>
      <c r="D133">
        <v>78</v>
      </c>
      <c r="E133">
        <v>7</v>
      </c>
      <c r="F133">
        <v>6</v>
      </c>
      <c r="G133">
        <v>47</v>
      </c>
      <c r="H133" t="s">
        <v>95</v>
      </c>
      <c r="I133">
        <v>3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1</v>
      </c>
    </row>
    <row r="134" spans="2:17" x14ac:dyDescent="0.3">
      <c r="B134" s="3">
        <v>42235</v>
      </c>
      <c r="C134" t="s">
        <v>17</v>
      </c>
      <c r="D134">
        <v>78</v>
      </c>
      <c r="E134">
        <v>7</v>
      </c>
      <c r="F134">
        <v>7</v>
      </c>
      <c r="G134">
        <v>85</v>
      </c>
      <c r="H134" t="s">
        <v>95</v>
      </c>
      <c r="I134">
        <v>3</v>
      </c>
      <c r="J134">
        <v>8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42235</v>
      </c>
      <c r="C135" t="s">
        <v>17</v>
      </c>
      <c r="D135">
        <v>78</v>
      </c>
      <c r="E135">
        <v>7</v>
      </c>
      <c r="F135">
        <v>8</v>
      </c>
      <c r="G135">
        <v>78</v>
      </c>
      <c r="H135" t="s">
        <v>95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42235</v>
      </c>
      <c r="C136" t="s">
        <v>17</v>
      </c>
      <c r="D136">
        <v>78</v>
      </c>
      <c r="E136">
        <v>7</v>
      </c>
      <c r="F136">
        <v>9</v>
      </c>
      <c r="G136">
        <v>128</v>
      </c>
      <c r="H136" t="s">
        <v>99</v>
      </c>
      <c r="I136">
        <v>4</v>
      </c>
      <c r="J136">
        <v>2</v>
      </c>
      <c r="K136">
        <v>0</v>
      </c>
      <c r="L136">
        <v>0</v>
      </c>
      <c r="M136">
        <v>0</v>
      </c>
      <c r="N136">
        <v>0</v>
      </c>
      <c r="O136">
        <v>0</v>
      </c>
      <c r="Q136" t="s">
        <v>294</v>
      </c>
    </row>
    <row r="137" spans="2:17" x14ac:dyDescent="0.3">
      <c r="B137" s="3">
        <v>42235</v>
      </c>
      <c r="C137" t="s">
        <v>17</v>
      </c>
      <c r="D137">
        <v>78</v>
      </c>
      <c r="E137">
        <v>7</v>
      </c>
      <c r="F137">
        <v>10</v>
      </c>
      <c r="G137">
        <v>84</v>
      </c>
      <c r="H137" t="s">
        <v>95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 s="6"/>
    </row>
    <row r="138" spans="2:17" x14ac:dyDescent="0.3">
      <c r="B138" s="3">
        <v>42235</v>
      </c>
      <c r="C138" t="s">
        <v>17</v>
      </c>
      <c r="D138">
        <v>78</v>
      </c>
      <c r="E138">
        <v>7</v>
      </c>
      <c r="F138">
        <v>11</v>
      </c>
      <c r="G138">
        <v>105</v>
      </c>
      <c r="H138" t="s">
        <v>116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42235</v>
      </c>
      <c r="C139" t="s">
        <v>17</v>
      </c>
      <c r="D139">
        <v>78</v>
      </c>
      <c r="E139">
        <v>7</v>
      </c>
      <c r="F139">
        <v>12</v>
      </c>
      <c r="G139">
        <v>32</v>
      </c>
      <c r="H139" t="s">
        <v>96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42235</v>
      </c>
      <c r="C140" t="s">
        <v>17</v>
      </c>
      <c r="D140">
        <v>78</v>
      </c>
      <c r="E140">
        <v>7</v>
      </c>
      <c r="F140">
        <v>13</v>
      </c>
      <c r="G140">
        <v>56</v>
      </c>
      <c r="H140" t="s">
        <v>96</v>
      </c>
      <c r="I140">
        <v>3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42235</v>
      </c>
      <c r="C141" t="s">
        <v>17</v>
      </c>
      <c r="D141">
        <v>78</v>
      </c>
      <c r="E141">
        <v>7</v>
      </c>
      <c r="F141">
        <v>14</v>
      </c>
      <c r="G141">
        <v>104</v>
      </c>
      <c r="H141" t="s">
        <v>116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7" x14ac:dyDescent="0.3">
      <c r="B142" s="3">
        <v>42235</v>
      </c>
      <c r="C142" t="s">
        <v>17</v>
      </c>
      <c r="D142">
        <v>78</v>
      </c>
      <c r="E142">
        <v>7</v>
      </c>
      <c r="F142">
        <v>15</v>
      </c>
      <c r="G142">
        <v>91</v>
      </c>
      <c r="H142" t="s">
        <v>98</v>
      </c>
      <c r="I142">
        <v>3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7" x14ac:dyDescent="0.3">
      <c r="B143" s="3">
        <v>42235</v>
      </c>
      <c r="C143" t="s">
        <v>17</v>
      </c>
      <c r="D143">
        <v>78</v>
      </c>
      <c r="E143">
        <v>7</v>
      </c>
      <c r="F143">
        <v>16</v>
      </c>
      <c r="G143" s="10">
        <v>53</v>
      </c>
      <c r="H143" t="s">
        <v>95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7" x14ac:dyDescent="0.3">
      <c r="B144" s="3">
        <v>42235</v>
      </c>
      <c r="C144" t="s">
        <v>17</v>
      </c>
      <c r="D144">
        <v>78</v>
      </c>
      <c r="E144">
        <v>7</v>
      </c>
      <c r="F144">
        <v>17</v>
      </c>
      <c r="G144">
        <v>60</v>
      </c>
      <c r="H144" t="s">
        <v>96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2:17" x14ac:dyDescent="0.3">
      <c r="B145" s="3">
        <v>42235</v>
      </c>
      <c r="C145" t="s">
        <v>17</v>
      </c>
      <c r="D145">
        <v>78</v>
      </c>
      <c r="E145">
        <v>7</v>
      </c>
      <c r="F145">
        <v>18</v>
      </c>
      <c r="G145">
        <v>47</v>
      </c>
      <c r="H145" t="s">
        <v>95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2:17" x14ac:dyDescent="0.3">
      <c r="B146" s="3"/>
    </row>
    <row r="147" spans="2:17" x14ac:dyDescent="0.3">
      <c r="B147" s="3" t="s">
        <v>108</v>
      </c>
      <c r="J147">
        <f>SUM(J128:J145)</f>
        <v>24</v>
      </c>
      <c r="K147">
        <f>SUM(K128:K145)</f>
        <v>1</v>
      </c>
      <c r="L147">
        <f t="shared" ref="L147:O147" si="24">SUM(L128:L145)</f>
        <v>0</v>
      </c>
      <c r="M147">
        <f t="shared" si="24"/>
        <v>0</v>
      </c>
      <c r="N147">
        <f t="shared" si="24"/>
        <v>0</v>
      </c>
      <c r="O147">
        <f t="shared" si="24"/>
        <v>1</v>
      </c>
    </row>
    <row r="148" spans="2:17" x14ac:dyDescent="0.3">
      <c r="B148" s="3" t="s">
        <v>107</v>
      </c>
      <c r="G148">
        <f>AVERAGE(G128:G145)</f>
        <v>76.5</v>
      </c>
      <c r="I148">
        <f>AVERAGE(I128:I145)</f>
        <v>3.2777777777777777</v>
      </c>
      <c r="J148">
        <f>AVERAGE(J128:J145)</f>
        <v>1.3333333333333333</v>
      </c>
      <c r="K148">
        <f>AVERAGE(K128:K145)</f>
        <v>5.5555555555555552E-2</v>
      </c>
      <c r="L148">
        <f t="shared" ref="L148:O148" si="25">AVERAGE(L128:L145)</f>
        <v>0</v>
      </c>
      <c r="M148">
        <f t="shared" si="25"/>
        <v>0</v>
      </c>
      <c r="N148">
        <f t="shared" si="25"/>
        <v>0</v>
      </c>
      <c r="O148">
        <f t="shared" si="25"/>
        <v>5.5555555555555552E-2</v>
      </c>
    </row>
    <row r="149" spans="2:17" x14ac:dyDescent="0.3">
      <c r="B149" t="s">
        <v>121</v>
      </c>
      <c r="G149">
        <f>_xlfn.STDEV.S(G128:G145)</f>
        <v>26.818014138875778</v>
      </c>
      <c r="I149">
        <f>_xlfn.STDEV.S(I128:I145)</f>
        <v>0.5745131499601418</v>
      </c>
      <c r="J149">
        <f>_xlfn.STDEV.S(J128:J145)</f>
        <v>2.2228757209048453</v>
      </c>
      <c r="K149">
        <f>_xlfn.STDEV.S(K128:K145)</f>
        <v>0.23570226039551584</v>
      </c>
      <c r="L149">
        <f t="shared" ref="L149:O149" si="26">_xlfn.STDEV.S(L128:L145)</f>
        <v>0</v>
      </c>
      <c r="M149">
        <f t="shared" si="26"/>
        <v>0</v>
      </c>
      <c r="N149">
        <f t="shared" si="26"/>
        <v>0</v>
      </c>
      <c r="O149">
        <f t="shared" si="26"/>
        <v>0.23570226039551584</v>
      </c>
    </row>
    <row r="150" spans="2:17" x14ac:dyDescent="0.3">
      <c r="B150" s="3" t="s">
        <v>122</v>
      </c>
      <c r="G150">
        <f>(G149/SQRT(18))</f>
        <v>6.3210665518519251</v>
      </c>
      <c r="I150">
        <f>(I149/SQRT(18))</f>
        <v>0.13541404807255339</v>
      </c>
      <c r="J150">
        <f>(J149/SQRT(18))</f>
        <v>0.52393683199558394</v>
      </c>
      <c r="K150">
        <f>(K149/SQRT(18))</f>
        <v>5.5555555555555559E-2</v>
      </c>
      <c r="L150">
        <f t="shared" ref="L150:O150" si="27">(L149/SQRT(18))</f>
        <v>0</v>
      </c>
      <c r="M150">
        <f t="shared" si="27"/>
        <v>0</v>
      </c>
      <c r="N150">
        <f t="shared" si="27"/>
        <v>0</v>
      </c>
      <c r="O150">
        <f t="shared" si="27"/>
        <v>5.5555555555555559E-2</v>
      </c>
    </row>
    <row r="152" spans="2:17" x14ac:dyDescent="0.3">
      <c r="B152" t="s">
        <v>34</v>
      </c>
      <c r="C152" t="s">
        <v>35</v>
      </c>
      <c r="D152" t="s">
        <v>55</v>
      </c>
      <c r="E152" t="s">
        <v>36</v>
      </c>
      <c r="F152" t="s">
        <v>37</v>
      </c>
      <c r="G152" t="s">
        <v>114</v>
      </c>
      <c r="H152" t="s">
        <v>39</v>
      </c>
      <c r="I152" t="s">
        <v>40</v>
      </c>
      <c r="J152" t="s">
        <v>41</v>
      </c>
      <c r="K152" t="s">
        <v>42</v>
      </c>
      <c r="L152" t="s">
        <v>43</v>
      </c>
      <c r="M152" t="s">
        <v>44</v>
      </c>
      <c r="N152" t="s">
        <v>45</v>
      </c>
      <c r="O152" t="s">
        <v>46</v>
      </c>
      <c r="Q152" t="s">
        <v>100</v>
      </c>
    </row>
    <row r="153" spans="2:17" x14ac:dyDescent="0.3">
      <c r="B153" s="3">
        <v>42235</v>
      </c>
      <c r="C153" t="s">
        <v>17</v>
      </c>
      <c r="D153">
        <v>79</v>
      </c>
      <c r="E153">
        <v>8</v>
      </c>
      <c r="F153">
        <v>1</v>
      </c>
      <c r="G153">
        <v>141</v>
      </c>
      <c r="H153" t="s">
        <v>99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42235</v>
      </c>
      <c r="C154" t="s">
        <v>17</v>
      </c>
      <c r="D154">
        <v>79</v>
      </c>
      <c r="E154">
        <v>8</v>
      </c>
      <c r="F154">
        <v>2</v>
      </c>
      <c r="G154">
        <v>62</v>
      </c>
      <c r="H154" t="s">
        <v>95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6" spans="2:17" x14ac:dyDescent="0.3">
      <c r="B156" t="s">
        <v>108</v>
      </c>
      <c r="J156">
        <f t="shared" ref="J156:O156" si="28">SUM(J153:J155)</f>
        <v>0</v>
      </c>
      <c r="K156">
        <f t="shared" si="28"/>
        <v>0</v>
      </c>
      <c r="L156">
        <f t="shared" si="28"/>
        <v>0</v>
      </c>
      <c r="M156">
        <f t="shared" si="28"/>
        <v>0</v>
      </c>
      <c r="N156">
        <f t="shared" si="28"/>
        <v>0</v>
      </c>
      <c r="O156">
        <f t="shared" si="28"/>
        <v>0</v>
      </c>
    </row>
    <row r="157" spans="2:17" x14ac:dyDescent="0.3">
      <c r="B157" t="s">
        <v>107</v>
      </c>
      <c r="G157">
        <f>AVERAGE(G153:G154)</f>
        <v>101.5</v>
      </c>
      <c r="I157">
        <f t="shared" ref="I157:O157" si="29">AVERAGE(I153:I154)</f>
        <v>3</v>
      </c>
      <c r="J157">
        <f t="shared" si="29"/>
        <v>0</v>
      </c>
      <c r="K157">
        <f t="shared" si="29"/>
        <v>0</v>
      </c>
      <c r="L157">
        <f t="shared" si="29"/>
        <v>0</v>
      </c>
      <c r="M157">
        <f t="shared" si="29"/>
        <v>0</v>
      </c>
      <c r="N157">
        <f t="shared" si="29"/>
        <v>0</v>
      </c>
      <c r="O157">
        <f t="shared" si="29"/>
        <v>0</v>
      </c>
    </row>
    <row r="158" spans="2:17" x14ac:dyDescent="0.3">
      <c r="B158" t="s">
        <v>121</v>
      </c>
      <c r="G158">
        <f>_xlfn.STDEV.S(G153:G154)</f>
        <v>55.861435713737258</v>
      </c>
      <c r="I158">
        <f>_xlfn.STDEV.S(I153:I154)</f>
        <v>1.4142135623730951</v>
      </c>
      <c r="J158">
        <f>_xlfn.STDEV.S(J153:J154)</f>
        <v>0</v>
      </c>
      <c r="K158">
        <f>_xlfn.STDEV.S(K153:K154)</f>
        <v>0</v>
      </c>
      <c r="L158">
        <f t="shared" ref="L158:O158" si="30">_xlfn.STDEV.S(L153:L154)</f>
        <v>0</v>
      </c>
      <c r="M158">
        <f t="shared" si="30"/>
        <v>0</v>
      </c>
      <c r="N158">
        <f t="shared" si="30"/>
        <v>0</v>
      </c>
      <c r="O158">
        <f t="shared" si="30"/>
        <v>0</v>
      </c>
    </row>
    <row r="159" spans="2:17" x14ac:dyDescent="0.3">
      <c r="B159" s="3" t="s">
        <v>122</v>
      </c>
      <c r="G159">
        <f>(G158/SQRT(2))</f>
        <v>39.5</v>
      </c>
      <c r="I159">
        <f>(I158/SQRT(2))</f>
        <v>1</v>
      </c>
      <c r="J159">
        <f>(J158/SQRT(2))</f>
        <v>0</v>
      </c>
      <c r="K159">
        <f>(K158/SQRT(2))</f>
        <v>0</v>
      </c>
      <c r="L159">
        <f t="shared" ref="L159:O159" si="31">(L158/SQRT(2))</f>
        <v>0</v>
      </c>
      <c r="M159">
        <f t="shared" si="31"/>
        <v>0</v>
      </c>
      <c r="N159">
        <f t="shared" si="31"/>
        <v>0</v>
      </c>
      <c r="O159">
        <f t="shared" si="31"/>
        <v>0</v>
      </c>
    </row>
    <row r="161" spans="2:17" x14ac:dyDescent="0.3">
      <c r="B161" t="s">
        <v>34</v>
      </c>
      <c r="C161" t="s">
        <v>35</v>
      </c>
      <c r="D161" t="s">
        <v>55</v>
      </c>
      <c r="E161" t="s">
        <v>36</v>
      </c>
      <c r="F161" t="s">
        <v>37</v>
      </c>
      <c r="G161" t="s">
        <v>114</v>
      </c>
      <c r="H161" t="s">
        <v>39</v>
      </c>
      <c r="I161" t="s">
        <v>40</v>
      </c>
      <c r="J161" t="s">
        <v>41</v>
      </c>
      <c r="K161" t="s">
        <v>42</v>
      </c>
      <c r="L161" t="s">
        <v>43</v>
      </c>
      <c r="M161" t="s">
        <v>44</v>
      </c>
      <c r="N161" t="s">
        <v>45</v>
      </c>
      <c r="O161" t="s">
        <v>46</v>
      </c>
      <c r="Q161" t="s">
        <v>100</v>
      </c>
    </row>
    <row r="162" spans="2:17" x14ac:dyDescent="0.3">
      <c r="B162" s="3">
        <v>42235</v>
      </c>
      <c r="C162" t="s">
        <v>17</v>
      </c>
      <c r="D162">
        <v>80</v>
      </c>
      <c r="E162">
        <v>9</v>
      </c>
      <c r="F162">
        <v>1</v>
      </c>
      <c r="G162">
        <v>154</v>
      </c>
      <c r="H162" t="s">
        <v>95</v>
      </c>
      <c r="I162" s="11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42235</v>
      </c>
      <c r="C163" t="s">
        <v>17</v>
      </c>
      <c r="D163">
        <v>80</v>
      </c>
      <c r="E163">
        <v>9</v>
      </c>
      <c r="F163">
        <v>2</v>
      </c>
      <c r="G163">
        <v>67</v>
      </c>
      <c r="H163" t="s">
        <v>96</v>
      </c>
      <c r="I163">
        <v>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42235</v>
      </c>
      <c r="C164" t="s">
        <v>17</v>
      </c>
      <c r="D164">
        <v>80</v>
      </c>
      <c r="E164">
        <v>9</v>
      </c>
      <c r="F164">
        <v>3</v>
      </c>
      <c r="G164">
        <v>110</v>
      </c>
      <c r="H164" t="s">
        <v>95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42235</v>
      </c>
      <c r="C165" t="s">
        <v>17</v>
      </c>
      <c r="D165">
        <v>80</v>
      </c>
      <c r="E165">
        <v>9</v>
      </c>
      <c r="F165">
        <v>4</v>
      </c>
      <c r="G165">
        <v>66</v>
      </c>
      <c r="H165" t="s">
        <v>98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42235</v>
      </c>
      <c r="C166" t="s">
        <v>17</v>
      </c>
      <c r="D166">
        <v>80</v>
      </c>
      <c r="E166">
        <v>9</v>
      </c>
      <c r="F166">
        <v>5</v>
      </c>
      <c r="G166">
        <v>63</v>
      </c>
      <c r="H166" t="s">
        <v>96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42235</v>
      </c>
      <c r="C167" t="s">
        <v>17</v>
      </c>
      <c r="D167">
        <v>80</v>
      </c>
      <c r="E167">
        <v>9</v>
      </c>
      <c r="F167">
        <v>6</v>
      </c>
      <c r="G167" s="10">
        <v>68</v>
      </c>
      <c r="H167" t="s">
        <v>96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42235</v>
      </c>
      <c r="C168" t="s">
        <v>17</v>
      </c>
      <c r="D168">
        <v>80</v>
      </c>
      <c r="E168">
        <v>9</v>
      </c>
      <c r="F168">
        <v>7</v>
      </c>
      <c r="G168">
        <v>100</v>
      </c>
      <c r="H168" t="s">
        <v>95</v>
      </c>
      <c r="I168">
        <v>4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42235</v>
      </c>
      <c r="C169" t="s">
        <v>17</v>
      </c>
      <c r="D169">
        <v>80</v>
      </c>
      <c r="E169">
        <v>9</v>
      </c>
      <c r="F169">
        <v>8</v>
      </c>
      <c r="G169">
        <v>115</v>
      </c>
      <c r="H169" t="s">
        <v>95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42235</v>
      </c>
      <c r="C170" t="s">
        <v>17</v>
      </c>
      <c r="D170">
        <v>80</v>
      </c>
      <c r="E170">
        <v>9</v>
      </c>
      <c r="F170">
        <v>9</v>
      </c>
      <c r="G170">
        <v>136</v>
      </c>
      <c r="H170" t="s">
        <v>95</v>
      </c>
      <c r="I170">
        <v>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42235</v>
      </c>
      <c r="C171" t="s">
        <v>17</v>
      </c>
      <c r="D171">
        <v>80</v>
      </c>
      <c r="E171">
        <v>9</v>
      </c>
      <c r="F171">
        <v>10</v>
      </c>
      <c r="G171">
        <v>120</v>
      </c>
      <c r="H171" t="s">
        <v>95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42235</v>
      </c>
      <c r="C172" t="s">
        <v>17</v>
      </c>
      <c r="D172">
        <v>80</v>
      </c>
      <c r="E172">
        <v>9</v>
      </c>
      <c r="F172">
        <v>11</v>
      </c>
      <c r="G172">
        <v>115</v>
      </c>
      <c r="H172" t="s">
        <v>95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42235</v>
      </c>
      <c r="C173" t="s">
        <v>17</v>
      </c>
      <c r="D173">
        <v>80</v>
      </c>
      <c r="E173">
        <v>9</v>
      </c>
      <c r="F173">
        <v>12</v>
      </c>
      <c r="G173">
        <v>85</v>
      </c>
      <c r="H173" t="s">
        <v>95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42235</v>
      </c>
      <c r="C174" t="s">
        <v>17</v>
      </c>
      <c r="D174">
        <v>80</v>
      </c>
      <c r="E174">
        <v>9</v>
      </c>
      <c r="F174">
        <v>13</v>
      </c>
      <c r="G174">
        <v>130</v>
      </c>
      <c r="H174" t="s">
        <v>95</v>
      </c>
      <c r="I174">
        <v>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42235</v>
      </c>
      <c r="C175" t="s">
        <v>17</v>
      </c>
      <c r="D175">
        <v>80</v>
      </c>
      <c r="E175">
        <v>9</v>
      </c>
      <c r="F175">
        <v>14</v>
      </c>
      <c r="G175" s="10">
        <v>114</v>
      </c>
      <c r="H175" t="s">
        <v>95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42235</v>
      </c>
      <c r="C176" t="s">
        <v>17</v>
      </c>
      <c r="D176">
        <v>80</v>
      </c>
      <c r="E176">
        <v>9</v>
      </c>
      <c r="F176">
        <v>15</v>
      </c>
      <c r="G176">
        <v>80</v>
      </c>
      <c r="H176" t="s">
        <v>95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42235</v>
      </c>
      <c r="C177" t="s">
        <v>17</v>
      </c>
      <c r="D177">
        <v>80</v>
      </c>
      <c r="E177">
        <v>9</v>
      </c>
      <c r="F177">
        <v>16</v>
      </c>
      <c r="G177">
        <v>120</v>
      </c>
      <c r="H177" t="s">
        <v>99</v>
      </c>
      <c r="I177">
        <v>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42235</v>
      </c>
      <c r="C178" t="s">
        <v>17</v>
      </c>
      <c r="D178">
        <v>80</v>
      </c>
      <c r="E178">
        <v>9</v>
      </c>
      <c r="F178">
        <v>17</v>
      </c>
      <c r="G178">
        <v>130</v>
      </c>
      <c r="H178" t="s">
        <v>95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42235</v>
      </c>
      <c r="C179" t="s">
        <v>17</v>
      </c>
      <c r="D179">
        <v>80</v>
      </c>
      <c r="E179">
        <v>9</v>
      </c>
      <c r="F179">
        <v>18</v>
      </c>
      <c r="G179">
        <v>122</v>
      </c>
      <c r="H179" s="11" t="s">
        <v>95</v>
      </c>
      <c r="I179">
        <v>4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42235</v>
      </c>
      <c r="C180" t="s">
        <v>17</v>
      </c>
      <c r="D180">
        <v>80</v>
      </c>
      <c r="E180">
        <v>9</v>
      </c>
      <c r="F180">
        <v>19</v>
      </c>
      <c r="G180">
        <v>99</v>
      </c>
      <c r="H180" t="s">
        <v>98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42235</v>
      </c>
      <c r="C181" t="s">
        <v>17</v>
      </c>
      <c r="D181">
        <v>80</v>
      </c>
      <c r="E181">
        <v>9</v>
      </c>
      <c r="F181">
        <v>20</v>
      </c>
      <c r="G181">
        <v>83</v>
      </c>
      <c r="H181" t="s">
        <v>95</v>
      </c>
      <c r="I181">
        <v>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/>
    </row>
    <row r="183" spans="2:17" x14ac:dyDescent="0.3">
      <c r="B183" s="3" t="s">
        <v>108</v>
      </c>
      <c r="J183">
        <f t="shared" ref="J183:O183" si="32">SUM(J162:J181)</f>
        <v>2</v>
      </c>
      <c r="K183">
        <f t="shared" si="32"/>
        <v>0</v>
      </c>
      <c r="L183">
        <f t="shared" si="32"/>
        <v>0</v>
      </c>
      <c r="M183">
        <f t="shared" si="32"/>
        <v>0</v>
      </c>
      <c r="N183">
        <f t="shared" si="32"/>
        <v>0</v>
      </c>
      <c r="O183">
        <f t="shared" si="32"/>
        <v>0</v>
      </c>
    </row>
    <row r="184" spans="2:17" x14ac:dyDescent="0.3">
      <c r="B184" s="3" t="s">
        <v>107</v>
      </c>
      <c r="G184">
        <f>AVERAGE(G162:G181)</f>
        <v>103.85</v>
      </c>
      <c r="I184">
        <f>AVERAGE(I162:I181)</f>
        <v>3.4</v>
      </c>
      <c r="J184">
        <f>AVERAGE(J162:J181)</f>
        <v>0.1</v>
      </c>
      <c r="K184">
        <f t="shared" ref="K184:O184" si="33">AVERAGE(K162:K181)</f>
        <v>0</v>
      </c>
      <c r="L184">
        <f t="shared" si="33"/>
        <v>0</v>
      </c>
      <c r="M184">
        <f t="shared" si="33"/>
        <v>0</v>
      </c>
      <c r="N184">
        <f t="shared" si="33"/>
        <v>0</v>
      </c>
      <c r="O184">
        <f t="shared" si="33"/>
        <v>0</v>
      </c>
    </row>
    <row r="185" spans="2:17" x14ac:dyDescent="0.3">
      <c r="B185" t="s">
        <v>121</v>
      </c>
      <c r="G185">
        <f>_xlfn.STDEV.S(G162:G181)</f>
        <v>26.456070838477238</v>
      </c>
      <c r="I185">
        <f>_xlfn.STDEV.S(I162:I181)</f>
        <v>0.50262468995003518</v>
      </c>
      <c r="J185">
        <f t="shared" ref="J185:O185" si="34">_xlfn.STDEV.S(J162:J181)</f>
        <v>0.30779350562554625</v>
      </c>
      <c r="K185">
        <f t="shared" si="34"/>
        <v>0</v>
      </c>
      <c r="L185">
        <f t="shared" si="34"/>
        <v>0</v>
      </c>
      <c r="M185">
        <f t="shared" si="34"/>
        <v>0</v>
      </c>
      <c r="N185">
        <f t="shared" si="34"/>
        <v>0</v>
      </c>
      <c r="O185">
        <f t="shared" si="34"/>
        <v>0</v>
      </c>
    </row>
    <row r="186" spans="2:17" x14ac:dyDescent="0.3">
      <c r="B186" s="3" t="s">
        <v>122</v>
      </c>
      <c r="G186">
        <f>(G185/SQRT(20))</f>
        <v>5.9157572812384958</v>
      </c>
      <c r="I186">
        <f>(I185/SQRT(20))</f>
        <v>0.1123902973898034</v>
      </c>
      <c r="J186">
        <f t="shared" ref="J186:O186" si="35">(J185/SQRT(20))</f>
        <v>6.8824720161168529E-2</v>
      </c>
      <c r="K186">
        <f t="shared" si="35"/>
        <v>0</v>
      </c>
      <c r="L186">
        <f t="shared" si="35"/>
        <v>0</v>
      </c>
      <c r="M186">
        <f t="shared" si="35"/>
        <v>0</v>
      </c>
      <c r="N186">
        <f t="shared" si="35"/>
        <v>0</v>
      </c>
      <c r="O186">
        <f t="shared" si="35"/>
        <v>0</v>
      </c>
    </row>
    <row r="188" spans="2:17" x14ac:dyDescent="0.3">
      <c r="B188" t="s">
        <v>34</v>
      </c>
      <c r="C188" t="s">
        <v>35</v>
      </c>
      <c r="D188" t="s">
        <v>55</v>
      </c>
      <c r="E188" t="s">
        <v>36</v>
      </c>
      <c r="F188" t="s">
        <v>37</v>
      </c>
      <c r="G188" t="s">
        <v>114</v>
      </c>
      <c r="H188" t="s">
        <v>39</v>
      </c>
      <c r="I188" t="s">
        <v>40</v>
      </c>
      <c r="J188" t="s">
        <v>41</v>
      </c>
      <c r="K188" t="s">
        <v>42</v>
      </c>
      <c r="L188" t="s">
        <v>43</v>
      </c>
      <c r="M188" t="s">
        <v>44</v>
      </c>
      <c r="N188" t="s">
        <v>45</v>
      </c>
      <c r="O188" t="s">
        <v>46</v>
      </c>
      <c r="Q188" t="s">
        <v>100</v>
      </c>
    </row>
    <row r="189" spans="2:17" x14ac:dyDescent="0.3">
      <c r="B189" s="3">
        <v>42235</v>
      </c>
      <c r="C189" t="s">
        <v>17</v>
      </c>
      <c r="D189">
        <v>81</v>
      </c>
      <c r="E189">
        <v>10</v>
      </c>
      <c r="F189">
        <v>1</v>
      </c>
      <c r="G189">
        <v>115</v>
      </c>
      <c r="H189" t="s">
        <v>95</v>
      </c>
      <c r="I189" s="11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42235</v>
      </c>
      <c r="C190" t="s">
        <v>17</v>
      </c>
      <c r="D190">
        <v>81</v>
      </c>
      <c r="E190">
        <v>10</v>
      </c>
      <c r="F190">
        <v>2</v>
      </c>
      <c r="G190">
        <v>54</v>
      </c>
      <c r="H190" t="s">
        <v>95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42235</v>
      </c>
      <c r="C191" t="s">
        <v>17</v>
      </c>
      <c r="D191">
        <v>81</v>
      </c>
      <c r="E191">
        <v>10</v>
      </c>
      <c r="F191">
        <v>3</v>
      </c>
      <c r="G191">
        <v>72</v>
      </c>
      <c r="H191" t="s">
        <v>95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</row>
    <row r="192" spans="2:17" x14ac:dyDescent="0.3">
      <c r="B192" s="3">
        <v>42235</v>
      </c>
      <c r="C192" t="s">
        <v>17</v>
      </c>
      <c r="D192">
        <v>81</v>
      </c>
      <c r="E192">
        <v>10</v>
      </c>
      <c r="F192">
        <v>4</v>
      </c>
      <c r="G192">
        <v>51</v>
      </c>
      <c r="H192" t="s">
        <v>96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7" x14ac:dyDescent="0.3">
      <c r="B193" s="3">
        <v>42235</v>
      </c>
      <c r="C193" t="s">
        <v>17</v>
      </c>
      <c r="D193">
        <v>81</v>
      </c>
      <c r="E193">
        <v>10</v>
      </c>
      <c r="F193">
        <v>5</v>
      </c>
      <c r="G193">
        <v>65</v>
      </c>
      <c r="H193" t="s">
        <v>98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7" x14ac:dyDescent="0.3">
      <c r="B194" s="3">
        <v>42235</v>
      </c>
      <c r="C194" t="s">
        <v>17</v>
      </c>
      <c r="D194">
        <v>81</v>
      </c>
      <c r="E194">
        <v>10</v>
      </c>
      <c r="F194">
        <v>6</v>
      </c>
      <c r="G194">
        <v>66</v>
      </c>
      <c r="H194" t="s">
        <v>98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42235</v>
      </c>
      <c r="C195" t="s">
        <v>17</v>
      </c>
      <c r="D195">
        <v>81</v>
      </c>
      <c r="E195">
        <v>10</v>
      </c>
      <c r="F195">
        <v>7</v>
      </c>
      <c r="G195">
        <v>100</v>
      </c>
      <c r="H195" t="s">
        <v>95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42235</v>
      </c>
      <c r="C196" t="s">
        <v>17</v>
      </c>
      <c r="D196">
        <v>81</v>
      </c>
      <c r="E196">
        <v>10</v>
      </c>
      <c r="F196">
        <v>8</v>
      </c>
      <c r="G196">
        <v>65</v>
      </c>
      <c r="H196" t="s">
        <v>96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 t="s">
        <v>295</v>
      </c>
    </row>
    <row r="197" spans="2:17" x14ac:dyDescent="0.3">
      <c r="B197" s="3">
        <v>42235</v>
      </c>
      <c r="C197" t="s">
        <v>17</v>
      </c>
      <c r="D197">
        <v>81</v>
      </c>
      <c r="E197">
        <v>10</v>
      </c>
      <c r="F197">
        <v>9</v>
      </c>
      <c r="G197">
        <v>67</v>
      </c>
      <c r="H197" t="s">
        <v>95</v>
      </c>
      <c r="I197">
        <v>4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42235</v>
      </c>
      <c r="C198" t="s">
        <v>17</v>
      </c>
      <c r="D198">
        <v>81</v>
      </c>
      <c r="E198">
        <v>10</v>
      </c>
      <c r="F198">
        <v>10</v>
      </c>
      <c r="G198">
        <v>87</v>
      </c>
      <c r="H198" t="s">
        <v>95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</row>
    <row r="199" spans="2:17" x14ac:dyDescent="0.3">
      <c r="B199" s="3">
        <v>42235</v>
      </c>
      <c r="C199" t="s">
        <v>17</v>
      </c>
      <c r="D199">
        <v>81</v>
      </c>
      <c r="E199">
        <v>10</v>
      </c>
      <c r="F199">
        <v>11</v>
      </c>
      <c r="G199">
        <v>109</v>
      </c>
      <c r="H199" t="s">
        <v>95</v>
      </c>
      <c r="I199">
        <v>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42235</v>
      </c>
      <c r="C200" t="s">
        <v>17</v>
      </c>
      <c r="D200">
        <v>81</v>
      </c>
      <c r="E200">
        <v>10</v>
      </c>
      <c r="F200">
        <v>12</v>
      </c>
      <c r="G200">
        <v>63</v>
      </c>
      <c r="H200" t="s">
        <v>98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42235</v>
      </c>
      <c r="C201" t="s">
        <v>17</v>
      </c>
      <c r="D201">
        <v>81</v>
      </c>
      <c r="E201">
        <v>10</v>
      </c>
      <c r="F201">
        <v>13</v>
      </c>
      <c r="G201">
        <v>62</v>
      </c>
      <c r="H201" t="s">
        <v>98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42235</v>
      </c>
      <c r="C202" t="s">
        <v>17</v>
      </c>
      <c r="D202">
        <v>81</v>
      </c>
      <c r="E202">
        <v>10</v>
      </c>
      <c r="F202">
        <v>14</v>
      </c>
      <c r="G202">
        <v>74</v>
      </c>
      <c r="H202" t="s">
        <v>96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42235</v>
      </c>
      <c r="C203" t="s">
        <v>17</v>
      </c>
      <c r="D203">
        <v>81</v>
      </c>
      <c r="E203">
        <v>10</v>
      </c>
      <c r="F203">
        <v>15</v>
      </c>
      <c r="G203">
        <v>110</v>
      </c>
      <c r="H203" t="s">
        <v>95</v>
      </c>
      <c r="I203">
        <v>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7" x14ac:dyDescent="0.3">
      <c r="B204" s="3">
        <v>42235</v>
      </c>
      <c r="C204" t="s">
        <v>17</v>
      </c>
      <c r="D204">
        <v>81</v>
      </c>
      <c r="E204">
        <v>10</v>
      </c>
      <c r="F204">
        <v>16</v>
      </c>
      <c r="G204">
        <v>57</v>
      </c>
      <c r="H204" t="s">
        <v>96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7" x14ac:dyDescent="0.3">
      <c r="B205" s="3">
        <v>42235</v>
      </c>
      <c r="C205" t="s">
        <v>17</v>
      </c>
      <c r="D205">
        <v>81</v>
      </c>
      <c r="E205">
        <v>10</v>
      </c>
      <c r="F205">
        <v>17</v>
      </c>
      <c r="G205">
        <v>60</v>
      </c>
      <c r="H205" t="s">
        <v>98</v>
      </c>
      <c r="I205">
        <v>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7" x14ac:dyDescent="0.3">
      <c r="B206" s="3">
        <v>42235</v>
      </c>
      <c r="C206" t="s">
        <v>17</v>
      </c>
      <c r="D206">
        <v>81</v>
      </c>
      <c r="E206">
        <v>10</v>
      </c>
      <c r="F206">
        <v>18</v>
      </c>
      <c r="G206">
        <v>81</v>
      </c>
      <c r="H206" s="11" t="s">
        <v>98</v>
      </c>
      <c r="I206">
        <v>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7" x14ac:dyDescent="0.3">
      <c r="B207" s="3">
        <v>42235</v>
      </c>
      <c r="C207" t="s">
        <v>17</v>
      </c>
      <c r="D207">
        <v>81</v>
      </c>
      <c r="E207">
        <v>10</v>
      </c>
      <c r="F207">
        <v>19</v>
      </c>
      <c r="G207">
        <v>120</v>
      </c>
      <c r="H207" t="s">
        <v>95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2:17" x14ac:dyDescent="0.3">
      <c r="B208" s="3">
        <v>42235</v>
      </c>
      <c r="C208" t="s">
        <v>17</v>
      </c>
      <c r="D208">
        <v>81</v>
      </c>
      <c r="E208">
        <v>10</v>
      </c>
      <c r="F208">
        <v>20</v>
      </c>
      <c r="G208" s="11">
        <v>93</v>
      </c>
      <c r="H208" t="s">
        <v>96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7" x14ac:dyDescent="0.3">
      <c r="B209" s="3"/>
    </row>
    <row r="210" spans="2:17" x14ac:dyDescent="0.3">
      <c r="B210" s="3" t="s">
        <v>108</v>
      </c>
      <c r="J210">
        <f t="shared" ref="J210:O210" si="36">SUM(J189:J208)</f>
        <v>1</v>
      </c>
      <c r="K210">
        <f t="shared" si="36"/>
        <v>0</v>
      </c>
      <c r="L210">
        <f t="shared" si="36"/>
        <v>0</v>
      </c>
      <c r="M210">
        <f t="shared" si="36"/>
        <v>0</v>
      </c>
      <c r="N210">
        <f t="shared" si="36"/>
        <v>1</v>
      </c>
      <c r="O210">
        <f t="shared" si="36"/>
        <v>1</v>
      </c>
    </row>
    <row r="211" spans="2:17" x14ac:dyDescent="0.3">
      <c r="B211" s="3" t="s">
        <v>107</v>
      </c>
      <c r="G211">
        <f>AVERAGE(G189:G208)</f>
        <v>78.55</v>
      </c>
      <c r="I211">
        <f>AVERAGE(I189:I208)</f>
        <v>3.15</v>
      </c>
      <c r="J211">
        <f>AVERAGE(J189:J208)</f>
        <v>0.05</v>
      </c>
      <c r="K211">
        <f t="shared" ref="K211:O211" si="37">AVERAGE(K189:K208)</f>
        <v>0</v>
      </c>
      <c r="L211">
        <f t="shared" si="37"/>
        <v>0</v>
      </c>
      <c r="M211">
        <f t="shared" si="37"/>
        <v>0</v>
      </c>
      <c r="N211">
        <f t="shared" si="37"/>
        <v>0.05</v>
      </c>
      <c r="O211">
        <f t="shared" si="37"/>
        <v>0.05</v>
      </c>
    </row>
    <row r="212" spans="2:17" x14ac:dyDescent="0.3">
      <c r="B212" t="s">
        <v>121</v>
      </c>
      <c r="G212">
        <f>_xlfn.STDEV.S(G189:G208)</f>
        <v>21.905238498683605</v>
      </c>
      <c r="I212">
        <f>_xlfn.STDEV.S(I189:I208)</f>
        <v>0.4893604849295935</v>
      </c>
      <c r="J212">
        <f t="shared" ref="J212:O212" si="38">_xlfn.STDEV.S(J189:J208)</f>
        <v>0.22360679774997896</v>
      </c>
      <c r="K212">
        <f t="shared" si="38"/>
        <v>0</v>
      </c>
      <c r="L212">
        <f t="shared" si="38"/>
        <v>0</v>
      </c>
      <c r="M212">
        <f t="shared" si="38"/>
        <v>0</v>
      </c>
      <c r="N212">
        <f t="shared" si="38"/>
        <v>0.22360679774997896</v>
      </c>
      <c r="O212">
        <f t="shared" si="38"/>
        <v>0.22360679774997896</v>
      </c>
    </row>
    <row r="213" spans="2:17" x14ac:dyDescent="0.3">
      <c r="B213" s="3" t="s">
        <v>122</v>
      </c>
      <c r="G213">
        <f>(G212/SQRT(20))</f>
        <v>4.8981602346401978</v>
      </c>
      <c r="I213">
        <f>(I212/SQRT(20))</f>
        <v>0.10942433098048324</v>
      </c>
      <c r="J213">
        <f t="shared" ref="J213:O213" si="39">(J212/SQRT(20))</f>
        <v>4.9999999999999996E-2</v>
      </c>
      <c r="K213">
        <f t="shared" si="39"/>
        <v>0</v>
      </c>
      <c r="L213">
        <f t="shared" si="39"/>
        <v>0</v>
      </c>
      <c r="M213">
        <f t="shared" si="39"/>
        <v>0</v>
      </c>
      <c r="N213">
        <f t="shared" si="39"/>
        <v>4.9999999999999996E-2</v>
      </c>
      <c r="O213">
        <f t="shared" si="39"/>
        <v>4.9999999999999996E-2</v>
      </c>
    </row>
    <row r="215" spans="2:17" x14ac:dyDescent="0.3">
      <c r="B215" t="s">
        <v>34</v>
      </c>
      <c r="C215" t="s">
        <v>35</v>
      </c>
      <c r="D215" t="s">
        <v>55</v>
      </c>
      <c r="E215" t="s">
        <v>36</v>
      </c>
      <c r="F215" t="s">
        <v>37</v>
      </c>
      <c r="G215" t="s">
        <v>114</v>
      </c>
      <c r="H215" t="s">
        <v>39</v>
      </c>
      <c r="I215" t="s">
        <v>40</v>
      </c>
      <c r="J215" t="s">
        <v>41</v>
      </c>
      <c r="K215" t="s">
        <v>42</v>
      </c>
      <c r="L215" t="s">
        <v>43</v>
      </c>
      <c r="M215" t="s">
        <v>44</v>
      </c>
      <c r="N215" t="s">
        <v>45</v>
      </c>
      <c r="O215" t="s">
        <v>46</v>
      </c>
      <c r="Q215" t="s">
        <v>100</v>
      </c>
    </row>
    <row r="216" spans="2:17" x14ac:dyDescent="0.3">
      <c r="B216" s="3">
        <v>42235</v>
      </c>
      <c r="C216" t="s">
        <v>17</v>
      </c>
      <c r="D216">
        <v>82</v>
      </c>
      <c r="E216">
        <v>11</v>
      </c>
      <c r="F216">
        <v>1</v>
      </c>
      <c r="G216">
        <v>97</v>
      </c>
      <c r="H216" t="s">
        <v>95</v>
      </c>
      <c r="I216" s="11">
        <v>4</v>
      </c>
      <c r="J216">
        <v>2</v>
      </c>
      <c r="K216">
        <v>0</v>
      </c>
      <c r="L216">
        <v>1</v>
      </c>
      <c r="M216">
        <v>0</v>
      </c>
      <c r="N216">
        <v>0</v>
      </c>
      <c r="O216">
        <v>0</v>
      </c>
    </row>
    <row r="217" spans="2:17" x14ac:dyDescent="0.3">
      <c r="B217" s="3">
        <v>42235</v>
      </c>
      <c r="C217" t="s">
        <v>17</v>
      </c>
      <c r="D217">
        <v>82</v>
      </c>
      <c r="E217">
        <v>11</v>
      </c>
      <c r="F217">
        <v>2</v>
      </c>
      <c r="G217">
        <v>75</v>
      </c>
      <c r="H217" t="s">
        <v>95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Q217" s="6" t="s">
        <v>166</v>
      </c>
    </row>
    <row r="218" spans="2:17" x14ac:dyDescent="0.3">
      <c r="B218" s="3">
        <v>42235</v>
      </c>
      <c r="C218" t="s">
        <v>17</v>
      </c>
      <c r="D218">
        <v>82</v>
      </c>
      <c r="E218">
        <v>11</v>
      </c>
      <c r="F218">
        <v>3</v>
      </c>
      <c r="G218">
        <v>45</v>
      </c>
      <c r="H218" t="s">
        <v>95</v>
      </c>
      <c r="I218">
        <v>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2:17" x14ac:dyDescent="0.3">
      <c r="B219" s="3">
        <v>42235</v>
      </c>
      <c r="C219" t="s">
        <v>17</v>
      </c>
      <c r="D219">
        <v>82</v>
      </c>
      <c r="E219">
        <v>11</v>
      </c>
      <c r="F219">
        <v>4</v>
      </c>
      <c r="G219">
        <v>67</v>
      </c>
      <c r="H219" t="s">
        <v>95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42235</v>
      </c>
      <c r="C220" t="s">
        <v>17</v>
      </c>
      <c r="D220">
        <v>82</v>
      </c>
      <c r="E220">
        <v>11</v>
      </c>
      <c r="F220">
        <v>5</v>
      </c>
      <c r="G220">
        <v>126</v>
      </c>
      <c r="H220" t="s">
        <v>99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42235</v>
      </c>
      <c r="C221" t="s">
        <v>17</v>
      </c>
      <c r="D221">
        <v>82</v>
      </c>
      <c r="E221">
        <v>11</v>
      </c>
      <c r="F221">
        <v>6</v>
      </c>
      <c r="G221">
        <v>66</v>
      </c>
      <c r="H221" t="s">
        <v>95</v>
      </c>
      <c r="I221">
        <v>3</v>
      </c>
      <c r="J221">
        <v>2</v>
      </c>
      <c r="K221">
        <v>0</v>
      </c>
      <c r="L221">
        <v>1</v>
      </c>
      <c r="M221">
        <v>0</v>
      </c>
      <c r="N221">
        <v>0</v>
      </c>
      <c r="O221">
        <v>0</v>
      </c>
    </row>
    <row r="222" spans="2:17" x14ac:dyDescent="0.3">
      <c r="B222" s="3">
        <v>42235</v>
      </c>
      <c r="C222" t="s">
        <v>17</v>
      </c>
      <c r="D222">
        <v>82</v>
      </c>
      <c r="E222">
        <v>11</v>
      </c>
      <c r="F222">
        <v>7</v>
      </c>
      <c r="G222">
        <v>110</v>
      </c>
      <c r="H222" t="s">
        <v>99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42235</v>
      </c>
      <c r="C223" t="s">
        <v>17</v>
      </c>
      <c r="D223">
        <v>82</v>
      </c>
      <c r="E223">
        <v>11</v>
      </c>
      <c r="F223">
        <v>8</v>
      </c>
      <c r="G223">
        <v>56</v>
      </c>
      <c r="H223" t="s">
        <v>98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7" x14ac:dyDescent="0.3">
      <c r="B224" s="3">
        <v>42235</v>
      </c>
      <c r="C224" t="s">
        <v>17</v>
      </c>
      <c r="D224">
        <v>82</v>
      </c>
      <c r="E224">
        <v>11</v>
      </c>
      <c r="F224">
        <v>9</v>
      </c>
      <c r="G224">
        <v>60</v>
      </c>
      <c r="H224" t="s">
        <v>98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42235</v>
      </c>
      <c r="C225" t="s">
        <v>17</v>
      </c>
      <c r="D225">
        <v>82</v>
      </c>
      <c r="E225">
        <v>11</v>
      </c>
      <c r="F225">
        <v>10</v>
      </c>
      <c r="G225">
        <v>115</v>
      </c>
      <c r="H225" t="s">
        <v>99</v>
      </c>
      <c r="I225">
        <v>4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42235</v>
      </c>
      <c r="C226" t="s">
        <v>17</v>
      </c>
      <c r="D226">
        <v>82</v>
      </c>
      <c r="E226">
        <v>11</v>
      </c>
      <c r="F226">
        <v>11</v>
      </c>
      <c r="G226">
        <v>123</v>
      </c>
      <c r="H226" s="11" t="s">
        <v>99</v>
      </c>
      <c r="I226">
        <v>3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</row>
    <row r="227" spans="2:17" x14ac:dyDescent="0.3">
      <c r="B227" s="3">
        <v>42235</v>
      </c>
      <c r="C227" t="s">
        <v>17</v>
      </c>
      <c r="D227">
        <v>82</v>
      </c>
      <c r="E227">
        <v>11</v>
      </c>
      <c r="F227">
        <v>12</v>
      </c>
      <c r="G227">
        <v>126</v>
      </c>
      <c r="H227" t="s">
        <v>99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Q227" t="s">
        <v>296</v>
      </c>
    </row>
    <row r="228" spans="2:17" x14ac:dyDescent="0.3">
      <c r="B228" s="3">
        <v>42235</v>
      </c>
      <c r="C228" t="s">
        <v>17</v>
      </c>
      <c r="D228">
        <v>82</v>
      </c>
      <c r="E228">
        <v>11</v>
      </c>
      <c r="F228">
        <v>13</v>
      </c>
      <c r="G228">
        <v>46</v>
      </c>
      <c r="H228" t="s">
        <v>96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7" x14ac:dyDescent="0.3">
      <c r="B229" s="3">
        <v>42235</v>
      </c>
      <c r="C229" t="s">
        <v>17</v>
      </c>
      <c r="D229">
        <v>82</v>
      </c>
      <c r="E229">
        <v>11</v>
      </c>
      <c r="F229">
        <v>14</v>
      </c>
      <c r="G229">
        <v>60</v>
      </c>
      <c r="H229" t="s">
        <v>98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/>
    </row>
    <row r="231" spans="2:17" x14ac:dyDescent="0.3">
      <c r="B231" s="3" t="s">
        <v>108</v>
      </c>
      <c r="J231">
        <f t="shared" ref="J231:O231" si="40">SUM(J216:J229)</f>
        <v>4</v>
      </c>
      <c r="K231">
        <f t="shared" si="40"/>
        <v>0</v>
      </c>
      <c r="L231">
        <f t="shared" si="40"/>
        <v>2</v>
      </c>
      <c r="M231">
        <f t="shared" si="40"/>
        <v>1</v>
      </c>
      <c r="N231">
        <f t="shared" si="40"/>
        <v>0</v>
      </c>
      <c r="O231">
        <f t="shared" si="40"/>
        <v>0</v>
      </c>
    </row>
    <row r="232" spans="2:17" x14ac:dyDescent="0.3">
      <c r="B232" s="3" t="s">
        <v>107</v>
      </c>
      <c r="G232">
        <f>AVERAGE(G216:G229)</f>
        <v>83.714285714285708</v>
      </c>
      <c r="I232">
        <f t="shared" ref="I232:O232" si="41">AVERAGE(I216:I229)</f>
        <v>3.1428571428571428</v>
      </c>
      <c r="J232">
        <f t="shared" si="41"/>
        <v>0.2857142857142857</v>
      </c>
      <c r="K232">
        <f t="shared" si="41"/>
        <v>0</v>
      </c>
      <c r="L232">
        <f t="shared" si="41"/>
        <v>0.14285714285714285</v>
      </c>
      <c r="M232">
        <f t="shared" si="41"/>
        <v>7.1428571428571425E-2</v>
      </c>
      <c r="N232">
        <f t="shared" si="41"/>
        <v>0</v>
      </c>
      <c r="O232">
        <f t="shared" si="41"/>
        <v>0</v>
      </c>
    </row>
    <row r="233" spans="2:17" x14ac:dyDescent="0.3">
      <c r="B233" t="s">
        <v>121</v>
      </c>
      <c r="G233">
        <f>_xlfn.STDEV.S(G216:G229)</f>
        <v>30.945183722259525</v>
      </c>
      <c r="I233">
        <f t="shared" ref="I233:O233" si="42">_xlfn.STDEV.S(I216:I229)</f>
        <v>0.53452248382484935</v>
      </c>
      <c r="J233">
        <f t="shared" si="42"/>
        <v>0.72627303920256292</v>
      </c>
      <c r="K233">
        <f t="shared" si="42"/>
        <v>0</v>
      </c>
      <c r="L233">
        <f t="shared" si="42"/>
        <v>0.36313651960128146</v>
      </c>
      <c r="M233">
        <f t="shared" si="42"/>
        <v>0.2672612419124244</v>
      </c>
      <c r="N233">
        <f t="shared" si="42"/>
        <v>0</v>
      </c>
      <c r="O233">
        <f t="shared" si="42"/>
        <v>0</v>
      </c>
    </row>
    <row r="234" spans="2:17" x14ac:dyDescent="0.3">
      <c r="B234" s="3" t="s">
        <v>122</v>
      </c>
      <c r="G234">
        <f>(G233/SQRT(14))</f>
        <v>8.2704482328192199</v>
      </c>
      <c r="I234">
        <f t="shared" ref="I234:O234" si="43">(I233/SQRT(14))</f>
        <v>0.14285714285714302</v>
      </c>
      <c r="J234">
        <f t="shared" si="43"/>
        <v>0.19410463442478784</v>
      </c>
      <c r="K234">
        <f t="shared" si="43"/>
        <v>0</v>
      </c>
      <c r="L234">
        <f t="shared" si="43"/>
        <v>9.7052317212393921E-2</v>
      </c>
      <c r="M234">
        <f t="shared" si="43"/>
        <v>7.1428571428571438E-2</v>
      </c>
      <c r="N234">
        <f t="shared" si="43"/>
        <v>0</v>
      </c>
      <c r="O234">
        <f t="shared" si="43"/>
        <v>0</v>
      </c>
    </row>
    <row r="236" spans="2:17" x14ac:dyDescent="0.3">
      <c r="B236" t="s">
        <v>34</v>
      </c>
      <c r="C236" t="s">
        <v>35</v>
      </c>
      <c r="D236" t="s">
        <v>55</v>
      </c>
      <c r="E236" t="s">
        <v>36</v>
      </c>
      <c r="F236" t="s">
        <v>37</v>
      </c>
      <c r="G236" t="s">
        <v>114</v>
      </c>
      <c r="H236" t="s">
        <v>39</v>
      </c>
      <c r="I236" t="s">
        <v>40</v>
      </c>
      <c r="J236" t="s">
        <v>41</v>
      </c>
      <c r="K236" t="s">
        <v>42</v>
      </c>
      <c r="L236" t="s">
        <v>43</v>
      </c>
      <c r="M236" t="s">
        <v>44</v>
      </c>
      <c r="N236" t="s">
        <v>45</v>
      </c>
      <c r="O236" t="s">
        <v>46</v>
      </c>
      <c r="Q236" t="s">
        <v>100</v>
      </c>
    </row>
    <row r="237" spans="2:17" x14ac:dyDescent="0.3">
      <c r="B237" s="3">
        <v>42235</v>
      </c>
      <c r="C237" t="s">
        <v>17</v>
      </c>
      <c r="D237">
        <v>83</v>
      </c>
      <c r="E237">
        <v>12</v>
      </c>
      <c r="F237">
        <v>1</v>
      </c>
      <c r="G237">
        <v>124</v>
      </c>
      <c r="H237" t="s">
        <v>95</v>
      </c>
      <c r="I237" s="11">
        <v>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2:17" x14ac:dyDescent="0.3">
      <c r="B238" s="3">
        <v>42235</v>
      </c>
      <c r="C238" t="s">
        <v>17</v>
      </c>
      <c r="D238">
        <v>83</v>
      </c>
      <c r="E238">
        <v>12</v>
      </c>
      <c r="F238">
        <v>2</v>
      </c>
      <c r="G238" s="11">
        <v>108</v>
      </c>
      <c r="H238" t="s">
        <v>95</v>
      </c>
      <c r="I238">
        <v>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2:17" x14ac:dyDescent="0.3">
      <c r="B239" s="3">
        <v>42235</v>
      </c>
      <c r="C239" t="s">
        <v>17</v>
      </c>
      <c r="D239">
        <v>83</v>
      </c>
      <c r="E239">
        <v>12</v>
      </c>
      <c r="F239">
        <v>3</v>
      </c>
      <c r="G239">
        <v>134</v>
      </c>
      <c r="H239" t="s">
        <v>115</v>
      </c>
      <c r="I239">
        <v>4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Q239" s="6" t="s">
        <v>210</v>
      </c>
    </row>
    <row r="240" spans="2:17" x14ac:dyDescent="0.3">
      <c r="B240" s="3">
        <v>42235</v>
      </c>
      <c r="C240" t="s">
        <v>17</v>
      </c>
      <c r="D240">
        <v>83</v>
      </c>
      <c r="E240">
        <v>12</v>
      </c>
      <c r="F240">
        <v>4</v>
      </c>
      <c r="G240">
        <v>60</v>
      </c>
      <c r="H240" t="s">
        <v>96</v>
      </c>
      <c r="I240">
        <v>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2:17" x14ac:dyDescent="0.3">
      <c r="B241" s="3">
        <v>42235</v>
      </c>
      <c r="C241" t="s">
        <v>17</v>
      </c>
      <c r="D241">
        <v>83</v>
      </c>
      <c r="E241">
        <v>12</v>
      </c>
      <c r="F241">
        <v>5</v>
      </c>
      <c r="G241">
        <v>74</v>
      </c>
      <c r="H241" t="s">
        <v>96</v>
      </c>
      <c r="I241">
        <v>4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2:17" x14ac:dyDescent="0.3">
      <c r="B242" s="3">
        <v>42235</v>
      </c>
      <c r="C242" t="s">
        <v>17</v>
      </c>
      <c r="D242">
        <v>83</v>
      </c>
      <c r="E242">
        <v>12</v>
      </c>
      <c r="F242">
        <v>6</v>
      </c>
      <c r="G242" s="10">
        <v>101</v>
      </c>
      <c r="H242" t="s">
        <v>95</v>
      </c>
      <c r="I242">
        <v>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2:17" x14ac:dyDescent="0.3">
      <c r="B243" s="3">
        <v>42235</v>
      </c>
      <c r="C243" t="s">
        <v>17</v>
      </c>
      <c r="D243">
        <v>83</v>
      </c>
      <c r="E243">
        <v>12</v>
      </c>
      <c r="F243">
        <v>7</v>
      </c>
      <c r="G243">
        <v>163</v>
      </c>
      <c r="H243" t="s">
        <v>95</v>
      </c>
      <c r="I243">
        <v>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2:17" x14ac:dyDescent="0.3">
      <c r="B244" s="3">
        <v>42235</v>
      </c>
      <c r="C244" t="s">
        <v>17</v>
      </c>
      <c r="D244">
        <v>83</v>
      </c>
      <c r="E244">
        <v>12</v>
      </c>
      <c r="F244">
        <v>8</v>
      </c>
      <c r="G244">
        <v>96</v>
      </c>
      <c r="H244" t="s">
        <v>95</v>
      </c>
      <c r="I244">
        <v>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 s="6"/>
    </row>
    <row r="245" spans="2:17" x14ac:dyDescent="0.3">
      <c r="B245" s="3">
        <v>42235</v>
      </c>
      <c r="C245" t="s">
        <v>17</v>
      </c>
      <c r="D245">
        <v>83</v>
      </c>
      <c r="E245">
        <v>12</v>
      </c>
      <c r="F245">
        <v>9</v>
      </c>
      <c r="G245">
        <v>68</v>
      </c>
      <c r="H245" t="s">
        <v>95</v>
      </c>
      <c r="I245">
        <v>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7" x14ac:dyDescent="0.3">
      <c r="B246" s="3">
        <v>42235</v>
      </c>
      <c r="C246" t="s">
        <v>17</v>
      </c>
      <c r="D246">
        <v>83</v>
      </c>
      <c r="E246">
        <v>12</v>
      </c>
      <c r="F246">
        <v>10</v>
      </c>
      <c r="G246">
        <v>96</v>
      </c>
      <c r="H246" t="s">
        <v>96</v>
      </c>
      <c r="I246">
        <v>4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2:17" x14ac:dyDescent="0.3">
      <c r="B247" s="3">
        <v>42235</v>
      </c>
      <c r="C247" t="s">
        <v>17</v>
      </c>
      <c r="D247">
        <v>83</v>
      </c>
      <c r="E247">
        <v>12</v>
      </c>
      <c r="F247">
        <v>11</v>
      </c>
      <c r="G247">
        <v>175</v>
      </c>
      <c r="H247" t="s">
        <v>99</v>
      </c>
      <c r="I247">
        <v>4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Q247" t="s">
        <v>297</v>
      </c>
    </row>
    <row r="248" spans="2:17" x14ac:dyDescent="0.3">
      <c r="B248" s="3">
        <v>42235</v>
      </c>
      <c r="C248" t="s">
        <v>17</v>
      </c>
      <c r="D248">
        <v>83</v>
      </c>
      <c r="E248">
        <v>12</v>
      </c>
      <c r="F248">
        <v>12</v>
      </c>
      <c r="G248">
        <v>145</v>
      </c>
      <c r="H248" t="s">
        <v>116</v>
      </c>
      <c r="I248">
        <v>3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7" x14ac:dyDescent="0.3">
      <c r="B249" s="3">
        <v>42235</v>
      </c>
      <c r="C249" t="s">
        <v>17</v>
      </c>
      <c r="D249">
        <v>83</v>
      </c>
      <c r="E249">
        <v>12</v>
      </c>
      <c r="F249">
        <v>13</v>
      </c>
      <c r="G249">
        <v>180</v>
      </c>
      <c r="H249" t="s">
        <v>99</v>
      </c>
      <c r="I249">
        <v>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2:17" x14ac:dyDescent="0.3">
      <c r="B250" s="3">
        <v>42235</v>
      </c>
      <c r="C250" t="s">
        <v>17</v>
      </c>
      <c r="D250">
        <v>83</v>
      </c>
      <c r="E250">
        <v>12</v>
      </c>
      <c r="F250">
        <v>14</v>
      </c>
      <c r="G250">
        <v>137</v>
      </c>
      <c r="H250" t="s">
        <v>95</v>
      </c>
      <c r="I250">
        <v>3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2:17" x14ac:dyDescent="0.3">
      <c r="B251" s="3">
        <v>42235</v>
      </c>
      <c r="C251" t="s">
        <v>17</v>
      </c>
      <c r="D251">
        <v>83</v>
      </c>
      <c r="E251">
        <v>12</v>
      </c>
      <c r="F251">
        <v>15</v>
      </c>
      <c r="G251">
        <v>116</v>
      </c>
      <c r="H251" t="s">
        <v>95</v>
      </c>
      <c r="I251">
        <v>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2:17" x14ac:dyDescent="0.3">
      <c r="B252" s="3">
        <v>42235</v>
      </c>
      <c r="C252" t="s">
        <v>17</v>
      </c>
      <c r="D252">
        <v>83</v>
      </c>
      <c r="E252">
        <v>12</v>
      </c>
      <c r="F252">
        <v>16</v>
      </c>
      <c r="G252">
        <v>174</v>
      </c>
      <c r="H252" t="s">
        <v>99</v>
      </c>
      <c r="I252">
        <v>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2:17" x14ac:dyDescent="0.3">
      <c r="B253" s="3">
        <v>42235</v>
      </c>
      <c r="C253" t="s">
        <v>17</v>
      </c>
      <c r="D253">
        <v>83</v>
      </c>
      <c r="E253">
        <v>12</v>
      </c>
      <c r="F253">
        <v>17</v>
      </c>
      <c r="G253">
        <v>122</v>
      </c>
      <c r="H253" t="s">
        <v>95</v>
      </c>
      <c r="I253">
        <v>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2:17" x14ac:dyDescent="0.3">
      <c r="B254" s="3">
        <v>42235</v>
      </c>
      <c r="C254" t="s">
        <v>17</v>
      </c>
      <c r="D254">
        <v>83</v>
      </c>
      <c r="E254">
        <v>12</v>
      </c>
      <c r="F254">
        <v>18</v>
      </c>
      <c r="G254">
        <v>117</v>
      </c>
      <c r="H254" s="11" t="s">
        <v>95</v>
      </c>
      <c r="I254">
        <v>4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2:17" x14ac:dyDescent="0.3">
      <c r="B255" s="3">
        <v>42235</v>
      </c>
      <c r="C255" t="s">
        <v>17</v>
      </c>
      <c r="D255">
        <v>83</v>
      </c>
      <c r="E255">
        <v>12</v>
      </c>
      <c r="F255">
        <v>19</v>
      </c>
      <c r="G255">
        <v>123</v>
      </c>
      <c r="H255" t="s">
        <v>95</v>
      </c>
      <c r="I255">
        <v>4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2:17" x14ac:dyDescent="0.3">
      <c r="B256" s="3">
        <v>42235</v>
      </c>
      <c r="C256" t="s">
        <v>17</v>
      </c>
      <c r="D256">
        <v>83</v>
      </c>
      <c r="E256">
        <v>12</v>
      </c>
      <c r="F256">
        <v>20</v>
      </c>
      <c r="G256">
        <v>46</v>
      </c>
      <c r="H256" t="s">
        <v>95</v>
      </c>
      <c r="I256">
        <v>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2:17" x14ac:dyDescent="0.3">
      <c r="B257" s="3"/>
    </row>
    <row r="258" spans="2:17" x14ac:dyDescent="0.3">
      <c r="B258" s="3" t="s">
        <v>108</v>
      </c>
      <c r="J258">
        <f t="shared" ref="J258:O258" si="44">SUM(J237:J256)</f>
        <v>3</v>
      </c>
      <c r="K258">
        <f t="shared" si="44"/>
        <v>0</v>
      </c>
      <c r="L258">
        <f t="shared" si="44"/>
        <v>1</v>
      </c>
      <c r="M258">
        <f t="shared" si="44"/>
        <v>0</v>
      </c>
      <c r="N258">
        <f t="shared" si="44"/>
        <v>0</v>
      </c>
      <c r="O258">
        <f t="shared" si="44"/>
        <v>0</v>
      </c>
    </row>
    <row r="259" spans="2:17" x14ac:dyDescent="0.3">
      <c r="B259" s="3" t="s">
        <v>107</v>
      </c>
      <c r="G259">
        <f>AVERAGE(G237:G256)</f>
        <v>117.95</v>
      </c>
      <c r="I259">
        <f>AVERAGE(I237:I256)</f>
        <v>3.7</v>
      </c>
      <c r="J259">
        <f>AVERAGE(J237:J256)</f>
        <v>0.15</v>
      </c>
      <c r="K259">
        <f t="shared" ref="K259:O259" si="45">AVERAGE(K237:K256)</f>
        <v>0</v>
      </c>
      <c r="L259">
        <f t="shared" si="45"/>
        <v>0.05</v>
      </c>
      <c r="M259">
        <f t="shared" si="45"/>
        <v>0</v>
      </c>
      <c r="N259">
        <f t="shared" si="45"/>
        <v>0</v>
      </c>
      <c r="O259">
        <f t="shared" si="45"/>
        <v>0</v>
      </c>
    </row>
    <row r="260" spans="2:17" x14ac:dyDescent="0.3">
      <c r="B260" t="s">
        <v>121</v>
      </c>
      <c r="G260">
        <f>_xlfn.STDEV.S(G237:G256)</f>
        <v>38.404324043825568</v>
      </c>
      <c r="I260">
        <f>_xlfn.STDEV.S(I237:I256)</f>
        <v>0.47016234598162665</v>
      </c>
      <c r="J260">
        <f t="shared" ref="J260:O260" si="46">_xlfn.STDEV.S(J237:J256)</f>
        <v>0.36634754853252327</v>
      </c>
      <c r="K260">
        <f t="shared" si="46"/>
        <v>0</v>
      </c>
      <c r="L260">
        <f t="shared" si="46"/>
        <v>0.22360679774997896</v>
      </c>
      <c r="M260">
        <f t="shared" si="46"/>
        <v>0</v>
      </c>
      <c r="N260">
        <f t="shared" si="46"/>
        <v>0</v>
      </c>
      <c r="O260">
        <f t="shared" si="46"/>
        <v>0</v>
      </c>
    </row>
    <row r="261" spans="2:17" x14ac:dyDescent="0.3">
      <c r="B261" s="3" t="s">
        <v>122</v>
      </c>
      <c r="G261">
        <f>(G260/SQRT(20))</f>
        <v>8.587467919192358</v>
      </c>
      <c r="I261">
        <f>(I260/SQRT(20))</f>
        <v>0.10513149660756922</v>
      </c>
      <c r="J261">
        <f t="shared" ref="J261:O261" si="47">(J260/SQRT(20))</f>
        <v>8.1917802190912534E-2</v>
      </c>
      <c r="K261">
        <f t="shared" si="47"/>
        <v>0</v>
      </c>
      <c r="L261">
        <f t="shared" si="47"/>
        <v>4.9999999999999996E-2</v>
      </c>
      <c r="M261">
        <f t="shared" si="47"/>
        <v>0</v>
      </c>
      <c r="N261">
        <f t="shared" si="47"/>
        <v>0</v>
      </c>
      <c r="O261">
        <f t="shared" si="47"/>
        <v>0</v>
      </c>
    </row>
    <row r="263" spans="2:17" x14ac:dyDescent="0.3">
      <c r="B263" t="s">
        <v>34</v>
      </c>
      <c r="C263" t="s">
        <v>35</v>
      </c>
      <c r="D263" t="s">
        <v>55</v>
      </c>
      <c r="E263" t="s">
        <v>36</v>
      </c>
      <c r="F263" t="s">
        <v>37</v>
      </c>
      <c r="G263" t="s">
        <v>114</v>
      </c>
      <c r="H263" t="s">
        <v>39</v>
      </c>
      <c r="I263" t="s">
        <v>40</v>
      </c>
      <c r="J263" t="s">
        <v>41</v>
      </c>
      <c r="K263" t="s">
        <v>42</v>
      </c>
      <c r="L263" t="s">
        <v>43</v>
      </c>
      <c r="M263" t="s">
        <v>44</v>
      </c>
      <c r="N263" t="s">
        <v>45</v>
      </c>
      <c r="O263" t="s">
        <v>46</v>
      </c>
      <c r="Q263" t="s">
        <v>100</v>
      </c>
    </row>
    <row r="264" spans="2:17" x14ac:dyDescent="0.3">
      <c r="B264" s="3">
        <v>42235</v>
      </c>
      <c r="C264" t="s">
        <v>17</v>
      </c>
      <c r="D264">
        <v>84</v>
      </c>
      <c r="E264">
        <v>13</v>
      </c>
      <c r="F264">
        <v>1</v>
      </c>
      <c r="G264">
        <v>115</v>
      </c>
      <c r="H264" t="s">
        <v>95</v>
      </c>
      <c r="I264" s="11">
        <v>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2:17" x14ac:dyDescent="0.3">
      <c r="B265" s="3">
        <v>42235</v>
      </c>
      <c r="C265" t="s">
        <v>17</v>
      </c>
      <c r="D265">
        <v>84</v>
      </c>
      <c r="E265">
        <v>13</v>
      </c>
      <c r="F265">
        <v>2</v>
      </c>
      <c r="G265" s="11">
        <v>124</v>
      </c>
      <c r="H265" t="s">
        <v>95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2:17" x14ac:dyDescent="0.3">
      <c r="B266" s="3">
        <v>42235</v>
      </c>
      <c r="C266" t="s">
        <v>17</v>
      </c>
      <c r="D266">
        <v>84</v>
      </c>
      <c r="E266">
        <v>13</v>
      </c>
      <c r="F266">
        <v>3</v>
      </c>
      <c r="G266">
        <v>126</v>
      </c>
      <c r="H266" t="s">
        <v>95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2:17" x14ac:dyDescent="0.3">
      <c r="B267" s="3">
        <v>42235</v>
      </c>
      <c r="C267" t="s">
        <v>17</v>
      </c>
      <c r="D267">
        <v>84</v>
      </c>
      <c r="E267">
        <v>13</v>
      </c>
      <c r="F267">
        <v>4</v>
      </c>
      <c r="G267">
        <v>116</v>
      </c>
      <c r="H267" t="s">
        <v>95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2:17" x14ac:dyDescent="0.3">
      <c r="B268" s="3">
        <v>42235</v>
      </c>
      <c r="C268" t="s">
        <v>17</v>
      </c>
      <c r="D268">
        <v>84</v>
      </c>
      <c r="E268">
        <v>13</v>
      </c>
      <c r="F268">
        <v>5</v>
      </c>
      <c r="G268">
        <v>118</v>
      </c>
      <c r="H268" t="s">
        <v>95</v>
      </c>
      <c r="I268">
        <v>2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</row>
    <row r="269" spans="2:17" x14ac:dyDescent="0.3">
      <c r="B269" s="3">
        <v>42235</v>
      </c>
      <c r="C269" t="s">
        <v>17</v>
      </c>
      <c r="D269">
        <v>84</v>
      </c>
      <c r="E269">
        <v>13</v>
      </c>
      <c r="F269">
        <v>6</v>
      </c>
      <c r="G269">
        <v>100</v>
      </c>
      <c r="H269" t="s">
        <v>95</v>
      </c>
      <c r="I269">
        <v>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Q269" t="s">
        <v>298</v>
      </c>
    </row>
    <row r="270" spans="2:17" x14ac:dyDescent="0.3">
      <c r="B270" s="3">
        <v>42235</v>
      </c>
      <c r="C270" t="s">
        <v>17</v>
      </c>
      <c r="D270">
        <v>84</v>
      </c>
      <c r="E270">
        <v>13</v>
      </c>
      <c r="F270">
        <v>7</v>
      </c>
      <c r="G270">
        <v>138</v>
      </c>
      <c r="H270" t="s">
        <v>115</v>
      </c>
      <c r="I270">
        <v>4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2:17" x14ac:dyDescent="0.3">
      <c r="B271" s="3">
        <v>42235</v>
      </c>
      <c r="C271" t="s">
        <v>17</v>
      </c>
      <c r="D271">
        <v>84</v>
      </c>
      <c r="E271">
        <v>13</v>
      </c>
      <c r="F271">
        <v>8</v>
      </c>
      <c r="G271">
        <v>120</v>
      </c>
      <c r="H271" t="s">
        <v>95</v>
      </c>
      <c r="I271">
        <v>4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2:17" x14ac:dyDescent="0.3">
      <c r="B272" s="3">
        <v>42235</v>
      </c>
      <c r="C272" t="s">
        <v>17</v>
      </c>
      <c r="D272">
        <v>84</v>
      </c>
      <c r="E272">
        <v>13</v>
      </c>
      <c r="F272">
        <v>9</v>
      </c>
      <c r="G272">
        <v>97</v>
      </c>
      <c r="H272" t="s">
        <v>95</v>
      </c>
      <c r="I272">
        <v>4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2:15" x14ac:dyDescent="0.3">
      <c r="B273" s="3">
        <v>42235</v>
      </c>
      <c r="C273" t="s">
        <v>17</v>
      </c>
      <c r="D273">
        <v>84</v>
      </c>
      <c r="E273">
        <v>13</v>
      </c>
      <c r="F273">
        <v>10</v>
      </c>
      <c r="G273">
        <v>135</v>
      </c>
      <c r="H273" t="s">
        <v>99</v>
      </c>
      <c r="I273">
        <v>4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2:15" x14ac:dyDescent="0.3">
      <c r="B274" s="3">
        <v>42235</v>
      </c>
      <c r="C274" t="s">
        <v>17</v>
      </c>
      <c r="D274">
        <v>84</v>
      </c>
      <c r="E274">
        <v>13</v>
      </c>
      <c r="F274">
        <v>11</v>
      </c>
      <c r="G274">
        <v>87</v>
      </c>
      <c r="H274" t="s">
        <v>95</v>
      </c>
      <c r="I274">
        <v>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2:15" x14ac:dyDescent="0.3">
      <c r="B275" s="3">
        <v>42235</v>
      </c>
      <c r="C275" t="s">
        <v>17</v>
      </c>
      <c r="D275">
        <v>84</v>
      </c>
      <c r="E275">
        <v>13</v>
      </c>
      <c r="F275">
        <v>12</v>
      </c>
      <c r="G275">
        <v>114</v>
      </c>
      <c r="H275" t="s">
        <v>99</v>
      </c>
      <c r="I275">
        <v>4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2:15" x14ac:dyDescent="0.3">
      <c r="B276" s="3">
        <v>42235</v>
      </c>
      <c r="C276" t="s">
        <v>17</v>
      </c>
      <c r="D276">
        <v>84</v>
      </c>
      <c r="E276">
        <v>13</v>
      </c>
      <c r="F276">
        <v>13</v>
      </c>
      <c r="G276">
        <v>51</v>
      </c>
      <c r="H276" t="s">
        <v>95</v>
      </c>
      <c r="I276">
        <v>4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2:15" x14ac:dyDescent="0.3">
      <c r="B277" s="3">
        <v>42235</v>
      </c>
      <c r="C277" t="s">
        <v>17</v>
      </c>
      <c r="D277">
        <v>84</v>
      </c>
      <c r="E277">
        <v>13</v>
      </c>
      <c r="F277">
        <v>14</v>
      </c>
      <c r="G277">
        <v>100</v>
      </c>
      <c r="H277" t="s">
        <v>116</v>
      </c>
      <c r="I277">
        <v>3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2:15" x14ac:dyDescent="0.3">
      <c r="B278" s="3">
        <v>42235</v>
      </c>
      <c r="C278" t="s">
        <v>17</v>
      </c>
      <c r="D278">
        <v>84</v>
      </c>
      <c r="E278">
        <v>13</v>
      </c>
      <c r="F278">
        <v>15</v>
      </c>
      <c r="G278">
        <v>61</v>
      </c>
      <c r="H278" t="s">
        <v>95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2:15" x14ac:dyDescent="0.3">
      <c r="B279" s="3">
        <v>42235</v>
      </c>
      <c r="C279" t="s">
        <v>17</v>
      </c>
      <c r="D279">
        <v>84</v>
      </c>
      <c r="E279">
        <v>13</v>
      </c>
      <c r="F279">
        <v>16</v>
      </c>
      <c r="G279">
        <v>100</v>
      </c>
      <c r="H279" t="s">
        <v>95</v>
      </c>
      <c r="I279">
        <v>4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2:15" x14ac:dyDescent="0.3">
      <c r="B280" s="3">
        <v>42235</v>
      </c>
      <c r="C280" t="s">
        <v>17</v>
      </c>
      <c r="D280">
        <v>84</v>
      </c>
      <c r="E280">
        <v>13</v>
      </c>
      <c r="F280">
        <v>17</v>
      </c>
      <c r="G280">
        <v>91</v>
      </c>
      <c r="H280" t="s">
        <v>95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2:15" x14ac:dyDescent="0.3">
      <c r="B281" s="3">
        <v>42235</v>
      </c>
      <c r="C281" t="s">
        <v>17</v>
      </c>
      <c r="D281">
        <v>84</v>
      </c>
      <c r="E281">
        <v>13</v>
      </c>
      <c r="F281">
        <v>18</v>
      </c>
      <c r="G281">
        <v>88</v>
      </c>
      <c r="H281" s="11" t="s">
        <v>95</v>
      </c>
      <c r="I281">
        <v>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2:15" x14ac:dyDescent="0.3">
      <c r="B282" s="3">
        <v>42235</v>
      </c>
      <c r="C282" t="s">
        <v>17</v>
      </c>
      <c r="D282">
        <v>84</v>
      </c>
      <c r="E282">
        <v>13</v>
      </c>
      <c r="F282">
        <v>19</v>
      </c>
      <c r="G282">
        <v>129</v>
      </c>
      <c r="H282" t="s">
        <v>99</v>
      </c>
      <c r="I282">
        <v>4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2:15" x14ac:dyDescent="0.3">
      <c r="B283" s="3">
        <v>42235</v>
      </c>
      <c r="C283" t="s">
        <v>17</v>
      </c>
      <c r="D283">
        <v>84</v>
      </c>
      <c r="E283">
        <v>13</v>
      </c>
      <c r="F283">
        <v>20</v>
      </c>
      <c r="G283">
        <v>60</v>
      </c>
      <c r="H283" t="s">
        <v>98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2:15" x14ac:dyDescent="0.3">
      <c r="B284" s="3"/>
    </row>
    <row r="285" spans="2:15" x14ac:dyDescent="0.3">
      <c r="B285" s="3" t="s">
        <v>108</v>
      </c>
      <c r="J285">
        <f t="shared" ref="J285:O285" si="48">SUM(J264:J283)</f>
        <v>2</v>
      </c>
      <c r="K285">
        <f t="shared" si="48"/>
        <v>0</v>
      </c>
      <c r="L285">
        <f t="shared" si="48"/>
        <v>0</v>
      </c>
      <c r="M285">
        <f t="shared" si="48"/>
        <v>0</v>
      </c>
      <c r="N285">
        <f t="shared" si="48"/>
        <v>1</v>
      </c>
      <c r="O285">
        <f t="shared" si="48"/>
        <v>0</v>
      </c>
    </row>
    <row r="286" spans="2:15" x14ac:dyDescent="0.3">
      <c r="B286" s="3" t="s">
        <v>107</v>
      </c>
      <c r="G286">
        <f>AVERAGE(G264:G283)</f>
        <v>103.5</v>
      </c>
      <c r="I286">
        <f>AVERAGE(I264:I283)</f>
        <v>3.15</v>
      </c>
      <c r="J286">
        <f>AVERAGE(J264:J283)</f>
        <v>0.1</v>
      </c>
      <c r="K286">
        <f t="shared" ref="K286:O286" si="49">AVERAGE(K264:K283)</f>
        <v>0</v>
      </c>
      <c r="L286">
        <f t="shared" si="49"/>
        <v>0</v>
      </c>
      <c r="M286">
        <f t="shared" si="49"/>
        <v>0</v>
      </c>
      <c r="N286">
        <f t="shared" si="49"/>
        <v>0.05</v>
      </c>
      <c r="O286">
        <f t="shared" si="49"/>
        <v>0</v>
      </c>
    </row>
    <row r="287" spans="2:15" x14ac:dyDescent="0.3">
      <c r="B287" t="s">
        <v>121</v>
      </c>
      <c r="G287">
        <f>_xlfn.STDEV.S(G264:G283)</f>
        <v>24.966293066326131</v>
      </c>
      <c r="I287">
        <f>_xlfn.STDEV.S(I264:I283)</f>
        <v>0.81272770088724933</v>
      </c>
      <c r="J287">
        <f t="shared" ref="J287:O287" si="50">_xlfn.STDEV.S(J264:J283)</f>
        <v>0.30779350562554625</v>
      </c>
      <c r="K287">
        <f t="shared" si="50"/>
        <v>0</v>
      </c>
      <c r="L287">
        <f t="shared" si="50"/>
        <v>0</v>
      </c>
      <c r="M287">
        <f t="shared" si="50"/>
        <v>0</v>
      </c>
      <c r="N287">
        <f t="shared" si="50"/>
        <v>0.22360679774997896</v>
      </c>
      <c r="O287">
        <f t="shared" si="50"/>
        <v>0</v>
      </c>
    </row>
    <row r="288" spans="2:15" x14ac:dyDescent="0.3">
      <c r="B288" s="3" t="s">
        <v>122</v>
      </c>
      <c r="G288">
        <f>(G287/SQRT(20))</f>
        <v>5.582632844248689</v>
      </c>
      <c r="I288">
        <f>(I287/SQRT(20))</f>
        <v>0.18173143863810057</v>
      </c>
      <c r="J288">
        <f t="shared" ref="J288:O288" si="51">(J287/SQRT(20))</f>
        <v>6.8824720161168529E-2</v>
      </c>
      <c r="K288">
        <f t="shared" si="51"/>
        <v>0</v>
      </c>
      <c r="L288">
        <f t="shared" si="51"/>
        <v>0</v>
      </c>
      <c r="M288">
        <f t="shared" si="51"/>
        <v>0</v>
      </c>
      <c r="N288">
        <f t="shared" si="51"/>
        <v>4.9999999999999996E-2</v>
      </c>
      <c r="O288">
        <f t="shared" si="51"/>
        <v>0</v>
      </c>
    </row>
    <row r="290" spans="2:17" x14ac:dyDescent="0.3">
      <c r="B290" t="s">
        <v>34</v>
      </c>
      <c r="C290" t="s">
        <v>35</v>
      </c>
      <c r="D290" t="s">
        <v>55</v>
      </c>
      <c r="E290" t="s">
        <v>36</v>
      </c>
      <c r="F290" t="s">
        <v>37</v>
      </c>
      <c r="G290" t="s">
        <v>114</v>
      </c>
      <c r="H290" t="s">
        <v>39</v>
      </c>
      <c r="I290" t="s">
        <v>40</v>
      </c>
      <c r="J290" t="s">
        <v>41</v>
      </c>
      <c r="K290" t="s">
        <v>42</v>
      </c>
      <c r="L290" t="s">
        <v>43</v>
      </c>
      <c r="M290" t="s">
        <v>44</v>
      </c>
      <c r="N290" t="s">
        <v>45</v>
      </c>
      <c r="O290" t="s">
        <v>46</v>
      </c>
      <c r="Q290" t="s">
        <v>100</v>
      </c>
    </row>
    <row r="291" spans="2:17" x14ac:dyDescent="0.3">
      <c r="B291" s="3">
        <v>42235</v>
      </c>
      <c r="C291" t="s">
        <v>17</v>
      </c>
      <c r="D291">
        <v>92</v>
      </c>
      <c r="E291">
        <v>14</v>
      </c>
      <c r="F291">
        <v>1</v>
      </c>
      <c r="G291">
        <v>78</v>
      </c>
      <c r="H291" t="s">
        <v>95</v>
      </c>
      <c r="I291" s="1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7" x14ac:dyDescent="0.3">
      <c r="B292" s="3">
        <v>42235</v>
      </c>
      <c r="C292" t="s">
        <v>17</v>
      </c>
      <c r="D292">
        <v>92</v>
      </c>
      <c r="E292">
        <v>14</v>
      </c>
      <c r="F292">
        <v>2</v>
      </c>
      <c r="G292" s="11">
        <v>57</v>
      </c>
      <c r="H292" t="s">
        <v>95</v>
      </c>
      <c r="I292">
        <v>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2:17" x14ac:dyDescent="0.3">
      <c r="B293" s="3">
        <v>42235</v>
      </c>
      <c r="C293" t="s">
        <v>17</v>
      </c>
      <c r="D293">
        <v>92</v>
      </c>
      <c r="E293">
        <v>14</v>
      </c>
      <c r="F293">
        <v>3</v>
      </c>
      <c r="G293">
        <v>64</v>
      </c>
      <c r="H293" t="s">
        <v>95</v>
      </c>
      <c r="I293">
        <v>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2:17" x14ac:dyDescent="0.3">
      <c r="B294" s="3">
        <v>42235</v>
      </c>
      <c r="C294" t="s">
        <v>17</v>
      </c>
      <c r="D294">
        <v>92</v>
      </c>
      <c r="E294">
        <v>14</v>
      </c>
      <c r="F294">
        <v>4</v>
      </c>
      <c r="G294">
        <v>68</v>
      </c>
      <c r="H294" t="s">
        <v>98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2:17" x14ac:dyDescent="0.3">
      <c r="B295" s="3">
        <v>42235</v>
      </c>
      <c r="C295" t="s">
        <v>17</v>
      </c>
      <c r="D295">
        <v>92</v>
      </c>
      <c r="E295">
        <v>14</v>
      </c>
      <c r="F295">
        <v>5</v>
      </c>
      <c r="G295">
        <v>78</v>
      </c>
      <c r="H295" t="s">
        <v>96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7" x14ac:dyDescent="0.3">
      <c r="B296" s="3">
        <v>42235</v>
      </c>
      <c r="C296" t="s">
        <v>17</v>
      </c>
      <c r="D296">
        <v>92</v>
      </c>
      <c r="E296">
        <v>14</v>
      </c>
      <c r="F296">
        <v>6</v>
      </c>
      <c r="G296">
        <v>77</v>
      </c>
      <c r="H296" t="s">
        <v>95</v>
      </c>
      <c r="I296">
        <v>4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7" x14ac:dyDescent="0.3">
      <c r="B297" s="3">
        <v>42235</v>
      </c>
      <c r="C297" t="s">
        <v>17</v>
      </c>
      <c r="D297">
        <v>92</v>
      </c>
      <c r="E297">
        <v>14</v>
      </c>
      <c r="F297">
        <v>7</v>
      </c>
      <c r="G297">
        <v>105</v>
      </c>
      <c r="H297" t="s">
        <v>95</v>
      </c>
      <c r="I297">
        <v>4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2:17" x14ac:dyDescent="0.3">
      <c r="B298" s="3">
        <v>42235</v>
      </c>
      <c r="C298" t="s">
        <v>17</v>
      </c>
      <c r="D298">
        <v>92</v>
      </c>
      <c r="E298">
        <v>14</v>
      </c>
      <c r="F298">
        <v>8</v>
      </c>
      <c r="G298">
        <v>95</v>
      </c>
      <c r="H298" t="s">
        <v>96</v>
      </c>
      <c r="I298">
        <v>3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2:17" x14ac:dyDescent="0.3">
      <c r="B299" s="3">
        <v>42235</v>
      </c>
      <c r="C299" t="s">
        <v>17</v>
      </c>
      <c r="D299">
        <v>92</v>
      </c>
      <c r="E299">
        <v>14</v>
      </c>
      <c r="F299">
        <v>9</v>
      </c>
      <c r="G299">
        <v>65</v>
      </c>
      <c r="H299" t="s">
        <v>95</v>
      </c>
      <c r="I299">
        <v>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2:17" x14ac:dyDescent="0.3">
      <c r="B300" s="3">
        <v>42235</v>
      </c>
      <c r="C300" t="s">
        <v>17</v>
      </c>
      <c r="D300">
        <v>92</v>
      </c>
      <c r="E300">
        <v>14</v>
      </c>
      <c r="F300">
        <v>10</v>
      </c>
      <c r="G300">
        <v>66</v>
      </c>
      <c r="H300" t="s">
        <v>98</v>
      </c>
      <c r="I300">
        <v>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2:17" x14ac:dyDescent="0.3">
      <c r="B301" s="3">
        <v>42235</v>
      </c>
      <c r="C301" t="s">
        <v>17</v>
      </c>
      <c r="D301">
        <v>92</v>
      </c>
      <c r="E301">
        <v>14</v>
      </c>
      <c r="F301">
        <v>11</v>
      </c>
      <c r="G301">
        <v>97</v>
      </c>
      <c r="H301" t="s">
        <v>96</v>
      </c>
      <c r="I301">
        <v>3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2:17" x14ac:dyDescent="0.3">
      <c r="B302" s="3">
        <v>42235</v>
      </c>
      <c r="C302" t="s">
        <v>17</v>
      </c>
      <c r="D302">
        <v>92</v>
      </c>
      <c r="E302">
        <v>14</v>
      </c>
      <c r="F302">
        <v>12</v>
      </c>
      <c r="G302">
        <v>79</v>
      </c>
      <c r="H302" t="s">
        <v>96</v>
      </c>
      <c r="I302">
        <v>3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2:17" x14ac:dyDescent="0.3">
      <c r="B303" s="3">
        <v>42235</v>
      </c>
      <c r="C303" t="s">
        <v>17</v>
      </c>
      <c r="D303">
        <v>92</v>
      </c>
      <c r="E303">
        <v>14</v>
      </c>
      <c r="F303">
        <v>13</v>
      </c>
      <c r="G303">
        <v>61</v>
      </c>
      <c r="H303" t="s">
        <v>95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2:17" x14ac:dyDescent="0.3">
      <c r="B304" s="3">
        <v>42235</v>
      </c>
      <c r="C304" t="s">
        <v>17</v>
      </c>
      <c r="D304">
        <v>92</v>
      </c>
      <c r="E304">
        <v>14</v>
      </c>
      <c r="F304">
        <v>14</v>
      </c>
      <c r="G304">
        <v>130</v>
      </c>
      <c r="H304" t="s">
        <v>95</v>
      </c>
      <c r="I304">
        <v>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2:17" x14ac:dyDescent="0.3">
      <c r="B305" s="3">
        <v>42235</v>
      </c>
      <c r="C305" t="s">
        <v>17</v>
      </c>
      <c r="D305">
        <v>92</v>
      </c>
      <c r="E305">
        <v>14</v>
      </c>
      <c r="F305">
        <v>15</v>
      </c>
      <c r="G305">
        <v>110</v>
      </c>
      <c r="H305" t="s">
        <v>95</v>
      </c>
      <c r="I305">
        <v>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2:17" x14ac:dyDescent="0.3">
      <c r="B306" s="3">
        <v>42235</v>
      </c>
      <c r="C306" t="s">
        <v>17</v>
      </c>
      <c r="D306">
        <v>92</v>
      </c>
      <c r="E306">
        <v>14</v>
      </c>
      <c r="F306">
        <v>16</v>
      </c>
      <c r="G306">
        <v>120</v>
      </c>
      <c r="H306" t="s">
        <v>95</v>
      </c>
      <c r="I306">
        <v>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Q306" s="6"/>
    </row>
    <row r="307" spans="2:17" x14ac:dyDescent="0.3">
      <c r="B307" s="3">
        <v>42235</v>
      </c>
      <c r="C307" t="s">
        <v>17</v>
      </c>
      <c r="D307">
        <v>92</v>
      </c>
      <c r="E307">
        <v>14</v>
      </c>
      <c r="F307">
        <v>17</v>
      </c>
      <c r="G307">
        <v>130</v>
      </c>
      <c r="H307" t="s">
        <v>95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2:17" x14ac:dyDescent="0.3">
      <c r="B308" s="3">
        <v>42235</v>
      </c>
      <c r="C308" t="s">
        <v>17</v>
      </c>
      <c r="D308">
        <v>92</v>
      </c>
      <c r="E308">
        <v>14</v>
      </c>
      <c r="F308">
        <v>18</v>
      </c>
      <c r="G308">
        <v>124</v>
      </c>
      <c r="H308" s="11" t="s">
        <v>116</v>
      </c>
      <c r="I308">
        <v>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2:17" x14ac:dyDescent="0.3">
      <c r="B309" s="3">
        <v>42235</v>
      </c>
      <c r="C309" t="s">
        <v>17</v>
      </c>
      <c r="D309">
        <v>92</v>
      </c>
      <c r="E309">
        <v>14</v>
      </c>
      <c r="F309">
        <v>19</v>
      </c>
      <c r="G309">
        <v>78</v>
      </c>
      <c r="H309" t="s">
        <v>96</v>
      </c>
      <c r="I309">
        <v>3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2:17" x14ac:dyDescent="0.3">
      <c r="B310" s="3">
        <v>42235</v>
      </c>
      <c r="C310" t="s">
        <v>17</v>
      </c>
      <c r="D310">
        <v>92</v>
      </c>
      <c r="E310">
        <v>14</v>
      </c>
      <c r="F310">
        <v>20</v>
      </c>
      <c r="G310">
        <v>87</v>
      </c>
      <c r="H310" t="s">
        <v>96</v>
      </c>
      <c r="I310">
        <v>3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2:17" x14ac:dyDescent="0.3">
      <c r="B311" s="3"/>
    </row>
    <row r="312" spans="2:17" x14ac:dyDescent="0.3">
      <c r="B312" s="3" t="s">
        <v>108</v>
      </c>
      <c r="J312">
        <f t="shared" ref="J312:O312" si="52">SUM(J291:J310)</f>
        <v>4</v>
      </c>
      <c r="K312">
        <f t="shared" si="52"/>
        <v>0</v>
      </c>
      <c r="L312">
        <f t="shared" si="52"/>
        <v>0</v>
      </c>
      <c r="M312">
        <f t="shared" si="52"/>
        <v>0</v>
      </c>
      <c r="N312">
        <f t="shared" si="52"/>
        <v>0</v>
      </c>
      <c r="O312">
        <f t="shared" si="52"/>
        <v>0</v>
      </c>
    </row>
    <row r="313" spans="2:17" x14ac:dyDescent="0.3">
      <c r="B313" s="3" t="s">
        <v>107</v>
      </c>
      <c r="G313">
        <f>AVERAGE(G291:G310)</f>
        <v>88.45</v>
      </c>
      <c r="I313">
        <f>AVERAGE(I291:I310)</f>
        <v>3</v>
      </c>
      <c r="J313">
        <f>AVERAGE(J291:J310)</f>
        <v>0.2</v>
      </c>
      <c r="K313">
        <f t="shared" ref="K313:O313" si="53">AVERAGE(K291:K310)</f>
        <v>0</v>
      </c>
      <c r="L313">
        <f t="shared" si="53"/>
        <v>0</v>
      </c>
      <c r="M313">
        <f t="shared" si="53"/>
        <v>0</v>
      </c>
      <c r="N313">
        <f t="shared" si="53"/>
        <v>0</v>
      </c>
      <c r="O313">
        <f t="shared" si="53"/>
        <v>0</v>
      </c>
    </row>
    <row r="314" spans="2:17" x14ac:dyDescent="0.3">
      <c r="B314" t="s">
        <v>121</v>
      </c>
      <c r="G314">
        <f>_xlfn.STDEV.S(G291:G310)</f>
        <v>23.983492129730458</v>
      </c>
      <c r="I314">
        <f>_xlfn.STDEV.S(I291:I310)</f>
        <v>0.45883146774112354</v>
      </c>
      <c r="J314">
        <f t="shared" ref="J314:O314" si="54">_xlfn.STDEV.S(J291:J310)</f>
        <v>0.52314836378059693</v>
      </c>
      <c r="K314">
        <f t="shared" si="54"/>
        <v>0</v>
      </c>
      <c r="L314">
        <f t="shared" si="54"/>
        <v>0</v>
      </c>
      <c r="M314">
        <f t="shared" si="54"/>
        <v>0</v>
      </c>
      <c r="N314">
        <f t="shared" si="54"/>
        <v>0</v>
      </c>
      <c r="O314">
        <f t="shared" si="54"/>
        <v>0</v>
      </c>
    </row>
    <row r="315" spans="2:17" x14ac:dyDescent="0.3">
      <c r="B315" s="3" t="s">
        <v>122</v>
      </c>
      <c r="G315">
        <f>(G314/SQRT(20))</f>
        <v>5.3628718739908505</v>
      </c>
      <c r="I315">
        <f>(I314/SQRT(20))</f>
        <v>0.10259783520851541</v>
      </c>
      <c r="J315">
        <f t="shared" ref="J315:O315" si="55">(J314/SQRT(20))</f>
        <v>0.11697953037312035</v>
      </c>
      <c r="K315">
        <f t="shared" si="55"/>
        <v>0</v>
      </c>
      <c r="L315">
        <f t="shared" si="55"/>
        <v>0</v>
      </c>
      <c r="M315">
        <f t="shared" si="55"/>
        <v>0</v>
      </c>
      <c r="N315">
        <f t="shared" si="55"/>
        <v>0</v>
      </c>
      <c r="O315">
        <f t="shared" si="55"/>
        <v>0</v>
      </c>
    </row>
    <row r="317" spans="2:17" x14ac:dyDescent="0.3">
      <c r="B317" t="s">
        <v>34</v>
      </c>
      <c r="C317" t="s">
        <v>35</v>
      </c>
      <c r="D317" t="s">
        <v>55</v>
      </c>
      <c r="E317" t="s">
        <v>36</v>
      </c>
      <c r="F317" t="s">
        <v>37</v>
      </c>
      <c r="G317" t="s">
        <v>114</v>
      </c>
      <c r="H317" t="s">
        <v>39</v>
      </c>
      <c r="I317" t="s">
        <v>40</v>
      </c>
      <c r="J317" t="s">
        <v>41</v>
      </c>
      <c r="K317" t="s">
        <v>42</v>
      </c>
      <c r="L317" t="s">
        <v>43</v>
      </c>
      <c r="M317" t="s">
        <v>44</v>
      </c>
      <c r="N317" t="s">
        <v>45</v>
      </c>
      <c r="O317" t="s">
        <v>46</v>
      </c>
      <c r="Q317" t="s">
        <v>100</v>
      </c>
    </row>
    <row r="318" spans="2:17" x14ac:dyDescent="0.3">
      <c r="B318" s="3">
        <v>42235</v>
      </c>
      <c r="C318" t="s">
        <v>17</v>
      </c>
      <c r="D318">
        <v>94</v>
      </c>
      <c r="E318">
        <v>15</v>
      </c>
      <c r="F318">
        <v>1</v>
      </c>
      <c r="G318">
        <v>68</v>
      </c>
      <c r="H318" t="s">
        <v>95</v>
      </c>
      <c r="I318" s="11">
        <v>4</v>
      </c>
      <c r="J318">
        <v>1</v>
      </c>
      <c r="K318">
        <v>0</v>
      </c>
      <c r="L318">
        <v>1</v>
      </c>
      <c r="M318">
        <v>0</v>
      </c>
      <c r="N318">
        <v>0</v>
      </c>
      <c r="O318">
        <v>0</v>
      </c>
      <c r="Q318" t="s">
        <v>299</v>
      </c>
    </row>
    <row r="319" spans="2:17" x14ac:dyDescent="0.3">
      <c r="B319" s="3">
        <v>42235</v>
      </c>
      <c r="C319" t="s">
        <v>17</v>
      </c>
      <c r="D319">
        <v>94</v>
      </c>
      <c r="E319">
        <v>15</v>
      </c>
      <c r="F319">
        <v>2</v>
      </c>
      <c r="G319" s="11">
        <v>125</v>
      </c>
      <c r="H319" t="s">
        <v>116</v>
      </c>
      <c r="I319">
        <v>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2:17" x14ac:dyDescent="0.3">
      <c r="B320" s="3">
        <v>42235</v>
      </c>
      <c r="C320" t="s">
        <v>17</v>
      </c>
      <c r="D320">
        <v>94</v>
      </c>
      <c r="E320">
        <v>15</v>
      </c>
      <c r="F320">
        <v>3</v>
      </c>
      <c r="G320">
        <v>88</v>
      </c>
      <c r="H320" t="s">
        <v>98</v>
      </c>
      <c r="I320">
        <v>3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2:17" x14ac:dyDescent="0.3">
      <c r="B321" s="3">
        <v>42235</v>
      </c>
      <c r="C321" t="s">
        <v>17</v>
      </c>
      <c r="D321">
        <v>94</v>
      </c>
      <c r="E321">
        <v>15</v>
      </c>
      <c r="F321">
        <v>4</v>
      </c>
      <c r="G321">
        <v>105</v>
      </c>
      <c r="H321" s="11" t="s">
        <v>99</v>
      </c>
      <c r="I321">
        <v>3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2:17" x14ac:dyDescent="0.3">
      <c r="B322" s="3">
        <v>42235</v>
      </c>
      <c r="C322" t="s">
        <v>17</v>
      </c>
      <c r="D322">
        <v>94</v>
      </c>
      <c r="E322">
        <v>15</v>
      </c>
      <c r="F322">
        <v>5</v>
      </c>
      <c r="G322">
        <v>76</v>
      </c>
      <c r="H322" t="s">
        <v>95</v>
      </c>
      <c r="I322">
        <v>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2:17" x14ac:dyDescent="0.3">
      <c r="B323" s="3">
        <v>42235</v>
      </c>
      <c r="C323" t="s">
        <v>17</v>
      </c>
      <c r="D323">
        <v>94</v>
      </c>
      <c r="E323">
        <v>15</v>
      </c>
      <c r="F323">
        <v>6</v>
      </c>
      <c r="G323">
        <v>100</v>
      </c>
      <c r="H323" t="s">
        <v>95</v>
      </c>
      <c r="I323">
        <v>3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2:17" x14ac:dyDescent="0.3">
      <c r="B324" s="3">
        <v>42235</v>
      </c>
      <c r="C324" t="s">
        <v>17</v>
      </c>
      <c r="D324">
        <v>94</v>
      </c>
      <c r="E324">
        <v>15</v>
      </c>
      <c r="F324">
        <v>7</v>
      </c>
      <c r="G324">
        <v>101</v>
      </c>
      <c r="H324" t="s">
        <v>98</v>
      </c>
      <c r="I324">
        <v>3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2:17" x14ac:dyDescent="0.3">
      <c r="B325" s="3">
        <v>42235</v>
      </c>
      <c r="C325" t="s">
        <v>17</v>
      </c>
      <c r="D325">
        <v>94</v>
      </c>
      <c r="E325">
        <v>15</v>
      </c>
      <c r="F325">
        <v>8</v>
      </c>
      <c r="G325">
        <v>141</v>
      </c>
      <c r="H325" t="s">
        <v>116</v>
      </c>
      <c r="I325">
        <v>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2:17" x14ac:dyDescent="0.3">
      <c r="B326" s="3">
        <v>42235</v>
      </c>
      <c r="C326" t="s">
        <v>17</v>
      </c>
      <c r="D326">
        <v>94</v>
      </c>
      <c r="E326">
        <v>15</v>
      </c>
      <c r="F326">
        <v>9</v>
      </c>
      <c r="G326">
        <v>134</v>
      </c>
      <c r="H326" t="s">
        <v>134</v>
      </c>
      <c r="I326">
        <v>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2:17" x14ac:dyDescent="0.3">
      <c r="B327" s="3">
        <v>42235</v>
      </c>
      <c r="C327" t="s">
        <v>17</v>
      </c>
      <c r="D327">
        <v>94</v>
      </c>
      <c r="E327">
        <v>15</v>
      </c>
      <c r="F327">
        <v>10</v>
      </c>
      <c r="G327">
        <v>100</v>
      </c>
      <c r="H327" t="s">
        <v>95</v>
      </c>
      <c r="I327">
        <v>3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2:17" x14ac:dyDescent="0.3">
      <c r="B328" s="3">
        <v>42235</v>
      </c>
      <c r="C328" t="s">
        <v>17</v>
      </c>
      <c r="D328">
        <v>94</v>
      </c>
      <c r="E328">
        <v>15</v>
      </c>
      <c r="F328">
        <v>11</v>
      </c>
      <c r="G328">
        <v>83</v>
      </c>
      <c r="H328" t="s">
        <v>98</v>
      </c>
      <c r="I328">
        <v>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Q328" s="6"/>
    </row>
    <row r="329" spans="2:17" x14ac:dyDescent="0.3">
      <c r="B329" s="3">
        <v>42235</v>
      </c>
      <c r="C329" t="s">
        <v>17</v>
      </c>
      <c r="D329">
        <v>94</v>
      </c>
      <c r="E329">
        <v>15</v>
      </c>
      <c r="F329">
        <v>12</v>
      </c>
      <c r="G329">
        <v>110</v>
      </c>
      <c r="H329" t="s">
        <v>95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2:17" x14ac:dyDescent="0.3">
      <c r="B330" s="3">
        <v>42235</v>
      </c>
      <c r="C330" t="s">
        <v>17</v>
      </c>
      <c r="D330">
        <v>94</v>
      </c>
      <c r="E330">
        <v>15</v>
      </c>
      <c r="F330">
        <v>13</v>
      </c>
      <c r="G330">
        <v>116</v>
      </c>
      <c r="H330" t="s">
        <v>116</v>
      </c>
      <c r="I330">
        <v>3</v>
      </c>
      <c r="J330">
        <v>2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2:17" x14ac:dyDescent="0.3">
      <c r="B331" s="3">
        <v>42235</v>
      </c>
      <c r="C331" t="s">
        <v>17</v>
      </c>
      <c r="D331">
        <v>94</v>
      </c>
      <c r="E331">
        <v>15</v>
      </c>
      <c r="F331">
        <v>14</v>
      </c>
      <c r="G331">
        <v>125</v>
      </c>
      <c r="H331" t="s">
        <v>95</v>
      </c>
      <c r="I331">
        <v>3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2:17" x14ac:dyDescent="0.3">
      <c r="B332" s="3">
        <v>42235</v>
      </c>
      <c r="C332" t="s">
        <v>17</v>
      </c>
      <c r="D332">
        <v>94</v>
      </c>
      <c r="E332">
        <v>15</v>
      </c>
      <c r="F332">
        <v>15</v>
      </c>
      <c r="G332">
        <v>110</v>
      </c>
      <c r="H332" t="s">
        <v>95</v>
      </c>
      <c r="I332">
        <v>4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2:17" x14ac:dyDescent="0.3">
      <c r="B333" s="3">
        <v>42235</v>
      </c>
      <c r="C333" t="s">
        <v>17</v>
      </c>
      <c r="D333">
        <v>94</v>
      </c>
      <c r="E333">
        <v>15</v>
      </c>
      <c r="F333">
        <v>16</v>
      </c>
      <c r="G333">
        <v>93</v>
      </c>
      <c r="H333" t="s">
        <v>96</v>
      </c>
      <c r="I333">
        <v>3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</row>
    <row r="334" spans="2:17" x14ac:dyDescent="0.3">
      <c r="B334" s="3">
        <v>42235</v>
      </c>
      <c r="C334" t="s">
        <v>17</v>
      </c>
      <c r="D334">
        <v>94</v>
      </c>
      <c r="E334">
        <v>15</v>
      </c>
      <c r="F334">
        <v>17</v>
      </c>
      <c r="G334">
        <v>78</v>
      </c>
      <c r="H334" t="s">
        <v>95</v>
      </c>
      <c r="I334">
        <v>3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Q334" s="6"/>
    </row>
    <row r="335" spans="2:17" x14ac:dyDescent="0.3">
      <c r="B335" s="3">
        <v>42235</v>
      </c>
      <c r="C335" t="s">
        <v>17</v>
      </c>
      <c r="D335">
        <v>94</v>
      </c>
      <c r="E335">
        <v>15</v>
      </c>
      <c r="F335">
        <v>18</v>
      </c>
      <c r="G335">
        <v>118</v>
      </c>
      <c r="H335" s="11" t="s">
        <v>95</v>
      </c>
      <c r="I335">
        <v>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Q335" s="6"/>
    </row>
    <row r="336" spans="2:17" x14ac:dyDescent="0.3">
      <c r="B336" s="3">
        <v>42235</v>
      </c>
      <c r="C336" t="s">
        <v>17</v>
      </c>
      <c r="D336">
        <v>94</v>
      </c>
      <c r="E336">
        <v>15</v>
      </c>
      <c r="F336">
        <v>19</v>
      </c>
      <c r="G336">
        <v>89</v>
      </c>
      <c r="H336" s="11" t="s">
        <v>95</v>
      </c>
      <c r="I336">
        <v>3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Q336" s="6"/>
    </row>
    <row r="337" spans="2:15" x14ac:dyDescent="0.3">
      <c r="B337" s="3">
        <v>42235</v>
      </c>
      <c r="C337" t="s">
        <v>17</v>
      </c>
      <c r="D337">
        <v>94</v>
      </c>
      <c r="E337">
        <v>15</v>
      </c>
      <c r="F337">
        <v>20</v>
      </c>
      <c r="G337">
        <v>97</v>
      </c>
      <c r="H337" t="s">
        <v>98</v>
      </c>
      <c r="I337">
        <v>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2:15" x14ac:dyDescent="0.3">
      <c r="B338" s="3"/>
    </row>
    <row r="339" spans="2:15" x14ac:dyDescent="0.3">
      <c r="B339" s="3" t="s">
        <v>108</v>
      </c>
      <c r="J339">
        <f t="shared" ref="J339:O339" si="56">SUM(J318:J337)</f>
        <v>5</v>
      </c>
      <c r="K339">
        <f t="shared" si="56"/>
        <v>1</v>
      </c>
      <c r="L339">
        <f t="shared" si="56"/>
        <v>1</v>
      </c>
      <c r="M339">
        <f t="shared" si="56"/>
        <v>0</v>
      </c>
      <c r="N339">
        <f t="shared" si="56"/>
        <v>0</v>
      </c>
      <c r="O339">
        <f t="shared" si="56"/>
        <v>0</v>
      </c>
    </row>
    <row r="340" spans="2:15" x14ac:dyDescent="0.3">
      <c r="B340" s="3" t="s">
        <v>107</v>
      </c>
      <c r="G340">
        <f>AVERAGE(G318:G337)</f>
        <v>102.85</v>
      </c>
      <c r="I340">
        <f>AVERAGE(I318:I337)</f>
        <v>3.1</v>
      </c>
      <c r="J340">
        <f>AVERAGE(J318:J337)</f>
        <v>0.25</v>
      </c>
      <c r="K340">
        <f t="shared" ref="K340:O340" si="57">AVERAGE(K318:K337)</f>
        <v>0.05</v>
      </c>
      <c r="L340">
        <f t="shared" si="57"/>
        <v>0.05</v>
      </c>
      <c r="M340">
        <f t="shared" si="57"/>
        <v>0</v>
      </c>
      <c r="N340">
        <f t="shared" si="57"/>
        <v>0</v>
      </c>
      <c r="O340">
        <f t="shared" si="57"/>
        <v>0</v>
      </c>
    </row>
    <row r="341" spans="2:15" x14ac:dyDescent="0.3">
      <c r="B341" t="s">
        <v>121</v>
      </c>
      <c r="G341">
        <f>_xlfn.STDEV.S(G318:G337)</f>
        <v>19.770459090056011</v>
      </c>
      <c r="I341">
        <f>_xlfn.STDEV.S(I318:I337)</f>
        <v>0.30779350562554619</v>
      </c>
      <c r="J341">
        <f t="shared" ref="J341:O341" si="58">_xlfn.STDEV.S(J318:J337)</f>
        <v>0.5501196042201808</v>
      </c>
      <c r="K341">
        <f t="shared" si="58"/>
        <v>0.22360679774997896</v>
      </c>
      <c r="L341">
        <f t="shared" si="58"/>
        <v>0.22360679774997896</v>
      </c>
      <c r="M341">
        <f t="shared" si="58"/>
        <v>0</v>
      </c>
      <c r="N341">
        <f t="shared" si="58"/>
        <v>0</v>
      </c>
      <c r="O341">
        <f t="shared" si="58"/>
        <v>0</v>
      </c>
    </row>
    <row r="342" spans="2:15" x14ac:dyDescent="0.3">
      <c r="B342" s="3" t="s">
        <v>122</v>
      </c>
      <c r="G342">
        <f>(G341/SQRT(20))</f>
        <v>4.4208090471743873</v>
      </c>
      <c r="I342">
        <f>(I341/SQRT(20))</f>
        <v>6.8824720161168515E-2</v>
      </c>
      <c r="J342">
        <f t="shared" ref="J342:O342" si="59">(J341/SQRT(20))</f>
        <v>0.12301048307916045</v>
      </c>
      <c r="K342">
        <f t="shared" si="59"/>
        <v>4.9999999999999996E-2</v>
      </c>
      <c r="L342">
        <f t="shared" si="59"/>
        <v>4.9999999999999996E-2</v>
      </c>
      <c r="M342">
        <f t="shared" si="59"/>
        <v>0</v>
      </c>
      <c r="N342">
        <f t="shared" si="59"/>
        <v>0</v>
      </c>
      <c r="O342">
        <f t="shared" si="59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2"/>
  <sheetViews>
    <sheetView topLeftCell="A18" workbookViewId="0">
      <selection activeCell="A6" sqref="A6:XFD243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103</v>
      </c>
      <c r="D2" s="4">
        <v>42235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42235</v>
      </c>
      <c r="C7" t="s">
        <v>17</v>
      </c>
      <c r="D7">
        <v>51</v>
      </c>
      <c r="E7">
        <v>1</v>
      </c>
      <c r="F7">
        <v>1</v>
      </c>
      <c r="G7">
        <v>129</v>
      </c>
      <c r="H7" t="s">
        <v>99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42235</v>
      </c>
      <c r="C8" t="s">
        <v>17</v>
      </c>
      <c r="D8">
        <v>51</v>
      </c>
      <c r="E8">
        <v>1</v>
      </c>
      <c r="F8">
        <v>2</v>
      </c>
      <c r="G8">
        <v>98</v>
      </c>
      <c r="H8" t="s">
        <v>96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">
        <v>127</v>
      </c>
    </row>
    <row r="9" spans="2:17" x14ac:dyDescent="0.3">
      <c r="B9" s="3">
        <v>42235</v>
      </c>
      <c r="C9" t="s">
        <v>17</v>
      </c>
      <c r="D9">
        <v>51</v>
      </c>
      <c r="E9">
        <v>1</v>
      </c>
      <c r="F9">
        <v>3</v>
      </c>
      <c r="G9">
        <v>127</v>
      </c>
      <c r="H9" t="s">
        <v>98</v>
      </c>
      <c r="I9">
        <v>3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Q9" s="6"/>
    </row>
    <row r="10" spans="2:17" x14ac:dyDescent="0.3">
      <c r="B10" s="3">
        <v>42235</v>
      </c>
      <c r="C10" t="s">
        <v>17</v>
      </c>
      <c r="D10">
        <v>51</v>
      </c>
      <c r="E10">
        <v>1</v>
      </c>
      <c r="F10">
        <v>4</v>
      </c>
      <c r="G10">
        <v>94</v>
      </c>
      <c r="H10" t="s">
        <v>98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42235</v>
      </c>
      <c r="C11" t="s">
        <v>17</v>
      </c>
      <c r="D11">
        <v>51</v>
      </c>
      <c r="E11">
        <v>1</v>
      </c>
      <c r="F11">
        <v>5</v>
      </c>
      <c r="G11">
        <v>82</v>
      </c>
      <c r="H11" t="s">
        <v>98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42235</v>
      </c>
      <c r="C12" t="s">
        <v>17</v>
      </c>
      <c r="D12">
        <v>51</v>
      </c>
      <c r="E12">
        <v>1</v>
      </c>
      <c r="F12">
        <v>6</v>
      </c>
      <c r="G12">
        <v>151</v>
      </c>
      <c r="H12" t="s">
        <v>116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Q12" s="6" t="s">
        <v>210</v>
      </c>
    </row>
    <row r="13" spans="2:17" x14ac:dyDescent="0.3">
      <c r="B13" s="3">
        <v>42235</v>
      </c>
      <c r="C13" t="s">
        <v>17</v>
      </c>
      <c r="D13">
        <v>51</v>
      </c>
      <c r="E13">
        <v>1</v>
      </c>
      <c r="F13">
        <v>7</v>
      </c>
      <c r="G13">
        <v>152</v>
      </c>
      <c r="H13" t="s">
        <v>96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6" t="s">
        <v>210</v>
      </c>
    </row>
    <row r="14" spans="2:17" x14ac:dyDescent="0.3">
      <c r="B14" s="3">
        <v>42235</v>
      </c>
      <c r="C14" t="s">
        <v>17</v>
      </c>
      <c r="D14">
        <v>51</v>
      </c>
      <c r="E14">
        <v>1</v>
      </c>
      <c r="F14">
        <v>8</v>
      </c>
      <c r="G14">
        <v>113</v>
      </c>
      <c r="H14" t="s">
        <v>96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42235</v>
      </c>
      <c r="C15" t="s">
        <v>17</v>
      </c>
      <c r="D15">
        <v>52</v>
      </c>
      <c r="E15">
        <v>2</v>
      </c>
      <c r="F15">
        <v>1</v>
      </c>
      <c r="G15">
        <v>132</v>
      </c>
      <c r="H15" t="s">
        <v>99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42235</v>
      </c>
      <c r="C16" t="s">
        <v>17</v>
      </c>
      <c r="D16">
        <v>52</v>
      </c>
      <c r="E16">
        <v>2</v>
      </c>
      <c r="F16">
        <v>2</v>
      </c>
      <c r="G16">
        <v>169</v>
      </c>
      <c r="H16" t="s">
        <v>99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7" x14ac:dyDescent="0.3">
      <c r="B17" s="3">
        <v>42235</v>
      </c>
      <c r="C17" t="s">
        <v>17</v>
      </c>
      <c r="D17">
        <v>52</v>
      </c>
      <c r="E17">
        <v>2</v>
      </c>
      <c r="F17">
        <v>3</v>
      </c>
      <c r="G17">
        <v>100</v>
      </c>
      <c r="H17" t="s">
        <v>96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42235</v>
      </c>
      <c r="C18" t="s">
        <v>17</v>
      </c>
      <c r="D18">
        <v>52</v>
      </c>
      <c r="E18">
        <v>2</v>
      </c>
      <c r="F18">
        <v>4</v>
      </c>
      <c r="G18">
        <v>60</v>
      </c>
      <c r="H18" t="s">
        <v>96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42235</v>
      </c>
      <c r="C19" t="s">
        <v>17</v>
      </c>
      <c r="D19">
        <v>52</v>
      </c>
      <c r="E19">
        <v>2</v>
      </c>
      <c r="F19">
        <v>5</v>
      </c>
      <c r="G19">
        <v>121</v>
      </c>
      <c r="H19" t="s">
        <v>95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 s="6" t="s">
        <v>210</v>
      </c>
    </row>
    <row r="20" spans="2:17" x14ac:dyDescent="0.3">
      <c r="B20" s="3">
        <v>42235</v>
      </c>
      <c r="C20" t="s">
        <v>17</v>
      </c>
      <c r="D20">
        <v>52</v>
      </c>
      <c r="E20">
        <v>2</v>
      </c>
      <c r="F20">
        <v>6</v>
      </c>
      <c r="G20">
        <v>118</v>
      </c>
      <c r="H20" t="s">
        <v>95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7" x14ac:dyDescent="0.3">
      <c r="B21" s="3">
        <v>42235</v>
      </c>
      <c r="C21" t="s">
        <v>17</v>
      </c>
      <c r="D21">
        <v>52</v>
      </c>
      <c r="E21">
        <v>2</v>
      </c>
      <c r="F21">
        <v>7</v>
      </c>
      <c r="G21">
        <v>125</v>
      </c>
      <c r="H21" t="s">
        <v>95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7" x14ac:dyDescent="0.3">
      <c r="B22" s="3">
        <v>42235</v>
      </c>
      <c r="C22" t="s">
        <v>17</v>
      </c>
      <c r="D22">
        <v>52</v>
      </c>
      <c r="E22">
        <v>2</v>
      </c>
      <c r="F22">
        <v>8</v>
      </c>
      <c r="G22">
        <v>90</v>
      </c>
      <c r="H22" t="s">
        <v>95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42235</v>
      </c>
      <c r="C23" t="s">
        <v>17</v>
      </c>
      <c r="D23">
        <v>52</v>
      </c>
      <c r="E23">
        <v>2</v>
      </c>
      <c r="F23">
        <v>9</v>
      </c>
      <c r="G23">
        <v>28</v>
      </c>
      <c r="H23" t="s">
        <v>96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s="6" t="s">
        <v>196</v>
      </c>
    </row>
    <row r="24" spans="2:17" x14ac:dyDescent="0.3">
      <c r="B24" s="3">
        <v>42235</v>
      </c>
      <c r="C24" t="s">
        <v>17</v>
      </c>
      <c r="D24">
        <v>52</v>
      </c>
      <c r="E24">
        <v>2</v>
      </c>
      <c r="F24">
        <v>10</v>
      </c>
      <c r="G24">
        <v>68</v>
      </c>
      <c r="H24" t="s">
        <v>96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42235</v>
      </c>
      <c r="C25" t="s">
        <v>17</v>
      </c>
      <c r="D25">
        <v>52</v>
      </c>
      <c r="E25">
        <v>2</v>
      </c>
      <c r="F25">
        <v>11</v>
      </c>
      <c r="G25">
        <v>74</v>
      </c>
      <c r="H25" t="s">
        <v>96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42235</v>
      </c>
      <c r="C26" t="s">
        <v>17</v>
      </c>
      <c r="D26">
        <v>52</v>
      </c>
      <c r="E26">
        <v>2</v>
      </c>
      <c r="F26">
        <v>12</v>
      </c>
      <c r="G26">
        <v>84</v>
      </c>
      <c r="H26" t="s">
        <v>95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42235</v>
      </c>
      <c r="C27" t="s">
        <v>17</v>
      </c>
      <c r="D27">
        <v>52</v>
      </c>
      <c r="E27">
        <v>2</v>
      </c>
      <c r="F27">
        <v>13</v>
      </c>
      <c r="G27">
        <v>74</v>
      </c>
      <c r="H27" t="s">
        <v>96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7" x14ac:dyDescent="0.3">
      <c r="B28" s="3">
        <v>42235</v>
      </c>
      <c r="C28" t="s">
        <v>17</v>
      </c>
      <c r="D28">
        <v>52</v>
      </c>
      <c r="E28">
        <v>2</v>
      </c>
      <c r="F28">
        <v>14</v>
      </c>
      <c r="G28">
        <v>109</v>
      </c>
      <c r="H28" t="s">
        <v>98</v>
      </c>
      <c r="I28">
        <v>4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7" x14ac:dyDescent="0.3">
      <c r="B29" s="3">
        <v>42235</v>
      </c>
      <c r="C29" t="s">
        <v>17</v>
      </c>
      <c r="D29">
        <v>52</v>
      </c>
      <c r="E29">
        <v>2</v>
      </c>
      <c r="F29">
        <v>15</v>
      </c>
      <c r="G29">
        <v>87</v>
      </c>
      <c r="H29" t="s">
        <v>95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7" x14ac:dyDescent="0.3">
      <c r="B30" s="3">
        <v>42235</v>
      </c>
      <c r="C30" t="s">
        <v>17</v>
      </c>
      <c r="D30">
        <v>52</v>
      </c>
      <c r="E30">
        <v>2</v>
      </c>
      <c r="F30">
        <v>16</v>
      </c>
      <c r="G30">
        <v>138</v>
      </c>
      <c r="H30" t="s">
        <v>249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42235</v>
      </c>
      <c r="C31" t="s">
        <v>17</v>
      </c>
      <c r="D31">
        <v>52</v>
      </c>
      <c r="E31">
        <v>2</v>
      </c>
      <c r="F31">
        <v>17</v>
      </c>
      <c r="G31">
        <v>72</v>
      </c>
      <c r="H31" t="s">
        <v>98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42235</v>
      </c>
      <c r="C32" t="s">
        <v>17</v>
      </c>
      <c r="D32">
        <v>52</v>
      </c>
      <c r="E32">
        <v>2</v>
      </c>
      <c r="F32">
        <v>18</v>
      </c>
      <c r="G32">
        <v>124</v>
      </c>
      <c r="H32" s="11" t="s">
        <v>116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42235</v>
      </c>
      <c r="C33" t="s">
        <v>17</v>
      </c>
      <c r="D33">
        <v>52</v>
      </c>
      <c r="E33">
        <v>2</v>
      </c>
      <c r="F33">
        <v>19</v>
      </c>
      <c r="G33">
        <v>112</v>
      </c>
      <c r="H33" t="s">
        <v>98</v>
      </c>
      <c r="I33">
        <v>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196</v>
      </c>
    </row>
    <row r="34" spans="2:17" x14ac:dyDescent="0.3">
      <c r="B34" s="3">
        <v>42235</v>
      </c>
      <c r="C34" t="s">
        <v>17</v>
      </c>
      <c r="D34">
        <v>52</v>
      </c>
      <c r="E34">
        <v>2</v>
      </c>
      <c r="F34">
        <v>20</v>
      </c>
      <c r="G34">
        <v>105</v>
      </c>
      <c r="H34" t="s">
        <v>96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42235</v>
      </c>
      <c r="C35" t="s">
        <v>17</v>
      </c>
      <c r="D35">
        <v>53</v>
      </c>
      <c r="E35">
        <v>3</v>
      </c>
      <c r="F35">
        <v>1</v>
      </c>
      <c r="G35">
        <v>71</v>
      </c>
      <c r="H35" t="s">
        <v>98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t="s">
        <v>291</v>
      </c>
    </row>
    <row r="36" spans="2:17" x14ac:dyDescent="0.3">
      <c r="B36" s="3">
        <v>42235</v>
      </c>
      <c r="C36" t="s">
        <v>17</v>
      </c>
      <c r="D36">
        <v>53</v>
      </c>
      <c r="E36">
        <v>3</v>
      </c>
      <c r="F36">
        <v>2</v>
      </c>
      <c r="G36">
        <v>95</v>
      </c>
      <c r="H36" t="s">
        <v>95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42235</v>
      </c>
      <c r="C37" t="s">
        <v>17</v>
      </c>
      <c r="D37">
        <v>53</v>
      </c>
      <c r="E37">
        <v>3</v>
      </c>
      <c r="F37">
        <v>3</v>
      </c>
      <c r="G37">
        <v>24</v>
      </c>
      <c r="H37" t="s">
        <v>96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42235</v>
      </c>
      <c r="C38" t="s">
        <v>17</v>
      </c>
      <c r="D38">
        <v>75</v>
      </c>
      <c r="E38">
        <v>4</v>
      </c>
      <c r="F38">
        <v>1</v>
      </c>
      <c r="G38">
        <v>114</v>
      </c>
      <c r="H38" t="s">
        <v>99</v>
      </c>
      <c r="I38" s="11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t="s">
        <v>292</v>
      </c>
    </row>
    <row r="39" spans="2:17" x14ac:dyDescent="0.3">
      <c r="B39" s="3">
        <v>42235</v>
      </c>
      <c r="C39" t="s">
        <v>17</v>
      </c>
      <c r="D39">
        <v>75</v>
      </c>
      <c r="E39">
        <v>4</v>
      </c>
      <c r="F39">
        <v>2</v>
      </c>
      <c r="G39">
        <v>100</v>
      </c>
      <c r="H39" t="s">
        <v>99</v>
      </c>
      <c r="I39">
        <v>4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42235</v>
      </c>
      <c r="C40" t="s">
        <v>17</v>
      </c>
      <c r="D40">
        <v>75</v>
      </c>
      <c r="E40">
        <v>4</v>
      </c>
      <c r="F40">
        <v>3</v>
      </c>
      <c r="G40">
        <v>102</v>
      </c>
      <c r="H40" t="s">
        <v>96</v>
      </c>
      <c r="I40">
        <v>4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Q40" s="6"/>
    </row>
    <row r="41" spans="2:17" x14ac:dyDescent="0.3">
      <c r="B41" s="3">
        <v>42235</v>
      </c>
      <c r="C41" t="s">
        <v>17</v>
      </c>
      <c r="D41">
        <v>75</v>
      </c>
      <c r="E41">
        <v>4</v>
      </c>
      <c r="F41">
        <v>4</v>
      </c>
      <c r="G41">
        <v>100</v>
      </c>
      <c r="H41" t="s">
        <v>96</v>
      </c>
      <c r="I41">
        <v>4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42235</v>
      </c>
      <c r="C42" t="s">
        <v>17</v>
      </c>
      <c r="D42">
        <v>75</v>
      </c>
      <c r="E42">
        <v>4</v>
      </c>
      <c r="F42">
        <v>5</v>
      </c>
      <c r="G42">
        <v>101</v>
      </c>
      <c r="H42" t="s">
        <v>96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42235</v>
      </c>
      <c r="C43" t="s">
        <v>17</v>
      </c>
      <c r="D43">
        <v>75</v>
      </c>
      <c r="E43">
        <v>4</v>
      </c>
      <c r="F43">
        <v>6</v>
      </c>
      <c r="G43">
        <v>90</v>
      </c>
      <c r="H43" t="s">
        <v>98</v>
      </c>
      <c r="I43">
        <v>3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>
        <v>42235</v>
      </c>
      <c r="C44" t="s">
        <v>17</v>
      </c>
      <c r="D44">
        <v>75</v>
      </c>
      <c r="E44">
        <v>4</v>
      </c>
      <c r="F44">
        <v>7</v>
      </c>
      <c r="G44">
        <v>98</v>
      </c>
      <c r="H44" t="s">
        <v>96</v>
      </c>
      <c r="I44">
        <v>3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>
        <v>42235</v>
      </c>
      <c r="C45" t="s">
        <v>17</v>
      </c>
      <c r="D45">
        <v>75</v>
      </c>
      <c r="E45">
        <v>4</v>
      </c>
      <c r="F45">
        <v>8</v>
      </c>
      <c r="G45">
        <v>56</v>
      </c>
      <c r="H45" t="s">
        <v>96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7" x14ac:dyDescent="0.3">
      <c r="B46" s="3">
        <v>42235</v>
      </c>
      <c r="C46" t="s">
        <v>17</v>
      </c>
      <c r="D46">
        <v>75</v>
      </c>
      <c r="E46">
        <v>4</v>
      </c>
      <c r="F46">
        <v>9</v>
      </c>
      <c r="G46">
        <v>67</v>
      </c>
      <c r="H46" t="s">
        <v>96</v>
      </c>
      <c r="I46">
        <v>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2:17" x14ac:dyDescent="0.3">
      <c r="B47" s="3">
        <v>42235</v>
      </c>
      <c r="C47" t="s">
        <v>17</v>
      </c>
      <c r="D47">
        <v>75</v>
      </c>
      <c r="E47">
        <v>4</v>
      </c>
      <c r="F47">
        <v>10</v>
      </c>
      <c r="G47">
        <v>72</v>
      </c>
      <c r="H47" t="s">
        <v>96</v>
      </c>
      <c r="I47">
        <v>4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Q47" t="s">
        <v>293</v>
      </c>
    </row>
    <row r="48" spans="2:17" x14ac:dyDescent="0.3">
      <c r="B48" s="3">
        <v>42235</v>
      </c>
      <c r="C48" t="s">
        <v>17</v>
      </c>
      <c r="D48">
        <v>75</v>
      </c>
      <c r="E48">
        <v>4</v>
      </c>
      <c r="F48">
        <v>11</v>
      </c>
      <c r="G48">
        <v>45</v>
      </c>
      <c r="H48" t="s">
        <v>96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42235</v>
      </c>
      <c r="C49" t="s">
        <v>17</v>
      </c>
      <c r="D49">
        <v>75</v>
      </c>
      <c r="E49">
        <v>4</v>
      </c>
      <c r="F49">
        <v>12</v>
      </c>
      <c r="G49">
        <v>59</v>
      </c>
      <c r="H49" t="s">
        <v>96</v>
      </c>
      <c r="I49">
        <v>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42235</v>
      </c>
      <c r="C50" t="s">
        <v>17</v>
      </c>
      <c r="D50">
        <v>75</v>
      </c>
      <c r="E50">
        <v>4</v>
      </c>
      <c r="F50">
        <v>13</v>
      </c>
      <c r="G50">
        <v>33</v>
      </c>
      <c r="H50" t="s">
        <v>95</v>
      </c>
      <c r="I50">
        <v>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42235</v>
      </c>
      <c r="C51" t="s">
        <v>17</v>
      </c>
      <c r="D51">
        <v>75</v>
      </c>
      <c r="E51">
        <v>4</v>
      </c>
      <c r="F51">
        <v>14</v>
      </c>
      <c r="G51">
        <v>33</v>
      </c>
      <c r="H51" t="s">
        <v>95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t="s">
        <v>292</v>
      </c>
    </row>
    <row r="52" spans="2:17" x14ac:dyDescent="0.3">
      <c r="B52" s="3">
        <v>42235</v>
      </c>
      <c r="C52" t="s">
        <v>17</v>
      </c>
      <c r="D52">
        <v>75</v>
      </c>
      <c r="E52">
        <v>4</v>
      </c>
      <c r="F52">
        <v>15</v>
      </c>
      <c r="G52">
        <v>37</v>
      </c>
      <c r="H52" t="s">
        <v>95</v>
      </c>
      <c r="I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42235</v>
      </c>
      <c r="C53" t="s">
        <v>17</v>
      </c>
      <c r="D53">
        <v>75</v>
      </c>
      <c r="E53">
        <v>4</v>
      </c>
      <c r="F53">
        <v>16</v>
      </c>
      <c r="G53">
        <v>28</v>
      </c>
      <c r="H53" t="s">
        <v>95</v>
      </c>
      <c r="I53">
        <v>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</row>
    <row r="54" spans="2:17" x14ac:dyDescent="0.3">
      <c r="B54" s="3">
        <v>42235</v>
      </c>
      <c r="C54" t="s">
        <v>17</v>
      </c>
      <c r="D54">
        <v>75</v>
      </c>
      <c r="E54">
        <v>4</v>
      </c>
      <c r="F54">
        <v>17</v>
      </c>
      <c r="G54">
        <v>31</v>
      </c>
      <c r="H54" t="s">
        <v>95</v>
      </c>
      <c r="I54">
        <v>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42235</v>
      </c>
      <c r="C55" t="s">
        <v>17</v>
      </c>
      <c r="D55">
        <v>75</v>
      </c>
      <c r="E55">
        <v>4</v>
      </c>
      <c r="F55">
        <v>18</v>
      </c>
      <c r="G55">
        <v>30</v>
      </c>
      <c r="H55" s="11" t="s">
        <v>96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7" x14ac:dyDescent="0.3">
      <c r="B56" s="3">
        <v>42235</v>
      </c>
      <c r="C56" t="s">
        <v>17</v>
      </c>
      <c r="D56">
        <v>75</v>
      </c>
      <c r="E56">
        <v>4</v>
      </c>
      <c r="F56">
        <v>19</v>
      </c>
      <c r="G56">
        <v>21</v>
      </c>
      <c r="H56" t="s">
        <v>95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7" x14ac:dyDescent="0.3">
      <c r="B57" s="3">
        <v>42235</v>
      </c>
      <c r="C57" t="s">
        <v>17</v>
      </c>
      <c r="D57">
        <v>75</v>
      </c>
      <c r="E57">
        <v>4</v>
      </c>
      <c r="F57">
        <v>20</v>
      </c>
      <c r="G57">
        <v>50</v>
      </c>
      <c r="H57" t="s">
        <v>95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42235</v>
      </c>
      <c r="C58" t="s">
        <v>17</v>
      </c>
      <c r="D58">
        <v>76</v>
      </c>
      <c r="E58">
        <v>5</v>
      </c>
      <c r="F58">
        <v>1</v>
      </c>
      <c r="G58">
        <v>148</v>
      </c>
      <c r="H58" t="s">
        <v>99</v>
      </c>
      <c r="I58" s="11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s="6"/>
    </row>
    <row r="59" spans="2:17" x14ac:dyDescent="0.3">
      <c r="B59" s="3">
        <v>42235</v>
      </c>
      <c r="C59" t="s">
        <v>17</v>
      </c>
      <c r="D59">
        <v>76</v>
      </c>
      <c r="E59">
        <v>5</v>
      </c>
      <c r="F59">
        <v>2</v>
      </c>
      <c r="G59">
        <v>103</v>
      </c>
      <c r="H59" t="s">
        <v>95</v>
      </c>
      <c r="I59">
        <v>3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42235</v>
      </c>
      <c r="C60" t="s">
        <v>17</v>
      </c>
      <c r="D60">
        <v>76</v>
      </c>
      <c r="E60">
        <v>5</v>
      </c>
      <c r="F60">
        <v>3</v>
      </c>
      <c r="G60">
        <v>110</v>
      </c>
      <c r="H60" t="s">
        <v>98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42235</v>
      </c>
      <c r="C61" t="s">
        <v>17</v>
      </c>
      <c r="D61">
        <v>76</v>
      </c>
      <c r="E61">
        <v>5</v>
      </c>
      <c r="F61">
        <v>4</v>
      </c>
      <c r="G61">
        <v>145</v>
      </c>
      <c r="H61" t="s">
        <v>95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42235</v>
      </c>
      <c r="C62" t="s">
        <v>17</v>
      </c>
      <c r="D62">
        <v>76</v>
      </c>
      <c r="E62">
        <v>5</v>
      </c>
      <c r="F62">
        <v>5</v>
      </c>
      <c r="G62">
        <v>147</v>
      </c>
      <c r="H62" t="s">
        <v>95</v>
      </c>
      <c r="I62">
        <v>4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42235</v>
      </c>
      <c r="C63" t="s">
        <v>17</v>
      </c>
      <c r="D63">
        <v>76</v>
      </c>
      <c r="E63">
        <v>5</v>
      </c>
      <c r="F63">
        <v>6</v>
      </c>
      <c r="G63">
        <v>102</v>
      </c>
      <c r="H63" t="s">
        <v>96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42235</v>
      </c>
      <c r="C64" t="s">
        <v>17</v>
      </c>
      <c r="D64">
        <v>76</v>
      </c>
      <c r="E64">
        <v>5</v>
      </c>
      <c r="F64">
        <v>7</v>
      </c>
      <c r="G64">
        <v>79</v>
      </c>
      <c r="H64" t="s">
        <v>98</v>
      </c>
      <c r="I64">
        <v>3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42235</v>
      </c>
      <c r="C65" t="s">
        <v>17</v>
      </c>
      <c r="D65">
        <v>76</v>
      </c>
      <c r="E65">
        <v>5</v>
      </c>
      <c r="F65">
        <v>8</v>
      </c>
      <c r="G65">
        <v>83</v>
      </c>
      <c r="H65" t="s">
        <v>95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42235</v>
      </c>
      <c r="C66" t="s">
        <v>17</v>
      </c>
      <c r="D66">
        <v>76</v>
      </c>
      <c r="E66">
        <v>5</v>
      </c>
      <c r="F66">
        <v>9</v>
      </c>
      <c r="G66">
        <v>133</v>
      </c>
      <c r="H66" t="s">
        <v>99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42235</v>
      </c>
      <c r="C67" t="s">
        <v>17</v>
      </c>
      <c r="D67">
        <v>76</v>
      </c>
      <c r="E67">
        <v>5</v>
      </c>
      <c r="F67">
        <v>10</v>
      </c>
      <c r="G67">
        <v>128</v>
      </c>
      <c r="H67" t="s">
        <v>95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42235</v>
      </c>
      <c r="C68" t="s">
        <v>17</v>
      </c>
      <c r="D68">
        <v>76</v>
      </c>
      <c r="E68">
        <v>5</v>
      </c>
      <c r="F68">
        <v>11</v>
      </c>
      <c r="G68">
        <v>98</v>
      </c>
      <c r="H68" t="s">
        <v>95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7" x14ac:dyDescent="0.3">
      <c r="B69" s="3">
        <v>42235</v>
      </c>
      <c r="C69" t="s">
        <v>17</v>
      </c>
      <c r="D69">
        <v>76</v>
      </c>
      <c r="E69">
        <v>5</v>
      </c>
      <c r="F69">
        <v>12</v>
      </c>
      <c r="G69">
        <v>145</v>
      </c>
      <c r="H69" t="s">
        <v>99</v>
      </c>
      <c r="I69">
        <v>3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42235</v>
      </c>
      <c r="C70" t="s">
        <v>17</v>
      </c>
      <c r="D70">
        <v>76</v>
      </c>
      <c r="E70">
        <v>5</v>
      </c>
      <c r="F70">
        <v>13</v>
      </c>
      <c r="G70">
        <v>144</v>
      </c>
      <c r="H70" t="s">
        <v>99</v>
      </c>
      <c r="I70">
        <v>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7" x14ac:dyDescent="0.3">
      <c r="B71" s="3">
        <v>42235</v>
      </c>
      <c r="C71" t="s">
        <v>17</v>
      </c>
      <c r="D71">
        <v>76</v>
      </c>
      <c r="E71">
        <v>5</v>
      </c>
      <c r="F71">
        <v>14</v>
      </c>
      <c r="G71">
        <v>137</v>
      </c>
      <c r="H71" t="s">
        <v>99</v>
      </c>
      <c r="I71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Q71" s="6"/>
    </row>
    <row r="72" spans="2:17" x14ac:dyDescent="0.3">
      <c r="B72" s="3">
        <v>42235</v>
      </c>
      <c r="C72" t="s">
        <v>17</v>
      </c>
      <c r="D72">
        <v>76</v>
      </c>
      <c r="E72">
        <v>5</v>
      </c>
      <c r="F72">
        <v>15</v>
      </c>
      <c r="G72">
        <v>138</v>
      </c>
      <c r="H72" t="s">
        <v>99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 s="6"/>
    </row>
    <row r="73" spans="2:17" x14ac:dyDescent="0.3">
      <c r="B73" s="3">
        <v>42235</v>
      </c>
      <c r="C73" t="s">
        <v>17</v>
      </c>
      <c r="D73">
        <v>76</v>
      </c>
      <c r="E73">
        <v>5</v>
      </c>
      <c r="F73">
        <v>16</v>
      </c>
      <c r="G73">
        <v>142</v>
      </c>
      <c r="H73" t="s">
        <v>99</v>
      </c>
      <c r="I73">
        <v>3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7" x14ac:dyDescent="0.3">
      <c r="B74" s="3">
        <v>42235</v>
      </c>
      <c r="C74" t="s">
        <v>17</v>
      </c>
      <c r="D74">
        <v>76</v>
      </c>
      <c r="E74">
        <v>5</v>
      </c>
      <c r="F74">
        <v>17</v>
      </c>
      <c r="G74">
        <v>140</v>
      </c>
      <c r="H74" t="s">
        <v>99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42235</v>
      </c>
      <c r="C75" t="s">
        <v>17</v>
      </c>
      <c r="D75">
        <v>76</v>
      </c>
      <c r="E75">
        <v>5</v>
      </c>
      <c r="F75">
        <v>18</v>
      </c>
      <c r="G75">
        <v>99</v>
      </c>
      <c r="H75" s="11" t="s">
        <v>95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42235</v>
      </c>
      <c r="C76" t="s">
        <v>17</v>
      </c>
      <c r="D76">
        <v>76</v>
      </c>
      <c r="E76">
        <v>5</v>
      </c>
      <c r="F76">
        <v>19</v>
      </c>
      <c r="G76">
        <v>72</v>
      </c>
      <c r="H76" t="s">
        <v>95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42235</v>
      </c>
      <c r="C77" t="s">
        <v>17</v>
      </c>
      <c r="D77">
        <v>76</v>
      </c>
      <c r="E77">
        <v>5</v>
      </c>
      <c r="F77">
        <v>20</v>
      </c>
      <c r="G77">
        <v>123</v>
      </c>
      <c r="H77" t="s">
        <v>95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42235</v>
      </c>
      <c r="C78" t="s">
        <v>17</v>
      </c>
      <c r="D78">
        <v>77</v>
      </c>
      <c r="E78">
        <v>6</v>
      </c>
      <c r="F78">
        <v>1</v>
      </c>
      <c r="G78">
        <v>132</v>
      </c>
      <c r="H78" t="s">
        <v>95</v>
      </c>
      <c r="I78" s="11">
        <v>3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7" x14ac:dyDescent="0.3">
      <c r="B79" s="3">
        <v>42235</v>
      </c>
      <c r="C79" t="s">
        <v>17</v>
      </c>
      <c r="D79">
        <v>77</v>
      </c>
      <c r="E79">
        <v>6</v>
      </c>
      <c r="F79">
        <v>2</v>
      </c>
      <c r="G79">
        <v>84</v>
      </c>
      <c r="H79" t="s">
        <v>98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>
        <v>42235</v>
      </c>
      <c r="C80" t="s">
        <v>17</v>
      </c>
      <c r="D80">
        <v>77</v>
      </c>
      <c r="E80">
        <v>6</v>
      </c>
      <c r="F80">
        <v>3</v>
      </c>
      <c r="G80">
        <v>75</v>
      </c>
      <c r="H80" t="s">
        <v>98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7" x14ac:dyDescent="0.3">
      <c r="B81" s="3">
        <v>42235</v>
      </c>
      <c r="C81" t="s">
        <v>17</v>
      </c>
      <c r="D81">
        <v>77</v>
      </c>
      <c r="E81">
        <v>6</v>
      </c>
      <c r="F81">
        <v>4</v>
      </c>
      <c r="G81">
        <v>62</v>
      </c>
      <c r="H81" t="s">
        <v>98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42235</v>
      </c>
      <c r="C82" t="s">
        <v>17</v>
      </c>
      <c r="D82">
        <v>77</v>
      </c>
      <c r="E82">
        <v>6</v>
      </c>
      <c r="F82">
        <v>5</v>
      </c>
      <c r="G82">
        <v>32</v>
      </c>
      <c r="H82" t="s">
        <v>96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7" x14ac:dyDescent="0.3">
      <c r="B83" s="3">
        <v>42235</v>
      </c>
      <c r="C83" t="s">
        <v>17</v>
      </c>
      <c r="D83">
        <v>77</v>
      </c>
      <c r="E83">
        <v>6</v>
      </c>
      <c r="F83">
        <v>6</v>
      </c>
      <c r="G83">
        <v>54</v>
      </c>
      <c r="H83" t="s">
        <v>95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7" x14ac:dyDescent="0.3">
      <c r="B84" s="3">
        <v>42235</v>
      </c>
      <c r="C84" t="s">
        <v>17</v>
      </c>
      <c r="D84">
        <v>78</v>
      </c>
      <c r="E84">
        <v>7</v>
      </c>
      <c r="F84">
        <v>1</v>
      </c>
      <c r="G84">
        <v>105</v>
      </c>
      <c r="H84" t="s">
        <v>95</v>
      </c>
      <c r="I84" s="11">
        <v>4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7" x14ac:dyDescent="0.3">
      <c r="B85" s="3">
        <v>42235</v>
      </c>
      <c r="C85" t="s">
        <v>17</v>
      </c>
      <c r="D85">
        <v>78</v>
      </c>
      <c r="E85">
        <v>7</v>
      </c>
      <c r="F85">
        <v>2</v>
      </c>
      <c r="G85">
        <v>73</v>
      </c>
      <c r="H85" t="s">
        <v>96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 s="6" t="s">
        <v>201</v>
      </c>
    </row>
    <row r="86" spans="2:17" x14ac:dyDescent="0.3">
      <c r="B86" s="3">
        <v>42235</v>
      </c>
      <c r="C86" t="s">
        <v>17</v>
      </c>
      <c r="D86">
        <v>78</v>
      </c>
      <c r="E86">
        <v>7</v>
      </c>
      <c r="F86">
        <v>3</v>
      </c>
      <c r="G86">
        <v>41</v>
      </c>
      <c r="H86" t="s">
        <v>96</v>
      </c>
      <c r="I86">
        <v>4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</row>
    <row r="87" spans="2:17" x14ac:dyDescent="0.3">
      <c r="B87" s="3">
        <v>42235</v>
      </c>
      <c r="C87" t="s">
        <v>17</v>
      </c>
      <c r="D87">
        <v>78</v>
      </c>
      <c r="E87">
        <v>7</v>
      </c>
      <c r="F87">
        <v>4</v>
      </c>
      <c r="G87">
        <v>93</v>
      </c>
      <c r="H87" t="s">
        <v>95</v>
      </c>
      <c r="I87">
        <v>4</v>
      </c>
      <c r="J87">
        <v>4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7" x14ac:dyDescent="0.3">
      <c r="B88" s="3">
        <v>42235</v>
      </c>
      <c r="C88" t="s">
        <v>17</v>
      </c>
      <c r="D88">
        <v>78</v>
      </c>
      <c r="E88">
        <v>7</v>
      </c>
      <c r="F88">
        <v>5</v>
      </c>
      <c r="G88">
        <v>95</v>
      </c>
      <c r="H88" t="s">
        <v>95</v>
      </c>
      <c r="I88">
        <v>4</v>
      </c>
      <c r="J88">
        <v>5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7" x14ac:dyDescent="0.3">
      <c r="B89" s="3">
        <v>42235</v>
      </c>
      <c r="C89" t="s">
        <v>17</v>
      </c>
      <c r="D89">
        <v>78</v>
      </c>
      <c r="E89">
        <v>7</v>
      </c>
      <c r="F89">
        <v>6</v>
      </c>
      <c r="G89">
        <v>47</v>
      </c>
      <c r="H89" t="s">
        <v>95</v>
      </c>
      <c r="I89">
        <v>3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</row>
    <row r="90" spans="2:17" x14ac:dyDescent="0.3">
      <c r="B90" s="3">
        <v>42235</v>
      </c>
      <c r="C90" t="s">
        <v>17</v>
      </c>
      <c r="D90">
        <v>78</v>
      </c>
      <c r="E90">
        <v>7</v>
      </c>
      <c r="F90">
        <v>7</v>
      </c>
      <c r="G90">
        <v>85</v>
      </c>
      <c r="H90" t="s">
        <v>95</v>
      </c>
      <c r="I90">
        <v>3</v>
      </c>
      <c r="J90">
        <v>8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42235</v>
      </c>
      <c r="C91" t="s">
        <v>17</v>
      </c>
      <c r="D91">
        <v>78</v>
      </c>
      <c r="E91">
        <v>7</v>
      </c>
      <c r="F91">
        <v>8</v>
      </c>
      <c r="G91">
        <v>78</v>
      </c>
      <c r="H91" t="s">
        <v>95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42235</v>
      </c>
      <c r="C92" t="s">
        <v>17</v>
      </c>
      <c r="D92">
        <v>78</v>
      </c>
      <c r="E92">
        <v>7</v>
      </c>
      <c r="F92">
        <v>9</v>
      </c>
      <c r="G92">
        <v>128</v>
      </c>
      <c r="H92" t="s">
        <v>99</v>
      </c>
      <c r="I92">
        <v>4</v>
      </c>
      <c r="J92">
        <v>2</v>
      </c>
      <c r="K92">
        <v>0</v>
      </c>
      <c r="L92">
        <v>0</v>
      </c>
      <c r="M92">
        <v>0</v>
      </c>
      <c r="N92">
        <v>0</v>
      </c>
      <c r="O92">
        <v>0</v>
      </c>
      <c r="Q92" t="s">
        <v>294</v>
      </c>
    </row>
    <row r="93" spans="2:17" x14ac:dyDescent="0.3">
      <c r="B93" s="3">
        <v>42235</v>
      </c>
      <c r="C93" t="s">
        <v>17</v>
      </c>
      <c r="D93">
        <v>78</v>
      </c>
      <c r="E93">
        <v>7</v>
      </c>
      <c r="F93">
        <v>10</v>
      </c>
      <c r="G93">
        <v>84</v>
      </c>
      <c r="H93" t="s">
        <v>95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 s="6"/>
    </row>
    <row r="94" spans="2:17" x14ac:dyDescent="0.3">
      <c r="B94" s="3">
        <v>42235</v>
      </c>
      <c r="C94" t="s">
        <v>17</v>
      </c>
      <c r="D94">
        <v>78</v>
      </c>
      <c r="E94">
        <v>7</v>
      </c>
      <c r="F94">
        <v>11</v>
      </c>
      <c r="G94">
        <v>105</v>
      </c>
      <c r="H94" t="s">
        <v>116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42235</v>
      </c>
      <c r="C95" t="s">
        <v>17</v>
      </c>
      <c r="D95">
        <v>78</v>
      </c>
      <c r="E95">
        <v>7</v>
      </c>
      <c r="F95">
        <v>12</v>
      </c>
      <c r="G95">
        <v>32</v>
      </c>
      <c r="H95" t="s">
        <v>96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42235</v>
      </c>
      <c r="C96" t="s">
        <v>17</v>
      </c>
      <c r="D96">
        <v>78</v>
      </c>
      <c r="E96">
        <v>7</v>
      </c>
      <c r="F96">
        <v>13</v>
      </c>
      <c r="G96">
        <v>56</v>
      </c>
      <c r="H96" t="s">
        <v>96</v>
      </c>
      <c r="I96">
        <v>3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5" x14ac:dyDescent="0.3">
      <c r="B97" s="3">
        <v>42235</v>
      </c>
      <c r="C97" t="s">
        <v>17</v>
      </c>
      <c r="D97">
        <v>78</v>
      </c>
      <c r="E97">
        <v>7</v>
      </c>
      <c r="F97">
        <v>14</v>
      </c>
      <c r="G97">
        <v>104</v>
      </c>
      <c r="H97" t="s">
        <v>116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5" x14ac:dyDescent="0.3">
      <c r="B98" s="3">
        <v>42235</v>
      </c>
      <c r="C98" t="s">
        <v>17</v>
      </c>
      <c r="D98">
        <v>78</v>
      </c>
      <c r="E98">
        <v>7</v>
      </c>
      <c r="F98">
        <v>15</v>
      </c>
      <c r="G98">
        <v>91</v>
      </c>
      <c r="H98" t="s">
        <v>98</v>
      </c>
      <c r="I98">
        <v>3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5" x14ac:dyDescent="0.3">
      <c r="B99" s="3">
        <v>42235</v>
      </c>
      <c r="C99" t="s">
        <v>17</v>
      </c>
      <c r="D99">
        <v>78</v>
      </c>
      <c r="E99">
        <v>7</v>
      </c>
      <c r="F99">
        <v>16</v>
      </c>
      <c r="G99" s="10">
        <v>53</v>
      </c>
      <c r="H99" t="s">
        <v>95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5" x14ac:dyDescent="0.3">
      <c r="B100" s="3">
        <v>42235</v>
      </c>
      <c r="C100" t="s">
        <v>17</v>
      </c>
      <c r="D100">
        <v>78</v>
      </c>
      <c r="E100">
        <v>7</v>
      </c>
      <c r="F100">
        <v>17</v>
      </c>
      <c r="G100">
        <v>60</v>
      </c>
      <c r="H100" t="s">
        <v>96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5" x14ac:dyDescent="0.3">
      <c r="B101" s="3">
        <v>42235</v>
      </c>
      <c r="C101" t="s">
        <v>17</v>
      </c>
      <c r="D101">
        <v>78</v>
      </c>
      <c r="E101">
        <v>7</v>
      </c>
      <c r="F101">
        <v>18</v>
      </c>
      <c r="G101">
        <v>47</v>
      </c>
      <c r="H101" t="s">
        <v>95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5" x14ac:dyDescent="0.3">
      <c r="B102" s="3">
        <v>42235</v>
      </c>
      <c r="C102" t="s">
        <v>17</v>
      </c>
      <c r="D102">
        <v>79</v>
      </c>
      <c r="E102">
        <v>8</v>
      </c>
      <c r="F102">
        <v>1</v>
      </c>
      <c r="G102">
        <v>141</v>
      </c>
      <c r="H102" t="s">
        <v>99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5" x14ac:dyDescent="0.3">
      <c r="B103" s="3">
        <v>42235</v>
      </c>
      <c r="C103" t="s">
        <v>17</v>
      </c>
      <c r="D103">
        <v>79</v>
      </c>
      <c r="E103">
        <v>8</v>
      </c>
      <c r="F103">
        <v>2</v>
      </c>
      <c r="G103">
        <v>62</v>
      </c>
      <c r="H103" t="s">
        <v>95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5" x14ac:dyDescent="0.3">
      <c r="B104" s="3">
        <v>42235</v>
      </c>
      <c r="C104" t="s">
        <v>17</v>
      </c>
      <c r="D104">
        <v>80</v>
      </c>
      <c r="E104">
        <v>9</v>
      </c>
      <c r="F104">
        <v>1</v>
      </c>
      <c r="G104">
        <v>154</v>
      </c>
      <c r="H104" t="s">
        <v>95</v>
      </c>
      <c r="I104" s="11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5" x14ac:dyDescent="0.3">
      <c r="B105" s="3">
        <v>42235</v>
      </c>
      <c r="C105" t="s">
        <v>17</v>
      </c>
      <c r="D105">
        <v>80</v>
      </c>
      <c r="E105">
        <v>9</v>
      </c>
      <c r="F105">
        <v>2</v>
      </c>
      <c r="G105">
        <v>67</v>
      </c>
      <c r="H105" t="s">
        <v>96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5" x14ac:dyDescent="0.3">
      <c r="B106" s="3">
        <v>42235</v>
      </c>
      <c r="C106" t="s">
        <v>17</v>
      </c>
      <c r="D106">
        <v>80</v>
      </c>
      <c r="E106">
        <v>9</v>
      </c>
      <c r="F106">
        <v>3</v>
      </c>
      <c r="G106">
        <v>110</v>
      </c>
      <c r="H106" t="s">
        <v>95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5" x14ac:dyDescent="0.3">
      <c r="B107" s="3">
        <v>42235</v>
      </c>
      <c r="C107" t="s">
        <v>17</v>
      </c>
      <c r="D107">
        <v>80</v>
      </c>
      <c r="E107">
        <v>9</v>
      </c>
      <c r="F107">
        <v>4</v>
      </c>
      <c r="G107">
        <v>66</v>
      </c>
      <c r="H107" t="s">
        <v>98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5" x14ac:dyDescent="0.3">
      <c r="B108" s="3">
        <v>42235</v>
      </c>
      <c r="C108" t="s">
        <v>17</v>
      </c>
      <c r="D108">
        <v>80</v>
      </c>
      <c r="E108">
        <v>9</v>
      </c>
      <c r="F108">
        <v>5</v>
      </c>
      <c r="G108">
        <v>63</v>
      </c>
      <c r="H108" t="s">
        <v>96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5" x14ac:dyDescent="0.3">
      <c r="B109" s="3">
        <v>42235</v>
      </c>
      <c r="C109" t="s">
        <v>17</v>
      </c>
      <c r="D109">
        <v>80</v>
      </c>
      <c r="E109">
        <v>9</v>
      </c>
      <c r="F109">
        <v>6</v>
      </c>
      <c r="G109" s="10">
        <v>68</v>
      </c>
      <c r="H109" t="s">
        <v>96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5" x14ac:dyDescent="0.3">
      <c r="B110" s="3">
        <v>42235</v>
      </c>
      <c r="C110" t="s">
        <v>17</v>
      </c>
      <c r="D110">
        <v>80</v>
      </c>
      <c r="E110">
        <v>9</v>
      </c>
      <c r="F110">
        <v>7</v>
      </c>
      <c r="G110">
        <v>100</v>
      </c>
      <c r="H110" t="s">
        <v>95</v>
      </c>
      <c r="I110">
        <v>4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5" x14ac:dyDescent="0.3">
      <c r="B111" s="3">
        <v>42235</v>
      </c>
      <c r="C111" t="s">
        <v>17</v>
      </c>
      <c r="D111">
        <v>80</v>
      </c>
      <c r="E111">
        <v>9</v>
      </c>
      <c r="F111">
        <v>8</v>
      </c>
      <c r="G111">
        <v>115</v>
      </c>
      <c r="H111" t="s">
        <v>95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5" x14ac:dyDescent="0.3">
      <c r="B112" s="3">
        <v>42235</v>
      </c>
      <c r="C112" t="s">
        <v>17</v>
      </c>
      <c r="D112">
        <v>80</v>
      </c>
      <c r="E112">
        <v>9</v>
      </c>
      <c r="F112">
        <v>9</v>
      </c>
      <c r="G112">
        <v>136</v>
      </c>
      <c r="H112" t="s">
        <v>95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5" x14ac:dyDescent="0.3">
      <c r="B113" s="3">
        <v>42235</v>
      </c>
      <c r="C113" t="s">
        <v>17</v>
      </c>
      <c r="D113">
        <v>80</v>
      </c>
      <c r="E113">
        <v>9</v>
      </c>
      <c r="F113">
        <v>10</v>
      </c>
      <c r="G113">
        <v>120</v>
      </c>
      <c r="H113" t="s">
        <v>95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5" x14ac:dyDescent="0.3">
      <c r="B114" s="3">
        <v>42235</v>
      </c>
      <c r="C114" t="s">
        <v>17</v>
      </c>
      <c r="D114">
        <v>80</v>
      </c>
      <c r="E114">
        <v>9</v>
      </c>
      <c r="F114">
        <v>11</v>
      </c>
      <c r="G114">
        <v>115</v>
      </c>
      <c r="H114" t="s">
        <v>95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5" x14ac:dyDescent="0.3">
      <c r="B115" s="3">
        <v>42235</v>
      </c>
      <c r="C115" t="s">
        <v>17</v>
      </c>
      <c r="D115">
        <v>80</v>
      </c>
      <c r="E115">
        <v>9</v>
      </c>
      <c r="F115">
        <v>12</v>
      </c>
      <c r="G115">
        <v>85</v>
      </c>
      <c r="H115" t="s">
        <v>95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5" x14ac:dyDescent="0.3">
      <c r="B116" s="3">
        <v>42235</v>
      </c>
      <c r="C116" t="s">
        <v>17</v>
      </c>
      <c r="D116">
        <v>80</v>
      </c>
      <c r="E116">
        <v>9</v>
      </c>
      <c r="F116">
        <v>13</v>
      </c>
      <c r="G116">
        <v>130</v>
      </c>
      <c r="H116" t="s">
        <v>95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5" x14ac:dyDescent="0.3">
      <c r="B117" s="3">
        <v>42235</v>
      </c>
      <c r="C117" t="s">
        <v>17</v>
      </c>
      <c r="D117">
        <v>80</v>
      </c>
      <c r="E117">
        <v>9</v>
      </c>
      <c r="F117">
        <v>14</v>
      </c>
      <c r="G117" s="10">
        <v>114</v>
      </c>
      <c r="H117" t="s">
        <v>95</v>
      </c>
      <c r="I117">
        <v>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5" x14ac:dyDescent="0.3">
      <c r="B118" s="3">
        <v>42235</v>
      </c>
      <c r="C118" t="s">
        <v>17</v>
      </c>
      <c r="D118">
        <v>80</v>
      </c>
      <c r="E118">
        <v>9</v>
      </c>
      <c r="F118">
        <v>15</v>
      </c>
      <c r="G118">
        <v>80</v>
      </c>
      <c r="H118" t="s">
        <v>95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5" x14ac:dyDescent="0.3">
      <c r="B119" s="3">
        <v>42235</v>
      </c>
      <c r="C119" t="s">
        <v>17</v>
      </c>
      <c r="D119">
        <v>80</v>
      </c>
      <c r="E119">
        <v>9</v>
      </c>
      <c r="F119">
        <v>16</v>
      </c>
      <c r="G119">
        <v>120</v>
      </c>
      <c r="H119" t="s">
        <v>99</v>
      </c>
      <c r="I119">
        <v>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5" x14ac:dyDescent="0.3">
      <c r="B120" s="3">
        <v>42235</v>
      </c>
      <c r="C120" t="s">
        <v>17</v>
      </c>
      <c r="D120">
        <v>80</v>
      </c>
      <c r="E120">
        <v>9</v>
      </c>
      <c r="F120">
        <v>17</v>
      </c>
      <c r="G120">
        <v>130</v>
      </c>
      <c r="H120" t="s">
        <v>95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5" x14ac:dyDescent="0.3">
      <c r="B121" s="3">
        <v>42235</v>
      </c>
      <c r="C121" t="s">
        <v>17</v>
      </c>
      <c r="D121">
        <v>80</v>
      </c>
      <c r="E121">
        <v>9</v>
      </c>
      <c r="F121">
        <v>18</v>
      </c>
      <c r="G121">
        <v>122</v>
      </c>
      <c r="H121" s="11" t="s">
        <v>95</v>
      </c>
      <c r="I121">
        <v>4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5" x14ac:dyDescent="0.3">
      <c r="B122" s="3">
        <v>42235</v>
      </c>
      <c r="C122" t="s">
        <v>17</v>
      </c>
      <c r="D122">
        <v>80</v>
      </c>
      <c r="E122">
        <v>9</v>
      </c>
      <c r="F122">
        <v>19</v>
      </c>
      <c r="G122">
        <v>99</v>
      </c>
      <c r="H122" t="s">
        <v>98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5" x14ac:dyDescent="0.3">
      <c r="B123" s="3">
        <v>42235</v>
      </c>
      <c r="C123" t="s">
        <v>17</v>
      </c>
      <c r="D123">
        <v>80</v>
      </c>
      <c r="E123">
        <v>9</v>
      </c>
      <c r="F123">
        <v>20</v>
      </c>
      <c r="G123">
        <v>83</v>
      </c>
      <c r="H123" t="s">
        <v>95</v>
      </c>
      <c r="I123">
        <v>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5" x14ac:dyDescent="0.3">
      <c r="B124" s="3">
        <v>42235</v>
      </c>
      <c r="C124" t="s">
        <v>17</v>
      </c>
      <c r="D124">
        <v>81</v>
      </c>
      <c r="E124">
        <v>10</v>
      </c>
      <c r="F124">
        <v>1</v>
      </c>
      <c r="G124">
        <v>115</v>
      </c>
      <c r="H124" t="s">
        <v>95</v>
      </c>
      <c r="I124" s="11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5" x14ac:dyDescent="0.3">
      <c r="B125" s="3">
        <v>42235</v>
      </c>
      <c r="C125" t="s">
        <v>17</v>
      </c>
      <c r="D125">
        <v>81</v>
      </c>
      <c r="E125">
        <v>10</v>
      </c>
      <c r="F125">
        <v>2</v>
      </c>
      <c r="G125">
        <v>54</v>
      </c>
      <c r="H125" t="s">
        <v>95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5" x14ac:dyDescent="0.3">
      <c r="B126" s="3">
        <v>42235</v>
      </c>
      <c r="C126" t="s">
        <v>17</v>
      </c>
      <c r="D126">
        <v>81</v>
      </c>
      <c r="E126">
        <v>10</v>
      </c>
      <c r="F126">
        <v>3</v>
      </c>
      <c r="G126">
        <v>72</v>
      </c>
      <c r="H126" t="s">
        <v>95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</row>
    <row r="127" spans="2:15" x14ac:dyDescent="0.3">
      <c r="B127" s="3">
        <v>42235</v>
      </c>
      <c r="C127" t="s">
        <v>17</v>
      </c>
      <c r="D127">
        <v>81</v>
      </c>
      <c r="E127">
        <v>10</v>
      </c>
      <c r="F127">
        <v>4</v>
      </c>
      <c r="G127">
        <v>51</v>
      </c>
      <c r="H127" t="s">
        <v>96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5" x14ac:dyDescent="0.3">
      <c r="B128" s="3">
        <v>42235</v>
      </c>
      <c r="C128" t="s">
        <v>17</v>
      </c>
      <c r="D128">
        <v>81</v>
      </c>
      <c r="E128">
        <v>10</v>
      </c>
      <c r="F128">
        <v>5</v>
      </c>
      <c r="G128">
        <v>65</v>
      </c>
      <c r="H128" t="s">
        <v>98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42235</v>
      </c>
      <c r="C129" t="s">
        <v>17</v>
      </c>
      <c r="D129">
        <v>81</v>
      </c>
      <c r="E129">
        <v>10</v>
      </c>
      <c r="F129">
        <v>6</v>
      </c>
      <c r="G129">
        <v>66</v>
      </c>
      <c r="H129" t="s">
        <v>98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42235</v>
      </c>
      <c r="C130" t="s">
        <v>17</v>
      </c>
      <c r="D130">
        <v>81</v>
      </c>
      <c r="E130">
        <v>10</v>
      </c>
      <c r="F130">
        <v>7</v>
      </c>
      <c r="G130">
        <v>100</v>
      </c>
      <c r="H130" t="s">
        <v>95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42235</v>
      </c>
      <c r="C131" t="s">
        <v>17</v>
      </c>
      <c r="D131">
        <v>81</v>
      </c>
      <c r="E131">
        <v>10</v>
      </c>
      <c r="F131">
        <v>8</v>
      </c>
      <c r="G131">
        <v>65</v>
      </c>
      <c r="H131" t="s">
        <v>96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Q131" t="s">
        <v>295</v>
      </c>
    </row>
    <row r="132" spans="2:17" x14ac:dyDescent="0.3">
      <c r="B132" s="3">
        <v>42235</v>
      </c>
      <c r="C132" t="s">
        <v>17</v>
      </c>
      <c r="D132">
        <v>81</v>
      </c>
      <c r="E132">
        <v>10</v>
      </c>
      <c r="F132">
        <v>9</v>
      </c>
      <c r="G132">
        <v>67</v>
      </c>
      <c r="H132" t="s">
        <v>95</v>
      </c>
      <c r="I132">
        <v>4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42235</v>
      </c>
      <c r="C133" t="s">
        <v>17</v>
      </c>
      <c r="D133">
        <v>81</v>
      </c>
      <c r="E133">
        <v>10</v>
      </c>
      <c r="F133">
        <v>10</v>
      </c>
      <c r="G133">
        <v>87</v>
      </c>
      <c r="H133" t="s">
        <v>95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</row>
    <row r="134" spans="2:17" x14ac:dyDescent="0.3">
      <c r="B134" s="3">
        <v>42235</v>
      </c>
      <c r="C134" t="s">
        <v>17</v>
      </c>
      <c r="D134">
        <v>81</v>
      </c>
      <c r="E134">
        <v>10</v>
      </c>
      <c r="F134">
        <v>11</v>
      </c>
      <c r="G134">
        <v>109</v>
      </c>
      <c r="H134" t="s">
        <v>95</v>
      </c>
      <c r="I134">
        <v>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42235</v>
      </c>
      <c r="C135" t="s">
        <v>17</v>
      </c>
      <c r="D135">
        <v>81</v>
      </c>
      <c r="E135">
        <v>10</v>
      </c>
      <c r="F135">
        <v>12</v>
      </c>
      <c r="G135">
        <v>63</v>
      </c>
      <c r="H135" t="s">
        <v>98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42235</v>
      </c>
      <c r="C136" t="s">
        <v>17</v>
      </c>
      <c r="D136">
        <v>81</v>
      </c>
      <c r="E136">
        <v>10</v>
      </c>
      <c r="F136">
        <v>13</v>
      </c>
      <c r="G136">
        <v>62</v>
      </c>
      <c r="H136" t="s">
        <v>98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42235</v>
      </c>
      <c r="C137" t="s">
        <v>17</v>
      </c>
      <c r="D137">
        <v>81</v>
      </c>
      <c r="E137">
        <v>10</v>
      </c>
      <c r="F137">
        <v>14</v>
      </c>
      <c r="G137">
        <v>74</v>
      </c>
      <c r="H137" t="s">
        <v>96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42235</v>
      </c>
      <c r="C138" t="s">
        <v>17</v>
      </c>
      <c r="D138">
        <v>81</v>
      </c>
      <c r="E138">
        <v>10</v>
      </c>
      <c r="F138">
        <v>15</v>
      </c>
      <c r="G138">
        <v>110</v>
      </c>
      <c r="H138" t="s">
        <v>95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42235</v>
      </c>
      <c r="C139" t="s">
        <v>17</v>
      </c>
      <c r="D139">
        <v>81</v>
      </c>
      <c r="E139">
        <v>10</v>
      </c>
      <c r="F139">
        <v>16</v>
      </c>
      <c r="G139">
        <v>57</v>
      </c>
      <c r="H139" t="s">
        <v>96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42235</v>
      </c>
      <c r="C140" t="s">
        <v>17</v>
      </c>
      <c r="D140">
        <v>81</v>
      </c>
      <c r="E140">
        <v>10</v>
      </c>
      <c r="F140">
        <v>17</v>
      </c>
      <c r="G140">
        <v>60</v>
      </c>
      <c r="H140" t="s">
        <v>98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42235</v>
      </c>
      <c r="C141" t="s">
        <v>17</v>
      </c>
      <c r="D141">
        <v>81</v>
      </c>
      <c r="E141">
        <v>10</v>
      </c>
      <c r="F141">
        <v>18</v>
      </c>
      <c r="G141">
        <v>81</v>
      </c>
      <c r="H141" s="11" t="s">
        <v>98</v>
      </c>
      <c r="I141">
        <v>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7" x14ac:dyDescent="0.3">
      <c r="B142" s="3">
        <v>42235</v>
      </c>
      <c r="C142" t="s">
        <v>17</v>
      </c>
      <c r="D142">
        <v>81</v>
      </c>
      <c r="E142">
        <v>10</v>
      </c>
      <c r="F142">
        <v>19</v>
      </c>
      <c r="G142">
        <v>120</v>
      </c>
      <c r="H142" t="s">
        <v>95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7" x14ac:dyDescent="0.3">
      <c r="B143" s="3">
        <v>42235</v>
      </c>
      <c r="C143" t="s">
        <v>17</v>
      </c>
      <c r="D143">
        <v>81</v>
      </c>
      <c r="E143">
        <v>10</v>
      </c>
      <c r="F143">
        <v>20</v>
      </c>
      <c r="G143" s="11">
        <v>93</v>
      </c>
      <c r="H143" t="s">
        <v>96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7" x14ac:dyDescent="0.3">
      <c r="B144" s="3">
        <v>42235</v>
      </c>
      <c r="C144" t="s">
        <v>17</v>
      </c>
      <c r="D144">
        <v>82</v>
      </c>
      <c r="E144">
        <v>11</v>
      </c>
      <c r="F144">
        <v>1</v>
      </c>
      <c r="G144">
        <v>97</v>
      </c>
      <c r="H144" t="s">
        <v>95</v>
      </c>
      <c r="I144" s="11">
        <v>4</v>
      </c>
      <c r="J144">
        <v>2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2:17" x14ac:dyDescent="0.3">
      <c r="B145" s="3">
        <v>42235</v>
      </c>
      <c r="C145" t="s">
        <v>17</v>
      </c>
      <c r="D145">
        <v>82</v>
      </c>
      <c r="E145">
        <v>11</v>
      </c>
      <c r="F145">
        <v>2</v>
      </c>
      <c r="G145">
        <v>75</v>
      </c>
      <c r="H145" t="s">
        <v>95</v>
      </c>
      <c r="I145">
        <v>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 s="6" t="s">
        <v>166</v>
      </c>
    </row>
    <row r="146" spans="2:17" x14ac:dyDescent="0.3">
      <c r="B146" s="3">
        <v>42235</v>
      </c>
      <c r="C146" t="s">
        <v>17</v>
      </c>
      <c r="D146">
        <v>82</v>
      </c>
      <c r="E146">
        <v>11</v>
      </c>
      <c r="F146">
        <v>3</v>
      </c>
      <c r="G146">
        <v>45</v>
      </c>
      <c r="H146" t="s">
        <v>95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2:17" x14ac:dyDescent="0.3">
      <c r="B147" s="3">
        <v>42235</v>
      </c>
      <c r="C147" t="s">
        <v>17</v>
      </c>
      <c r="D147">
        <v>82</v>
      </c>
      <c r="E147">
        <v>11</v>
      </c>
      <c r="F147">
        <v>4</v>
      </c>
      <c r="G147">
        <v>67</v>
      </c>
      <c r="H147" t="s">
        <v>95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42235</v>
      </c>
      <c r="C148" t="s">
        <v>17</v>
      </c>
      <c r="D148">
        <v>82</v>
      </c>
      <c r="E148">
        <v>11</v>
      </c>
      <c r="F148">
        <v>5</v>
      </c>
      <c r="G148">
        <v>126</v>
      </c>
      <c r="H148" t="s">
        <v>99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42235</v>
      </c>
      <c r="C149" t="s">
        <v>17</v>
      </c>
      <c r="D149">
        <v>82</v>
      </c>
      <c r="E149">
        <v>11</v>
      </c>
      <c r="F149">
        <v>6</v>
      </c>
      <c r="G149">
        <v>66</v>
      </c>
      <c r="H149" t="s">
        <v>95</v>
      </c>
      <c r="I149">
        <v>3</v>
      </c>
      <c r="J149">
        <v>2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2:17" x14ac:dyDescent="0.3">
      <c r="B150" s="3">
        <v>42235</v>
      </c>
      <c r="C150" t="s">
        <v>17</v>
      </c>
      <c r="D150">
        <v>82</v>
      </c>
      <c r="E150">
        <v>11</v>
      </c>
      <c r="F150">
        <v>7</v>
      </c>
      <c r="G150">
        <v>110</v>
      </c>
      <c r="H150" t="s">
        <v>99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7" x14ac:dyDescent="0.3">
      <c r="B151" s="3">
        <v>42235</v>
      </c>
      <c r="C151" t="s">
        <v>17</v>
      </c>
      <c r="D151">
        <v>82</v>
      </c>
      <c r="E151">
        <v>11</v>
      </c>
      <c r="F151">
        <v>8</v>
      </c>
      <c r="G151">
        <v>56</v>
      </c>
      <c r="H151" t="s">
        <v>98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42235</v>
      </c>
      <c r="C152" t="s">
        <v>17</v>
      </c>
      <c r="D152">
        <v>82</v>
      </c>
      <c r="E152">
        <v>11</v>
      </c>
      <c r="F152">
        <v>9</v>
      </c>
      <c r="G152">
        <v>60</v>
      </c>
      <c r="H152" t="s">
        <v>98</v>
      </c>
      <c r="I152">
        <v>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42235</v>
      </c>
      <c r="C153" t="s">
        <v>17</v>
      </c>
      <c r="D153">
        <v>82</v>
      </c>
      <c r="E153">
        <v>11</v>
      </c>
      <c r="F153">
        <v>10</v>
      </c>
      <c r="G153">
        <v>115</v>
      </c>
      <c r="H153" t="s">
        <v>99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42235</v>
      </c>
      <c r="C154" t="s">
        <v>17</v>
      </c>
      <c r="D154">
        <v>82</v>
      </c>
      <c r="E154">
        <v>11</v>
      </c>
      <c r="F154">
        <v>11</v>
      </c>
      <c r="G154">
        <v>123</v>
      </c>
      <c r="H154" s="11" t="s">
        <v>99</v>
      </c>
      <c r="I154">
        <v>3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</row>
    <row r="155" spans="2:17" x14ac:dyDescent="0.3">
      <c r="B155" s="3">
        <v>42235</v>
      </c>
      <c r="C155" t="s">
        <v>17</v>
      </c>
      <c r="D155">
        <v>82</v>
      </c>
      <c r="E155">
        <v>11</v>
      </c>
      <c r="F155">
        <v>12</v>
      </c>
      <c r="G155">
        <v>126</v>
      </c>
      <c r="H155" t="s">
        <v>99</v>
      </c>
      <c r="I155">
        <v>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 t="s">
        <v>296</v>
      </c>
    </row>
    <row r="156" spans="2:17" x14ac:dyDescent="0.3">
      <c r="B156" s="3">
        <v>42235</v>
      </c>
      <c r="C156" t="s">
        <v>17</v>
      </c>
      <c r="D156">
        <v>82</v>
      </c>
      <c r="E156">
        <v>11</v>
      </c>
      <c r="F156">
        <v>13</v>
      </c>
      <c r="G156">
        <v>46</v>
      </c>
      <c r="H156" t="s">
        <v>96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7" x14ac:dyDescent="0.3">
      <c r="B157" s="3">
        <v>42235</v>
      </c>
      <c r="C157" t="s">
        <v>17</v>
      </c>
      <c r="D157">
        <v>82</v>
      </c>
      <c r="E157">
        <v>11</v>
      </c>
      <c r="F157">
        <v>14</v>
      </c>
      <c r="G157">
        <v>60</v>
      </c>
      <c r="H157" t="s">
        <v>98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7" x14ac:dyDescent="0.3">
      <c r="B158" s="3">
        <v>42235</v>
      </c>
      <c r="C158" t="s">
        <v>17</v>
      </c>
      <c r="D158">
        <v>83</v>
      </c>
      <c r="E158">
        <v>12</v>
      </c>
      <c r="F158">
        <v>1</v>
      </c>
      <c r="G158">
        <v>124</v>
      </c>
      <c r="H158" t="s">
        <v>95</v>
      </c>
      <c r="I158" s="11">
        <v>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42235</v>
      </c>
      <c r="C159" t="s">
        <v>17</v>
      </c>
      <c r="D159">
        <v>83</v>
      </c>
      <c r="E159">
        <v>12</v>
      </c>
      <c r="F159">
        <v>2</v>
      </c>
      <c r="G159" s="11">
        <v>108</v>
      </c>
      <c r="H159" t="s">
        <v>95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7" x14ac:dyDescent="0.3">
      <c r="B160" s="3">
        <v>42235</v>
      </c>
      <c r="C160" t="s">
        <v>17</v>
      </c>
      <c r="D160">
        <v>83</v>
      </c>
      <c r="E160">
        <v>12</v>
      </c>
      <c r="F160">
        <v>3</v>
      </c>
      <c r="G160">
        <v>134</v>
      </c>
      <c r="H160" t="s">
        <v>115</v>
      </c>
      <c r="I160">
        <v>4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Q160" s="6" t="s">
        <v>210</v>
      </c>
    </row>
    <row r="161" spans="2:17" x14ac:dyDescent="0.3">
      <c r="B161" s="3">
        <v>42235</v>
      </c>
      <c r="C161" t="s">
        <v>17</v>
      </c>
      <c r="D161">
        <v>83</v>
      </c>
      <c r="E161">
        <v>12</v>
      </c>
      <c r="F161">
        <v>4</v>
      </c>
      <c r="G161">
        <v>60</v>
      </c>
      <c r="H161" t="s">
        <v>96</v>
      </c>
      <c r="I161">
        <v>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7" x14ac:dyDescent="0.3">
      <c r="B162" s="3">
        <v>42235</v>
      </c>
      <c r="C162" t="s">
        <v>17</v>
      </c>
      <c r="D162">
        <v>83</v>
      </c>
      <c r="E162">
        <v>12</v>
      </c>
      <c r="F162">
        <v>5</v>
      </c>
      <c r="G162">
        <v>74</v>
      </c>
      <c r="H162" t="s">
        <v>96</v>
      </c>
      <c r="I162">
        <v>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42235</v>
      </c>
      <c r="C163" t="s">
        <v>17</v>
      </c>
      <c r="D163">
        <v>83</v>
      </c>
      <c r="E163">
        <v>12</v>
      </c>
      <c r="F163">
        <v>6</v>
      </c>
      <c r="G163" s="10">
        <v>101</v>
      </c>
      <c r="H163" t="s">
        <v>95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42235</v>
      </c>
      <c r="C164" t="s">
        <v>17</v>
      </c>
      <c r="D164">
        <v>83</v>
      </c>
      <c r="E164">
        <v>12</v>
      </c>
      <c r="F164">
        <v>7</v>
      </c>
      <c r="G164">
        <v>163</v>
      </c>
      <c r="H164" t="s">
        <v>95</v>
      </c>
      <c r="I164">
        <v>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42235</v>
      </c>
      <c r="C165" t="s">
        <v>17</v>
      </c>
      <c r="D165">
        <v>83</v>
      </c>
      <c r="E165">
        <v>12</v>
      </c>
      <c r="F165">
        <v>8</v>
      </c>
      <c r="G165">
        <v>96</v>
      </c>
      <c r="H165" t="s">
        <v>95</v>
      </c>
      <c r="I165">
        <v>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 s="6"/>
    </row>
    <row r="166" spans="2:17" x14ac:dyDescent="0.3">
      <c r="B166" s="3">
        <v>42235</v>
      </c>
      <c r="C166" t="s">
        <v>17</v>
      </c>
      <c r="D166">
        <v>83</v>
      </c>
      <c r="E166">
        <v>12</v>
      </c>
      <c r="F166">
        <v>9</v>
      </c>
      <c r="G166">
        <v>68</v>
      </c>
      <c r="H166" t="s">
        <v>95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42235</v>
      </c>
      <c r="C167" t="s">
        <v>17</v>
      </c>
      <c r="D167">
        <v>83</v>
      </c>
      <c r="E167">
        <v>12</v>
      </c>
      <c r="F167">
        <v>10</v>
      </c>
      <c r="G167">
        <v>96</v>
      </c>
      <c r="H167" t="s">
        <v>96</v>
      </c>
      <c r="I167">
        <v>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42235</v>
      </c>
      <c r="C168" t="s">
        <v>17</v>
      </c>
      <c r="D168">
        <v>83</v>
      </c>
      <c r="E168">
        <v>12</v>
      </c>
      <c r="F168">
        <v>11</v>
      </c>
      <c r="G168">
        <v>175</v>
      </c>
      <c r="H168" t="s">
        <v>99</v>
      </c>
      <c r="I168">
        <v>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Q168" t="s">
        <v>297</v>
      </c>
    </row>
    <row r="169" spans="2:17" x14ac:dyDescent="0.3">
      <c r="B169" s="3">
        <v>42235</v>
      </c>
      <c r="C169" t="s">
        <v>17</v>
      </c>
      <c r="D169">
        <v>83</v>
      </c>
      <c r="E169">
        <v>12</v>
      </c>
      <c r="F169">
        <v>12</v>
      </c>
      <c r="G169">
        <v>145</v>
      </c>
      <c r="H169" t="s">
        <v>116</v>
      </c>
      <c r="I169">
        <v>3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42235</v>
      </c>
      <c r="C170" t="s">
        <v>17</v>
      </c>
      <c r="D170">
        <v>83</v>
      </c>
      <c r="E170">
        <v>12</v>
      </c>
      <c r="F170">
        <v>13</v>
      </c>
      <c r="G170">
        <v>180</v>
      </c>
      <c r="H170" t="s">
        <v>99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42235</v>
      </c>
      <c r="C171" t="s">
        <v>17</v>
      </c>
      <c r="D171">
        <v>83</v>
      </c>
      <c r="E171">
        <v>12</v>
      </c>
      <c r="F171">
        <v>14</v>
      </c>
      <c r="G171">
        <v>137</v>
      </c>
      <c r="H171" t="s">
        <v>95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42235</v>
      </c>
      <c r="C172" t="s">
        <v>17</v>
      </c>
      <c r="D172">
        <v>83</v>
      </c>
      <c r="E172">
        <v>12</v>
      </c>
      <c r="F172">
        <v>15</v>
      </c>
      <c r="G172">
        <v>116</v>
      </c>
      <c r="H172" t="s">
        <v>95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42235</v>
      </c>
      <c r="C173" t="s">
        <v>17</v>
      </c>
      <c r="D173">
        <v>83</v>
      </c>
      <c r="E173">
        <v>12</v>
      </c>
      <c r="F173">
        <v>16</v>
      </c>
      <c r="G173">
        <v>174</v>
      </c>
      <c r="H173" t="s">
        <v>99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42235</v>
      </c>
      <c r="C174" t="s">
        <v>17</v>
      </c>
      <c r="D174">
        <v>83</v>
      </c>
      <c r="E174">
        <v>12</v>
      </c>
      <c r="F174">
        <v>17</v>
      </c>
      <c r="G174">
        <v>122</v>
      </c>
      <c r="H174" t="s">
        <v>95</v>
      </c>
      <c r="I174">
        <v>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42235</v>
      </c>
      <c r="C175" t="s">
        <v>17</v>
      </c>
      <c r="D175">
        <v>83</v>
      </c>
      <c r="E175">
        <v>12</v>
      </c>
      <c r="F175">
        <v>18</v>
      </c>
      <c r="G175">
        <v>117</v>
      </c>
      <c r="H175" s="11" t="s">
        <v>95</v>
      </c>
      <c r="I175">
        <v>4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42235</v>
      </c>
      <c r="C176" t="s">
        <v>17</v>
      </c>
      <c r="D176">
        <v>83</v>
      </c>
      <c r="E176">
        <v>12</v>
      </c>
      <c r="F176">
        <v>19</v>
      </c>
      <c r="G176">
        <v>123</v>
      </c>
      <c r="H176" t="s">
        <v>95</v>
      </c>
      <c r="I176">
        <v>4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42235</v>
      </c>
      <c r="C177" t="s">
        <v>17</v>
      </c>
      <c r="D177">
        <v>83</v>
      </c>
      <c r="E177">
        <v>12</v>
      </c>
      <c r="F177">
        <v>20</v>
      </c>
      <c r="G177">
        <v>46</v>
      </c>
      <c r="H177" t="s">
        <v>95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42235</v>
      </c>
      <c r="C178" t="s">
        <v>17</v>
      </c>
      <c r="D178">
        <v>84</v>
      </c>
      <c r="E178">
        <v>13</v>
      </c>
      <c r="F178">
        <v>1</v>
      </c>
      <c r="G178">
        <v>115</v>
      </c>
      <c r="H178" t="s">
        <v>95</v>
      </c>
      <c r="I178" s="11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42235</v>
      </c>
      <c r="C179" t="s">
        <v>17</v>
      </c>
      <c r="D179">
        <v>84</v>
      </c>
      <c r="E179">
        <v>13</v>
      </c>
      <c r="F179">
        <v>2</v>
      </c>
      <c r="G179" s="11">
        <v>124</v>
      </c>
      <c r="H179" t="s">
        <v>95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42235</v>
      </c>
      <c r="C180" t="s">
        <v>17</v>
      </c>
      <c r="D180">
        <v>84</v>
      </c>
      <c r="E180">
        <v>13</v>
      </c>
      <c r="F180">
        <v>3</v>
      </c>
      <c r="G180">
        <v>126</v>
      </c>
      <c r="H180" t="s">
        <v>95</v>
      </c>
      <c r="I180">
        <v>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42235</v>
      </c>
      <c r="C181" t="s">
        <v>17</v>
      </c>
      <c r="D181">
        <v>84</v>
      </c>
      <c r="E181">
        <v>13</v>
      </c>
      <c r="F181">
        <v>4</v>
      </c>
      <c r="G181">
        <v>116</v>
      </c>
      <c r="H181" t="s">
        <v>95</v>
      </c>
      <c r="I181">
        <v>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42235</v>
      </c>
      <c r="C182" t="s">
        <v>17</v>
      </c>
      <c r="D182">
        <v>84</v>
      </c>
      <c r="E182">
        <v>13</v>
      </c>
      <c r="F182">
        <v>5</v>
      </c>
      <c r="G182">
        <v>118</v>
      </c>
      <c r="H182" t="s">
        <v>95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</row>
    <row r="183" spans="2:17" x14ac:dyDescent="0.3">
      <c r="B183" s="3">
        <v>42235</v>
      </c>
      <c r="C183" t="s">
        <v>17</v>
      </c>
      <c r="D183">
        <v>84</v>
      </c>
      <c r="E183">
        <v>13</v>
      </c>
      <c r="F183">
        <v>6</v>
      </c>
      <c r="G183">
        <v>100</v>
      </c>
      <c r="H183" t="s">
        <v>95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 t="s">
        <v>298</v>
      </c>
    </row>
    <row r="184" spans="2:17" x14ac:dyDescent="0.3">
      <c r="B184" s="3">
        <v>42235</v>
      </c>
      <c r="C184" t="s">
        <v>17</v>
      </c>
      <c r="D184">
        <v>84</v>
      </c>
      <c r="E184">
        <v>13</v>
      </c>
      <c r="F184">
        <v>7</v>
      </c>
      <c r="G184">
        <v>138</v>
      </c>
      <c r="H184" t="s">
        <v>115</v>
      </c>
      <c r="I184">
        <v>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>
        <v>42235</v>
      </c>
      <c r="C185" t="s">
        <v>17</v>
      </c>
      <c r="D185">
        <v>84</v>
      </c>
      <c r="E185">
        <v>13</v>
      </c>
      <c r="F185">
        <v>8</v>
      </c>
      <c r="G185">
        <v>120</v>
      </c>
      <c r="H185" t="s">
        <v>95</v>
      </c>
      <c r="I185">
        <v>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7" x14ac:dyDescent="0.3">
      <c r="B186" s="3">
        <v>42235</v>
      </c>
      <c r="C186" t="s">
        <v>17</v>
      </c>
      <c r="D186">
        <v>84</v>
      </c>
      <c r="E186">
        <v>13</v>
      </c>
      <c r="F186">
        <v>9</v>
      </c>
      <c r="G186">
        <v>97</v>
      </c>
      <c r="H186" t="s">
        <v>95</v>
      </c>
      <c r="I186">
        <v>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7" x14ac:dyDescent="0.3">
      <c r="B187" s="3">
        <v>42235</v>
      </c>
      <c r="C187" t="s">
        <v>17</v>
      </c>
      <c r="D187">
        <v>84</v>
      </c>
      <c r="E187">
        <v>13</v>
      </c>
      <c r="F187">
        <v>10</v>
      </c>
      <c r="G187">
        <v>135</v>
      </c>
      <c r="H187" t="s">
        <v>99</v>
      </c>
      <c r="I187">
        <v>4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7" x14ac:dyDescent="0.3">
      <c r="B188" s="3">
        <v>42235</v>
      </c>
      <c r="C188" t="s">
        <v>17</v>
      </c>
      <c r="D188">
        <v>84</v>
      </c>
      <c r="E188">
        <v>13</v>
      </c>
      <c r="F188">
        <v>11</v>
      </c>
      <c r="G188">
        <v>87</v>
      </c>
      <c r="H188" t="s">
        <v>95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42235</v>
      </c>
      <c r="C189" t="s">
        <v>17</v>
      </c>
      <c r="D189">
        <v>84</v>
      </c>
      <c r="E189">
        <v>13</v>
      </c>
      <c r="F189">
        <v>12</v>
      </c>
      <c r="G189">
        <v>114</v>
      </c>
      <c r="H189" t="s">
        <v>99</v>
      </c>
      <c r="I189">
        <v>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42235</v>
      </c>
      <c r="C190" t="s">
        <v>17</v>
      </c>
      <c r="D190">
        <v>84</v>
      </c>
      <c r="E190">
        <v>13</v>
      </c>
      <c r="F190">
        <v>13</v>
      </c>
      <c r="G190">
        <v>51</v>
      </c>
      <c r="H190" t="s">
        <v>95</v>
      </c>
      <c r="I190">
        <v>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42235</v>
      </c>
      <c r="C191" t="s">
        <v>17</v>
      </c>
      <c r="D191">
        <v>84</v>
      </c>
      <c r="E191">
        <v>13</v>
      </c>
      <c r="F191">
        <v>14</v>
      </c>
      <c r="G191">
        <v>100</v>
      </c>
      <c r="H191" t="s">
        <v>116</v>
      </c>
      <c r="I191">
        <v>3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42235</v>
      </c>
      <c r="C192" t="s">
        <v>17</v>
      </c>
      <c r="D192">
        <v>84</v>
      </c>
      <c r="E192">
        <v>13</v>
      </c>
      <c r="F192">
        <v>15</v>
      </c>
      <c r="G192">
        <v>61</v>
      </c>
      <c r="H192" t="s">
        <v>95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5" x14ac:dyDescent="0.3">
      <c r="B193" s="3">
        <v>42235</v>
      </c>
      <c r="C193" t="s">
        <v>17</v>
      </c>
      <c r="D193">
        <v>84</v>
      </c>
      <c r="E193">
        <v>13</v>
      </c>
      <c r="F193">
        <v>16</v>
      </c>
      <c r="G193">
        <v>100</v>
      </c>
      <c r="H193" t="s">
        <v>95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5" x14ac:dyDescent="0.3">
      <c r="B194" s="3">
        <v>42235</v>
      </c>
      <c r="C194" t="s">
        <v>17</v>
      </c>
      <c r="D194">
        <v>84</v>
      </c>
      <c r="E194">
        <v>13</v>
      </c>
      <c r="F194">
        <v>17</v>
      </c>
      <c r="G194">
        <v>91</v>
      </c>
      <c r="H194" t="s">
        <v>95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5" x14ac:dyDescent="0.3">
      <c r="B195" s="3">
        <v>42235</v>
      </c>
      <c r="C195" t="s">
        <v>17</v>
      </c>
      <c r="D195">
        <v>84</v>
      </c>
      <c r="E195">
        <v>13</v>
      </c>
      <c r="F195">
        <v>18</v>
      </c>
      <c r="G195">
        <v>88</v>
      </c>
      <c r="H195" s="11" t="s">
        <v>95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 x14ac:dyDescent="0.3">
      <c r="B196" s="3">
        <v>42235</v>
      </c>
      <c r="C196" t="s">
        <v>17</v>
      </c>
      <c r="D196">
        <v>84</v>
      </c>
      <c r="E196">
        <v>13</v>
      </c>
      <c r="F196">
        <v>19</v>
      </c>
      <c r="G196">
        <v>129</v>
      </c>
      <c r="H196" t="s">
        <v>99</v>
      </c>
      <c r="I196">
        <v>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5" x14ac:dyDescent="0.3">
      <c r="B197" s="3">
        <v>42235</v>
      </c>
      <c r="C197" t="s">
        <v>17</v>
      </c>
      <c r="D197">
        <v>84</v>
      </c>
      <c r="E197">
        <v>13</v>
      </c>
      <c r="F197">
        <v>20</v>
      </c>
      <c r="G197">
        <v>60</v>
      </c>
      <c r="H197" t="s">
        <v>98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5" x14ac:dyDescent="0.3">
      <c r="B198" s="3">
        <v>42235</v>
      </c>
      <c r="C198" t="s">
        <v>17</v>
      </c>
      <c r="D198">
        <v>92</v>
      </c>
      <c r="E198">
        <v>14</v>
      </c>
      <c r="F198">
        <v>1</v>
      </c>
      <c r="G198">
        <v>78</v>
      </c>
      <c r="H198" t="s">
        <v>95</v>
      </c>
      <c r="I198" s="11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5" x14ac:dyDescent="0.3">
      <c r="B199" s="3">
        <v>42235</v>
      </c>
      <c r="C199" t="s">
        <v>17</v>
      </c>
      <c r="D199">
        <v>92</v>
      </c>
      <c r="E199">
        <v>14</v>
      </c>
      <c r="F199">
        <v>2</v>
      </c>
      <c r="G199" s="11">
        <v>57</v>
      </c>
      <c r="H199" t="s">
        <v>95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5" x14ac:dyDescent="0.3">
      <c r="B200" s="3">
        <v>42235</v>
      </c>
      <c r="C200" t="s">
        <v>17</v>
      </c>
      <c r="D200">
        <v>92</v>
      </c>
      <c r="E200">
        <v>14</v>
      </c>
      <c r="F200">
        <v>3</v>
      </c>
      <c r="G200">
        <v>64</v>
      </c>
      <c r="H200" t="s">
        <v>95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5" x14ac:dyDescent="0.3">
      <c r="B201" s="3">
        <v>42235</v>
      </c>
      <c r="C201" t="s">
        <v>17</v>
      </c>
      <c r="D201">
        <v>92</v>
      </c>
      <c r="E201">
        <v>14</v>
      </c>
      <c r="F201">
        <v>4</v>
      </c>
      <c r="G201">
        <v>68</v>
      </c>
      <c r="H201" t="s">
        <v>98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5" x14ac:dyDescent="0.3">
      <c r="B202" s="3">
        <v>42235</v>
      </c>
      <c r="C202" t="s">
        <v>17</v>
      </c>
      <c r="D202">
        <v>92</v>
      </c>
      <c r="E202">
        <v>14</v>
      </c>
      <c r="F202">
        <v>5</v>
      </c>
      <c r="G202">
        <v>78</v>
      </c>
      <c r="H202" t="s">
        <v>96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5" x14ac:dyDescent="0.3">
      <c r="B203" s="3">
        <v>42235</v>
      </c>
      <c r="C203" t="s">
        <v>17</v>
      </c>
      <c r="D203">
        <v>92</v>
      </c>
      <c r="E203">
        <v>14</v>
      </c>
      <c r="F203">
        <v>6</v>
      </c>
      <c r="G203">
        <v>77</v>
      </c>
      <c r="H203" t="s">
        <v>95</v>
      </c>
      <c r="I203">
        <v>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5" x14ac:dyDescent="0.3">
      <c r="B204" s="3">
        <v>42235</v>
      </c>
      <c r="C204" t="s">
        <v>17</v>
      </c>
      <c r="D204">
        <v>92</v>
      </c>
      <c r="E204">
        <v>14</v>
      </c>
      <c r="F204">
        <v>7</v>
      </c>
      <c r="G204">
        <v>105</v>
      </c>
      <c r="H204" t="s">
        <v>95</v>
      </c>
      <c r="I204">
        <v>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5" x14ac:dyDescent="0.3">
      <c r="B205" s="3">
        <v>42235</v>
      </c>
      <c r="C205" t="s">
        <v>17</v>
      </c>
      <c r="D205">
        <v>92</v>
      </c>
      <c r="E205">
        <v>14</v>
      </c>
      <c r="F205">
        <v>8</v>
      </c>
      <c r="G205">
        <v>95</v>
      </c>
      <c r="H205" t="s">
        <v>96</v>
      </c>
      <c r="I205">
        <v>3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5" x14ac:dyDescent="0.3">
      <c r="B206" s="3">
        <v>42235</v>
      </c>
      <c r="C206" t="s">
        <v>17</v>
      </c>
      <c r="D206">
        <v>92</v>
      </c>
      <c r="E206">
        <v>14</v>
      </c>
      <c r="F206">
        <v>9</v>
      </c>
      <c r="G206">
        <v>65</v>
      </c>
      <c r="H206" t="s">
        <v>95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5" x14ac:dyDescent="0.3">
      <c r="B207" s="3">
        <v>42235</v>
      </c>
      <c r="C207" t="s">
        <v>17</v>
      </c>
      <c r="D207">
        <v>92</v>
      </c>
      <c r="E207">
        <v>14</v>
      </c>
      <c r="F207">
        <v>10</v>
      </c>
      <c r="G207">
        <v>66</v>
      </c>
      <c r="H207" t="s">
        <v>98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2:15" x14ac:dyDescent="0.3">
      <c r="B208" s="3">
        <v>42235</v>
      </c>
      <c r="C208" t="s">
        <v>17</v>
      </c>
      <c r="D208">
        <v>92</v>
      </c>
      <c r="E208">
        <v>14</v>
      </c>
      <c r="F208">
        <v>11</v>
      </c>
      <c r="G208">
        <v>97</v>
      </c>
      <c r="H208" t="s">
        <v>96</v>
      </c>
      <c r="I208">
        <v>3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7" x14ac:dyDescent="0.3">
      <c r="B209" s="3">
        <v>42235</v>
      </c>
      <c r="C209" t="s">
        <v>17</v>
      </c>
      <c r="D209">
        <v>92</v>
      </c>
      <c r="E209">
        <v>14</v>
      </c>
      <c r="F209">
        <v>12</v>
      </c>
      <c r="G209">
        <v>79</v>
      </c>
      <c r="H209" t="s">
        <v>96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7" x14ac:dyDescent="0.3">
      <c r="B210" s="3">
        <v>42235</v>
      </c>
      <c r="C210" t="s">
        <v>17</v>
      </c>
      <c r="D210">
        <v>92</v>
      </c>
      <c r="E210">
        <v>14</v>
      </c>
      <c r="F210">
        <v>13</v>
      </c>
      <c r="G210">
        <v>61</v>
      </c>
      <c r="H210" t="s">
        <v>95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2:17" x14ac:dyDescent="0.3">
      <c r="B211" s="3">
        <v>42235</v>
      </c>
      <c r="C211" t="s">
        <v>17</v>
      </c>
      <c r="D211">
        <v>92</v>
      </c>
      <c r="E211">
        <v>14</v>
      </c>
      <c r="F211">
        <v>14</v>
      </c>
      <c r="G211">
        <v>130</v>
      </c>
      <c r="H211" t="s">
        <v>95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2:17" x14ac:dyDescent="0.3">
      <c r="B212" s="3">
        <v>42235</v>
      </c>
      <c r="C212" t="s">
        <v>17</v>
      </c>
      <c r="D212">
        <v>92</v>
      </c>
      <c r="E212">
        <v>14</v>
      </c>
      <c r="F212">
        <v>15</v>
      </c>
      <c r="G212">
        <v>110</v>
      </c>
      <c r="H212" t="s">
        <v>95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2:17" x14ac:dyDescent="0.3">
      <c r="B213" s="3">
        <v>42235</v>
      </c>
      <c r="C213" t="s">
        <v>17</v>
      </c>
      <c r="D213">
        <v>92</v>
      </c>
      <c r="E213">
        <v>14</v>
      </c>
      <c r="F213">
        <v>16</v>
      </c>
      <c r="G213">
        <v>120</v>
      </c>
      <c r="H213" t="s">
        <v>95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 s="6"/>
    </row>
    <row r="214" spans="2:17" x14ac:dyDescent="0.3">
      <c r="B214" s="3">
        <v>42235</v>
      </c>
      <c r="C214" t="s">
        <v>17</v>
      </c>
      <c r="D214">
        <v>92</v>
      </c>
      <c r="E214">
        <v>14</v>
      </c>
      <c r="F214">
        <v>17</v>
      </c>
      <c r="G214">
        <v>130</v>
      </c>
      <c r="H214" t="s">
        <v>95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2:17" x14ac:dyDescent="0.3">
      <c r="B215" s="3">
        <v>42235</v>
      </c>
      <c r="C215" t="s">
        <v>17</v>
      </c>
      <c r="D215">
        <v>92</v>
      </c>
      <c r="E215">
        <v>14</v>
      </c>
      <c r="F215">
        <v>18</v>
      </c>
      <c r="G215">
        <v>124</v>
      </c>
      <c r="H215" s="11" t="s">
        <v>116</v>
      </c>
      <c r="I215">
        <v>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2:17" x14ac:dyDescent="0.3">
      <c r="B216" s="3">
        <v>42235</v>
      </c>
      <c r="C216" t="s">
        <v>17</v>
      </c>
      <c r="D216">
        <v>92</v>
      </c>
      <c r="E216">
        <v>14</v>
      </c>
      <c r="F216">
        <v>19</v>
      </c>
      <c r="G216">
        <v>78</v>
      </c>
      <c r="H216" t="s">
        <v>96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2:17" x14ac:dyDescent="0.3">
      <c r="B217" s="3">
        <v>42235</v>
      </c>
      <c r="C217" t="s">
        <v>17</v>
      </c>
      <c r="D217">
        <v>92</v>
      </c>
      <c r="E217">
        <v>14</v>
      </c>
      <c r="F217">
        <v>20</v>
      </c>
      <c r="G217">
        <v>87</v>
      </c>
      <c r="H217" t="s">
        <v>96</v>
      </c>
      <c r="I217">
        <v>3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2:17" x14ac:dyDescent="0.3">
      <c r="B218" s="3">
        <v>42235</v>
      </c>
      <c r="C218" t="s">
        <v>17</v>
      </c>
      <c r="D218">
        <v>94</v>
      </c>
      <c r="E218">
        <v>15</v>
      </c>
      <c r="F218">
        <v>1</v>
      </c>
      <c r="G218">
        <v>68</v>
      </c>
      <c r="H218" t="s">
        <v>95</v>
      </c>
      <c r="I218" s="11">
        <v>4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0</v>
      </c>
      <c r="Q218" t="s">
        <v>299</v>
      </c>
    </row>
    <row r="219" spans="2:17" x14ac:dyDescent="0.3">
      <c r="B219" s="3">
        <v>42235</v>
      </c>
      <c r="C219" t="s">
        <v>17</v>
      </c>
      <c r="D219">
        <v>94</v>
      </c>
      <c r="E219">
        <v>15</v>
      </c>
      <c r="F219">
        <v>2</v>
      </c>
      <c r="G219" s="11">
        <v>125</v>
      </c>
      <c r="H219" t="s">
        <v>116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42235</v>
      </c>
      <c r="C220" t="s">
        <v>17</v>
      </c>
      <c r="D220">
        <v>94</v>
      </c>
      <c r="E220">
        <v>15</v>
      </c>
      <c r="F220">
        <v>3</v>
      </c>
      <c r="G220">
        <v>88</v>
      </c>
      <c r="H220" t="s">
        <v>98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42235</v>
      </c>
      <c r="C221" t="s">
        <v>17</v>
      </c>
      <c r="D221">
        <v>94</v>
      </c>
      <c r="E221">
        <v>15</v>
      </c>
      <c r="F221">
        <v>4</v>
      </c>
      <c r="G221">
        <v>105</v>
      </c>
      <c r="H221" s="11" t="s">
        <v>99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42235</v>
      </c>
      <c r="C222" t="s">
        <v>17</v>
      </c>
      <c r="D222">
        <v>94</v>
      </c>
      <c r="E222">
        <v>15</v>
      </c>
      <c r="F222">
        <v>5</v>
      </c>
      <c r="G222">
        <v>76</v>
      </c>
      <c r="H222" t="s">
        <v>95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42235</v>
      </c>
      <c r="C223" t="s">
        <v>17</v>
      </c>
      <c r="D223">
        <v>94</v>
      </c>
      <c r="E223">
        <v>15</v>
      </c>
      <c r="F223">
        <v>6</v>
      </c>
      <c r="G223">
        <v>100</v>
      </c>
      <c r="H223" t="s">
        <v>95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7" x14ac:dyDescent="0.3">
      <c r="B224" s="3">
        <v>42235</v>
      </c>
      <c r="C224" t="s">
        <v>17</v>
      </c>
      <c r="D224">
        <v>94</v>
      </c>
      <c r="E224">
        <v>15</v>
      </c>
      <c r="F224">
        <v>7</v>
      </c>
      <c r="G224">
        <v>101</v>
      </c>
      <c r="H224" t="s">
        <v>98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42235</v>
      </c>
      <c r="C225" t="s">
        <v>17</v>
      </c>
      <c r="D225">
        <v>94</v>
      </c>
      <c r="E225">
        <v>15</v>
      </c>
      <c r="F225">
        <v>8</v>
      </c>
      <c r="G225">
        <v>141</v>
      </c>
      <c r="H225" t="s">
        <v>116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42235</v>
      </c>
      <c r="C226" t="s">
        <v>17</v>
      </c>
      <c r="D226">
        <v>94</v>
      </c>
      <c r="E226">
        <v>15</v>
      </c>
      <c r="F226">
        <v>9</v>
      </c>
      <c r="G226">
        <v>134</v>
      </c>
      <c r="H226" t="s">
        <v>134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2:17" x14ac:dyDescent="0.3">
      <c r="B227" s="3">
        <v>42235</v>
      </c>
      <c r="C227" t="s">
        <v>17</v>
      </c>
      <c r="D227">
        <v>94</v>
      </c>
      <c r="E227">
        <v>15</v>
      </c>
      <c r="F227">
        <v>10</v>
      </c>
      <c r="G227">
        <v>100</v>
      </c>
      <c r="H227" t="s">
        <v>95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2:17" x14ac:dyDescent="0.3">
      <c r="B228" s="3">
        <v>42235</v>
      </c>
      <c r="C228" t="s">
        <v>17</v>
      </c>
      <c r="D228">
        <v>94</v>
      </c>
      <c r="E228">
        <v>15</v>
      </c>
      <c r="F228">
        <v>11</v>
      </c>
      <c r="G228">
        <v>83</v>
      </c>
      <c r="H228" t="s">
        <v>98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 s="6"/>
    </row>
    <row r="229" spans="2:17" x14ac:dyDescent="0.3">
      <c r="B229" s="3">
        <v>42235</v>
      </c>
      <c r="C229" t="s">
        <v>17</v>
      </c>
      <c r="D229">
        <v>94</v>
      </c>
      <c r="E229">
        <v>15</v>
      </c>
      <c r="F229">
        <v>12</v>
      </c>
      <c r="G229">
        <v>110</v>
      </c>
      <c r="H229" t="s">
        <v>95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>
        <v>42235</v>
      </c>
      <c r="C230" t="s">
        <v>17</v>
      </c>
      <c r="D230">
        <v>94</v>
      </c>
      <c r="E230">
        <v>15</v>
      </c>
      <c r="F230">
        <v>13</v>
      </c>
      <c r="G230">
        <v>116</v>
      </c>
      <c r="H230" t="s">
        <v>116</v>
      </c>
      <c r="I230">
        <v>3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7" x14ac:dyDescent="0.3">
      <c r="B231" s="3">
        <v>42235</v>
      </c>
      <c r="C231" t="s">
        <v>17</v>
      </c>
      <c r="D231">
        <v>94</v>
      </c>
      <c r="E231">
        <v>15</v>
      </c>
      <c r="F231">
        <v>14</v>
      </c>
      <c r="G231">
        <v>125</v>
      </c>
      <c r="H231" t="s">
        <v>95</v>
      </c>
      <c r="I231">
        <v>3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7" x14ac:dyDescent="0.3">
      <c r="B232" s="3">
        <v>42235</v>
      </c>
      <c r="C232" t="s">
        <v>17</v>
      </c>
      <c r="D232">
        <v>94</v>
      </c>
      <c r="E232">
        <v>15</v>
      </c>
      <c r="F232">
        <v>15</v>
      </c>
      <c r="G232">
        <v>110</v>
      </c>
      <c r="H232" t="s">
        <v>95</v>
      </c>
      <c r="I232">
        <v>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2:17" x14ac:dyDescent="0.3">
      <c r="B233" s="3">
        <v>42235</v>
      </c>
      <c r="C233" t="s">
        <v>17</v>
      </c>
      <c r="D233">
        <v>94</v>
      </c>
      <c r="E233">
        <v>15</v>
      </c>
      <c r="F233">
        <v>16</v>
      </c>
      <c r="G233">
        <v>93</v>
      </c>
      <c r="H233" t="s">
        <v>96</v>
      </c>
      <c r="I233">
        <v>3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</row>
    <row r="234" spans="2:17" x14ac:dyDescent="0.3">
      <c r="B234" s="3">
        <v>42235</v>
      </c>
      <c r="C234" t="s">
        <v>17</v>
      </c>
      <c r="D234">
        <v>94</v>
      </c>
      <c r="E234">
        <v>15</v>
      </c>
      <c r="F234">
        <v>17</v>
      </c>
      <c r="G234">
        <v>78</v>
      </c>
      <c r="H234" t="s">
        <v>95</v>
      </c>
      <c r="I234">
        <v>3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Q234" s="6"/>
    </row>
    <row r="235" spans="2:17" x14ac:dyDescent="0.3">
      <c r="B235" s="3">
        <v>42235</v>
      </c>
      <c r="C235" t="s">
        <v>17</v>
      </c>
      <c r="D235">
        <v>94</v>
      </c>
      <c r="E235">
        <v>15</v>
      </c>
      <c r="F235">
        <v>18</v>
      </c>
      <c r="G235">
        <v>118</v>
      </c>
      <c r="H235" s="11" t="s">
        <v>95</v>
      </c>
      <c r="I235">
        <v>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Q235" s="6"/>
    </row>
    <row r="236" spans="2:17" x14ac:dyDescent="0.3">
      <c r="B236" s="3">
        <v>42235</v>
      </c>
      <c r="C236" t="s">
        <v>17</v>
      </c>
      <c r="D236">
        <v>94</v>
      </c>
      <c r="E236">
        <v>15</v>
      </c>
      <c r="F236">
        <v>19</v>
      </c>
      <c r="G236">
        <v>89</v>
      </c>
      <c r="H236" s="11" t="s">
        <v>95</v>
      </c>
      <c r="I236">
        <v>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 s="6"/>
    </row>
    <row r="237" spans="2:17" x14ac:dyDescent="0.3">
      <c r="B237" s="3">
        <v>42235</v>
      </c>
      <c r="C237" t="s">
        <v>17</v>
      </c>
      <c r="D237">
        <v>94</v>
      </c>
      <c r="E237">
        <v>15</v>
      </c>
      <c r="F237">
        <v>20</v>
      </c>
      <c r="G237">
        <v>97</v>
      </c>
      <c r="H237" t="s">
        <v>98</v>
      </c>
      <c r="I237">
        <v>3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2:17" x14ac:dyDescent="0.3">
      <c r="B238" s="3"/>
    </row>
    <row r="239" spans="2:17" x14ac:dyDescent="0.3">
      <c r="B239" s="3" t="s">
        <v>108</v>
      </c>
      <c r="J239">
        <f t="shared" ref="J239:O239" si="0">SUM(J7:J237)</f>
        <v>65</v>
      </c>
      <c r="K239">
        <f t="shared" si="0"/>
        <v>4</v>
      </c>
      <c r="L239">
        <f t="shared" si="0"/>
        <v>5</v>
      </c>
      <c r="M239">
        <f t="shared" si="0"/>
        <v>1</v>
      </c>
      <c r="N239">
        <f t="shared" si="0"/>
        <v>2</v>
      </c>
      <c r="O239">
        <f t="shared" si="0"/>
        <v>2</v>
      </c>
    </row>
    <row r="240" spans="2:17" x14ac:dyDescent="0.3">
      <c r="B240" s="3" t="s">
        <v>107</v>
      </c>
      <c r="G240">
        <f>AVERAGE(G7:G237)</f>
        <v>94.818181818181813</v>
      </c>
      <c r="I240">
        <f t="shared" ref="I240:O240" si="1">AVERAGE(I7:I237)</f>
        <v>3.2683982683982684</v>
      </c>
      <c r="J240">
        <f t="shared" si="1"/>
        <v>0.2813852813852814</v>
      </c>
      <c r="K240">
        <f t="shared" si="1"/>
        <v>1.7316017316017316E-2</v>
      </c>
      <c r="L240">
        <f t="shared" si="1"/>
        <v>2.1645021645021644E-2</v>
      </c>
      <c r="M240">
        <f t="shared" si="1"/>
        <v>4.329004329004329E-3</v>
      </c>
      <c r="N240">
        <f t="shared" si="1"/>
        <v>8.658008658008658E-3</v>
      </c>
      <c r="O240">
        <f t="shared" si="1"/>
        <v>8.658008658008658E-3</v>
      </c>
    </row>
    <row r="241" spans="2:15" x14ac:dyDescent="0.3">
      <c r="B241" t="s">
        <v>121</v>
      </c>
      <c r="G241">
        <f>_xlfn.STDEV.S(G7:G237)</f>
        <v>32.639157840022904</v>
      </c>
      <c r="I241">
        <f t="shared" ref="I241:O241" si="2">_xlfn.STDEV.S(I7:I237)</f>
        <v>0.57995242443297401</v>
      </c>
      <c r="J241">
        <f t="shared" si="2"/>
        <v>0.82015363542172026</v>
      </c>
      <c r="K241">
        <f t="shared" si="2"/>
        <v>0.13072932425661429</v>
      </c>
      <c r="L241">
        <f t="shared" si="2"/>
        <v>0.14583753455807524</v>
      </c>
      <c r="M241">
        <f t="shared" si="2"/>
        <v>6.5795169495976899E-2</v>
      </c>
      <c r="N241">
        <f t="shared" si="2"/>
        <v>9.2845921515725571E-2</v>
      </c>
      <c r="O241">
        <f t="shared" si="2"/>
        <v>9.2845921515725571E-2</v>
      </c>
    </row>
    <row r="242" spans="2:15" x14ac:dyDescent="0.3">
      <c r="B242" s="3" t="s">
        <v>122</v>
      </c>
      <c r="G242">
        <f>(G241/SQRT(231))</f>
        <v>2.1474989222902501</v>
      </c>
      <c r="I242">
        <f t="shared" ref="I242:O242" si="3">(I241/SQRT(231))</f>
        <v>3.8158068065170261E-2</v>
      </c>
      <c r="J242">
        <f t="shared" si="3"/>
        <v>5.3962147455313726E-2</v>
      </c>
      <c r="K242">
        <f t="shared" si="3"/>
        <v>8.6013580475584623E-3</v>
      </c>
      <c r="L242">
        <f t="shared" si="3"/>
        <v>9.5954053051239482E-3</v>
      </c>
      <c r="M242">
        <f t="shared" si="3"/>
        <v>4.329004329004329E-3</v>
      </c>
      <c r="N242">
        <f t="shared" si="3"/>
        <v>6.1088131431373321E-3</v>
      </c>
      <c r="O242">
        <f t="shared" si="3"/>
        <v>6.1088131431373321E-3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8"/>
  <sheetViews>
    <sheetView topLeftCell="A248" workbookViewId="0">
      <selection sqref="A1:XFD1048576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106</v>
      </c>
      <c r="D2" s="4">
        <v>42237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42237</v>
      </c>
      <c r="C7" t="s">
        <v>8</v>
      </c>
      <c r="D7">
        <v>54</v>
      </c>
      <c r="E7">
        <v>1</v>
      </c>
      <c r="F7">
        <v>1</v>
      </c>
      <c r="G7">
        <v>39</v>
      </c>
      <c r="H7" t="s">
        <v>95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42237</v>
      </c>
      <c r="C8" t="s">
        <v>8</v>
      </c>
      <c r="D8">
        <v>54</v>
      </c>
      <c r="E8">
        <v>1</v>
      </c>
      <c r="F8">
        <v>2</v>
      </c>
      <c r="G8">
        <v>98</v>
      </c>
      <c r="H8" t="s">
        <v>96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42237</v>
      </c>
      <c r="C9" t="s">
        <v>8</v>
      </c>
      <c r="D9">
        <v>54</v>
      </c>
      <c r="E9">
        <v>1</v>
      </c>
      <c r="F9">
        <v>3</v>
      </c>
      <c r="G9">
        <v>81</v>
      </c>
      <c r="H9" t="s">
        <v>96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t="s">
        <v>300</v>
      </c>
    </row>
    <row r="10" spans="2:17" x14ac:dyDescent="0.3">
      <c r="B10" s="3">
        <v>42237</v>
      </c>
      <c r="C10" t="s">
        <v>8</v>
      </c>
      <c r="D10">
        <v>54</v>
      </c>
      <c r="E10">
        <v>1</v>
      </c>
      <c r="F10">
        <v>4</v>
      </c>
      <c r="G10">
        <v>92</v>
      </c>
      <c r="H10" t="s">
        <v>96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42237</v>
      </c>
      <c r="C11" t="s">
        <v>8</v>
      </c>
      <c r="D11">
        <v>54</v>
      </c>
      <c r="E11">
        <v>1</v>
      </c>
      <c r="F11">
        <v>5</v>
      </c>
      <c r="G11">
        <v>80</v>
      </c>
      <c r="H11" t="s">
        <v>95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42237</v>
      </c>
      <c r="C12" t="s">
        <v>8</v>
      </c>
      <c r="D12">
        <v>54</v>
      </c>
      <c r="E12">
        <v>1</v>
      </c>
      <c r="F12">
        <v>6</v>
      </c>
      <c r="G12" s="11">
        <v>78</v>
      </c>
      <c r="H12" t="s">
        <v>95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42237</v>
      </c>
      <c r="C13" t="s">
        <v>8</v>
      </c>
      <c r="D13">
        <v>54</v>
      </c>
      <c r="E13">
        <v>1</v>
      </c>
      <c r="F13">
        <v>7</v>
      </c>
      <c r="G13">
        <v>89</v>
      </c>
      <c r="H13" t="s">
        <v>95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42237</v>
      </c>
      <c r="C14" t="s">
        <v>8</v>
      </c>
      <c r="D14">
        <v>54</v>
      </c>
      <c r="E14">
        <v>1</v>
      </c>
      <c r="F14">
        <v>8</v>
      </c>
      <c r="G14">
        <v>81</v>
      </c>
      <c r="H14" t="s">
        <v>95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301</v>
      </c>
    </row>
    <row r="15" spans="2:17" x14ac:dyDescent="0.3">
      <c r="B15" s="3">
        <v>42237</v>
      </c>
      <c r="C15" t="s">
        <v>8</v>
      </c>
      <c r="D15">
        <v>54</v>
      </c>
      <c r="E15">
        <v>1</v>
      </c>
      <c r="F15">
        <v>9</v>
      </c>
      <c r="G15">
        <v>119</v>
      </c>
      <c r="H15" t="s">
        <v>95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t="s">
        <v>166</v>
      </c>
    </row>
    <row r="16" spans="2:17" x14ac:dyDescent="0.3">
      <c r="B16" s="3">
        <v>42237</v>
      </c>
      <c r="C16" t="s">
        <v>8</v>
      </c>
      <c r="D16">
        <v>54</v>
      </c>
      <c r="E16">
        <v>1</v>
      </c>
      <c r="F16">
        <v>10</v>
      </c>
      <c r="G16">
        <v>109</v>
      </c>
      <c r="H16" t="s">
        <v>116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t="s">
        <v>300</v>
      </c>
    </row>
    <row r="17" spans="2:17" x14ac:dyDescent="0.3">
      <c r="B17" s="3">
        <v>42237</v>
      </c>
      <c r="C17" t="s">
        <v>8</v>
      </c>
      <c r="D17">
        <v>54</v>
      </c>
      <c r="E17">
        <v>1</v>
      </c>
      <c r="F17">
        <v>11</v>
      </c>
      <c r="G17">
        <v>82</v>
      </c>
      <c r="H17" t="s">
        <v>95</v>
      </c>
      <c r="I17">
        <v>3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Q17" t="s">
        <v>166</v>
      </c>
    </row>
    <row r="18" spans="2:17" x14ac:dyDescent="0.3">
      <c r="B18" s="3">
        <v>42237</v>
      </c>
      <c r="C18" t="s">
        <v>8</v>
      </c>
      <c r="D18">
        <v>54</v>
      </c>
      <c r="E18">
        <v>1</v>
      </c>
      <c r="F18">
        <v>12</v>
      </c>
      <c r="G18">
        <v>101</v>
      </c>
      <c r="H18" t="s">
        <v>95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t="s">
        <v>302</v>
      </c>
    </row>
    <row r="19" spans="2:17" x14ac:dyDescent="0.3">
      <c r="B19" s="3">
        <v>42237</v>
      </c>
      <c r="C19" t="s">
        <v>8</v>
      </c>
      <c r="D19">
        <v>54</v>
      </c>
      <c r="E19">
        <v>1</v>
      </c>
      <c r="F19">
        <v>13</v>
      </c>
      <c r="G19">
        <v>94</v>
      </c>
      <c r="H19" t="s">
        <v>95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42237</v>
      </c>
      <c r="C20" t="s">
        <v>8</v>
      </c>
      <c r="D20">
        <v>54</v>
      </c>
      <c r="E20">
        <v>1</v>
      </c>
      <c r="F20">
        <v>14</v>
      </c>
      <c r="G20">
        <v>89</v>
      </c>
      <c r="H20" t="s">
        <v>95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7" x14ac:dyDescent="0.3">
      <c r="B21" s="3">
        <v>42237</v>
      </c>
      <c r="C21" t="s">
        <v>8</v>
      </c>
      <c r="D21">
        <v>54</v>
      </c>
      <c r="E21">
        <v>1</v>
      </c>
      <c r="F21">
        <v>15</v>
      </c>
      <c r="G21">
        <v>98</v>
      </c>
      <c r="H21" t="s">
        <v>95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303</v>
      </c>
    </row>
    <row r="22" spans="2:17" x14ac:dyDescent="0.3">
      <c r="B22" s="3">
        <v>42237</v>
      </c>
      <c r="C22" t="s">
        <v>8</v>
      </c>
      <c r="D22">
        <v>54</v>
      </c>
      <c r="E22">
        <v>1</v>
      </c>
      <c r="F22">
        <v>16</v>
      </c>
      <c r="G22">
        <v>100</v>
      </c>
      <c r="H22" t="s">
        <v>98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42237</v>
      </c>
      <c r="C23" t="s">
        <v>8</v>
      </c>
      <c r="D23">
        <v>54</v>
      </c>
      <c r="E23">
        <v>1</v>
      </c>
      <c r="F23">
        <v>17</v>
      </c>
      <c r="G23">
        <v>96</v>
      </c>
      <c r="H23" t="s">
        <v>98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191</v>
      </c>
    </row>
    <row r="24" spans="2:17" x14ac:dyDescent="0.3">
      <c r="B24" s="3">
        <v>42237</v>
      </c>
      <c r="C24" t="s">
        <v>8</v>
      </c>
      <c r="D24">
        <v>54</v>
      </c>
      <c r="E24">
        <v>1</v>
      </c>
      <c r="F24">
        <v>18</v>
      </c>
      <c r="G24">
        <v>100</v>
      </c>
      <c r="H24" s="11" t="s">
        <v>98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42237</v>
      </c>
      <c r="C25" t="s">
        <v>8</v>
      </c>
      <c r="D25">
        <v>54</v>
      </c>
      <c r="E25">
        <v>1</v>
      </c>
      <c r="F25">
        <v>19</v>
      </c>
      <c r="G25" s="11">
        <v>42</v>
      </c>
      <c r="H25" t="s">
        <v>96</v>
      </c>
      <c r="I25">
        <v>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t="s">
        <v>304</v>
      </c>
    </row>
    <row r="26" spans="2:17" x14ac:dyDescent="0.3">
      <c r="B26" s="3">
        <v>42237</v>
      </c>
      <c r="C26" t="s">
        <v>8</v>
      </c>
      <c r="D26">
        <v>54</v>
      </c>
      <c r="E26">
        <v>1</v>
      </c>
      <c r="F26">
        <v>20</v>
      </c>
      <c r="G26">
        <v>98</v>
      </c>
      <c r="H26" t="s">
        <v>95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/>
    </row>
    <row r="28" spans="2:17" x14ac:dyDescent="0.3">
      <c r="B28" s="3" t="s">
        <v>108</v>
      </c>
      <c r="J28">
        <f t="shared" ref="J28:O28" si="0">SUM(J7:J26)</f>
        <v>1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</row>
    <row r="29" spans="2:17" x14ac:dyDescent="0.3">
      <c r="B29" s="3" t="s">
        <v>107</v>
      </c>
      <c r="G29">
        <f>AVERAGE(G7:G26)</f>
        <v>88.3</v>
      </c>
      <c r="I29">
        <f>AVERAGE(I7:I26)</f>
        <v>3.25</v>
      </c>
      <c r="J29">
        <f>AVERAGE(J7:J26)</f>
        <v>0.05</v>
      </c>
      <c r="K29">
        <f t="shared" ref="K29:O29" si="1">AVERAGE(K7:K26)</f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2:17" x14ac:dyDescent="0.3">
      <c r="B30" t="s">
        <v>121</v>
      </c>
      <c r="G30">
        <f>_xlfn.STDEV.S(G7:G26)</f>
        <v>19.317567679514731</v>
      </c>
      <c r="I30">
        <f t="shared" ref="I30:O30" si="2">_xlfn.STDEV.S(I7:I26)</f>
        <v>0.63866637365850509</v>
      </c>
      <c r="J30">
        <f t="shared" si="2"/>
        <v>0.22360679774997896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</row>
    <row r="31" spans="2:17" x14ac:dyDescent="0.3">
      <c r="B31" s="3" t="s">
        <v>122</v>
      </c>
      <c r="G31">
        <f>(G30/SQRT(20))</f>
        <v>4.3195394491347807</v>
      </c>
      <c r="I31">
        <f t="shared" ref="I31:O31" si="3">(I30/SQRT(20))</f>
        <v>0.14281014264436984</v>
      </c>
      <c r="J31">
        <f t="shared" si="3"/>
        <v>4.9999999999999996E-2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</row>
    <row r="34" spans="2:17" x14ac:dyDescent="0.3">
      <c r="G34">
        <v>89.35</v>
      </c>
    </row>
    <row r="36" spans="2:17" x14ac:dyDescent="0.3">
      <c r="B36" t="s">
        <v>34</v>
      </c>
      <c r="C36" t="s">
        <v>35</v>
      </c>
      <c r="D36" t="s">
        <v>55</v>
      </c>
      <c r="E36" t="s">
        <v>36</v>
      </c>
      <c r="F36" t="s">
        <v>37</v>
      </c>
      <c r="G36" t="s">
        <v>114</v>
      </c>
      <c r="H36" t="s">
        <v>39</v>
      </c>
      <c r="I36" t="s">
        <v>40</v>
      </c>
      <c r="J36" t="s">
        <v>41</v>
      </c>
      <c r="K36" t="s">
        <v>42</v>
      </c>
      <c r="L36" t="s">
        <v>43</v>
      </c>
      <c r="M36" t="s">
        <v>44</v>
      </c>
      <c r="N36" t="s">
        <v>45</v>
      </c>
      <c r="O36" t="s">
        <v>46</v>
      </c>
      <c r="Q36" t="s">
        <v>100</v>
      </c>
    </row>
    <row r="37" spans="2:17" x14ac:dyDescent="0.3">
      <c r="B37" s="3">
        <v>42237</v>
      </c>
      <c r="C37" t="s">
        <v>8</v>
      </c>
      <c r="D37">
        <v>55</v>
      </c>
      <c r="E37">
        <v>2</v>
      </c>
      <c r="F37">
        <v>1</v>
      </c>
      <c r="G37">
        <v>104</v>
      </c>
      <c r="H37" t="s">
        <v>95</v>
      </c>
      <c r="I37">
        <v>3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Q37" t="s">
        <v>263</v>
      </c>
    </row>
    <row r="38" spans="2:17" x14ac:dyDescent="0.3">
      <c r="B38" s="3">
        <v>42237</v>
      </c>
      <c r="C38" t="s">
        <v>8</v>
      </c>
      <c r="D38">
        <v>55</v>
      </c>
      <c r="E38">
        <v>2</v>
      </c>
      <c r="F38">
        <v>2</v>
      </c>
      <c r="G38">
        <v>58</v>
      </c>
      <c r="H38" t="s">
        <v>95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t="s">
        <v>193</v>
      </c>
    </row>
    <row r="39" spans="2:17" x14ac:dyDescent="0.3">
      <c r="B39" s="3">
        <v>42237</v>
      </c>
      <c r="C39" t="s">
        <v>8</v>
      </c>
      <c r="D39">
        <v>55</v>
      </c>
      <c r="E39">
        <v>2</v>
      </c>
      <c r="F39">
        <v>3</v>
      </c>
      <c r="G39">
        <v>72</v>
      </c>
      <c r="H39" t="s">
        <v>95</v>
      </c>
      <c r="I39">
        <v>3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Q39" t="s">
        <v>305</v>
      </c>
    </row>
    <row r="40" spans="2:17" x14ac:dyDescent="0.3">
      <c r="B40" s="3"/>
    </row>
    <row r="41" spans="2:17" x14ac:dyDescent="0.3">
      <c r="B41" t="s">
        <v>108</v>
      </c>
      <c r="J41">
        <f t="shared" ref="J41:O41" si="4">SUM(J37:J39)</f>
        <v>2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1</v>
      </c>
    </row>
    <row r="42" spans="2:17" x14ac:dyDescent="0.3">
      <c r="B42" t="s">
        <v>107</v>
      </c>
      <c r="G42">
        <f>AVERAGE(G37:G39)</f>
        <v>78</v>
      </c>
      <c r="I42">
        <f>AVERAGE(I37:I39)</f>
        <v>3</v>
      </c>
      <c r="J42">
        <f>AVERAGE(J37:J39)</f>
        <v>0.66666666666666663</v>
      </c>
      <c r="K42">
        <f t="shared" ref="K42:O42" si="5">AVERAGE(K37:K39)</f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0.33333333333333331</v>
      </c>
    </row>
    <row r="43" spans="2:17" x14ac:dyDescent="0.3">
      <c r="B43" t="s">
        <v>121</v>
      </c>
      <c r="G43">
        <f>_xlfn.STDEV.S(G37:G39)</f>
        <v>23.57965224510319</v>
      </c>
      <c r="I43">
        <f>_xlfn.STDEV.S(I37:I39)</f>
        <v>0</v>
      </c>
      <c r="J43">
        <f t="shared" ref="J43:O43" si="6">_xlfn.STDEV.S(J37:J39)</f>
        <v>0.57735026918962584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6"/>
        <v>0.57735026918962584</v>
      </c>
    </row>
    <row r="44" spans="2:17" x14ac:dyDescent="0.3">
      <c r="B44" s="3" t="s">
        <v>122</v>
      </c>
      <c r="G44">
        <f>(G43/SQRT(3))</f>
        <v>13.613718571108091</v>
      </c>
      <c r="I44">
        <f>(I43/SQRT(3))</f>
        <v>0</v>
      </c>
      <c r="J44">
        <f>(J43/SQRT(3))</f>
        <v>0.33333333333333337</v>
      </c>
      <c r="K44">
        <f t="shared" ref="K44:O44" si="7">(K43/SQRT(3))</f>
        <v>0</v>
      </c>
      <c r="L44">
        <f t="shared" si="7"/>
        <v>0</v>
      </c>
      <c r="M44">
        <f t="shared" si="7"/>
        <v>0</v>
      </c>
      <c r="N44">
        <f t="shared" si="7"/>
        <v>0</v>
      </c>
      <c r="O44">
        <f t="shared" si="7"/>
        <v>0.33333333333333337</v>
      </c>
    </row>
    <row r="46" spans="2:17" x14ac:dyDescent="0.3">
      <c r="B46" t="s">
        <v>34</v>
      </c>
      <c r="C46" t="s">
        <v>35</v>
      </c>
      <c r="D46" t="s">
        <v>55</v>
      </c>
      <c r="E46" t="s">
        <v>36</v>
      </c>
      <c r="F46" t="s">
        <v>37</v>
      </c>
      <c r="G46" t="s">
        <v>114</v>
      </c>
      <c r="H46" t="s">
        <v>39</v>
      </c>
      <c r="I46" t="s">
        <v>40</v>
      </c>
      <c r="J46" t="s">
        <v>41</v>
      </c>
      <c r="K46" t="s">
        <v>42</v>
      </c>
      <c r="L46" t="s">
        <v>43</v>
      </c>
      <c r="M46" t="s">
        <v>44</v>
      </c>
      <c r="N46" t="s">
        <v>45</v>
      </c>
      <c r="O46" t="s">
        <v>46</v>
      </c>
      <c r="Q46" t="s">
        <v>100</v>
      </c>
    </row>
    <row r="47" spans="2:17" x14ac:dyDescent="0.3">
      <c r="B47" s="3">
        <v>42237</v>
      </c>
      <c r="C47" t="s">
        <v>8</v>
      </c>
      <c r="D47">
        <v>57</v>
      </c>
      <c r="E47">
        <v>3</v>
      </c>
      <c r="F47">
        <v>1</v>
      </c>
      <c r="G47">
        <v>80</v>
      </c>
      <c r="H47" t="s">
        <v>95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 t="s">
        <v>299</v>
      </c>
    </row>
    <row r="48" spans="2:17" x14ac:dyDescent="0.3">
      <c r="B48" s="3">
        <v>42237</v>
      </c>
      <c r="C48" t="s">
        <v>8</v>
      </c>
      <c r="D48">
        <v>57</v>
      </c>
      <c r="E48">
        <v>3</v>
      </c>
      <c r="F48">
        <v>2</v>
      </c>
      <c r="G48">
        <v>66</v>
      </c>
      <c r="H48" t="s">
        <v>95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 t="s">
        <v>307</v>
      </c>
    </row>
    <row r="49" spans="2:17" x14ac:dyDescent="0.3">
      <c r="B49" s="3">
        <v>42237</v>
      </c>
      <c r="C49" t="s">
        <v>8</v>
      </c>
      <c r="D49">
        <v>57</v>
      </c>
      <c r="E49">
        <v>3</v>
      </c>
      <c r="F49">
        <v>3</v>
      </c>
      <c r="G49">
        <v>89</v>
      </c>
      <c r="H49" t="s">
        <v>98</v>
      </c>
      <c r="I49">
        <v>3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Q49" t="s">
        <v>301</v>
      </c>
    </row>
    <row r="50" spans="2:17" x14ac:dyDescent="0.3">
      <c r="B50" s="3">
        <v>42237</v>
      </c>
      <c r="C50" t="s">
        <v>8</v>
      </c>
      <c r="D50">
        <v>57</v>
      </c>
      <c r="E50">
        <v>3</v>
      </c>
      <c r="F50">
        <v>4</v>
      </c>
      <c r="G50">
        <v>61</v>
      </c>
      <c r="H50" t="s">
        <v>98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42237</v>
      </c>
      <c r="C51" t="s">
        <v>8</v>
      </c>
      <c r="D51">
        <v>57</v>
      </c>
      <c r="E51">
        <v>3</v>
      </c>
      <c r="F51">
        <v>5</v>
      </c>
      <c r="G51">
        <v>51</v>
      </c>
      <c r="H51" t="s">
        <v>95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6"/>
    </row>
    <row r="52" spans="2:17" x14ac:dyDescent="0.3">
      <c r="B52" s="3">
        <v>42237</v>
      </c>
      <c r="C52" t="s">
        <v>8</v>
      </c>
      <c r="D52">
        <v>57</v>
      </c>
      <c r="E52">
        <v>3</v>
      </c>
      <c r="F52">
        <v>6</v>
      </c>
      <c r="G52">
        <v>31</v>
      </c>
      <c r="H52" t="s">
        <v>95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42237</v>
      </c>
      <c r="C53" t="s">
        <v>8</v>
      </c>
      <c r="D53">
        <v>57</v>
      </c>
      <c r="E53">
        <v>3</v>
      </c>
      <c r="F53">
        <v>7</v>
      </c>
      <c r="G53">
        <v>105</v>
      </c>
      <c r="H53" t="s">
        <v>116</v>
      </c>
      <c r="I53">
        <v>3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Q53" t="s">
        <v>127</v>
      </c>
    </row>
    <row r="54" spans="2:17" x14ac:dyDescent="0.3">
      <c r="B54" s="3">
        <v>42237</v>
      </c>
      <c r="C54" t="s">
        <v>8</v>
      </c>
      <c r="D54">
        <v>57</v>
      </c>
      <c r="E54">
        <v>3</v>
      </c>
      <c r="F54">
        <v>8</v>
      </c>
      <c r="G54">
        <v>99</v>
      </c>
      <c r="H54" t="s">
        <v>98</v>
      </c>
      <c r="I54">
        <v>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 t="s">
        <v>299</v>
      </c>
    </row>
    <row r="55" spans="2:17" x14ac:dyDescent="0.3">
      <c r="B55" s="3">
        <v>42237</v>
      </c>
      <c r="C55" t="s">
        <v>8</v>
      </c>
      <c r="D55">
        <v>57</v>
      </c>
      <c r="E55">
        <v>3</v>
      </c>
      <c r="F55">
        <v>9</v>
      </c>
      <c r="G55">
        <v>75</v>
      </c>
      <c r="H55" t="s">
        <v>98</v>
      </c>
      <c r="I55">
        <v>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 t="s">
        <v>191</v>
      </c>
    </row>
    <row r="56" spans="2:17" x14ac:dyDescent="0.3">
      <c r="B56" s="3">
        <v>42237</v>
      </c>
      <c r="C56" t="s">
        <v>8</v>
      </c>
      <c r="D56">
        <v>57</v>
      </c>
      <c r="E56">
        <v>3</v>
      </c>
      <c r="F56">
        <v>10</v>
      </c>
      <c r="G56">
        <v>88</v>
      </c>
      <c r="H56" t="s">
        <v>98</v>
      </c>
      <c r="I56">
        <v>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7" x14ac:dyDescent="0.3">
      <c r="B57" s="3">
        <v>42237</v>
      </c>
      <c r="C57" t="s">
        <v>8</v>
      </c>
      <c r="D57">
        <v>57</v>
      </c>
      <c r="E57">
        <v>3</v>
      </c>
      <c r="F57">
        <v>11</v>
      </c>
      <c r="G57">
        <v>54</v>
      </c>
      <c r="H57" t="s">
        <v>95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42237</v>
      </c>
      <c r="C58" t="s">
        <v>8</v>
      </c>
      <c r="D58">
        <v>57</v>
      </c>
      <c r="E58">
        <v>3</v>
      </c>
      <c r="F58">
        <v>12</v>
      </c>
      <c r="G58">
        <v>66</v>
      </c>
      <c r="H58" t="s">
        <v>95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263</v>
      </c>
    </row>
    <row r="59" spans="2:17" x14ac:dyDescent="0.3">
      <c r="B59" s="3">
        <v>42237</v>
      </c>
      <c r="C59" t="s">
        <v>8</v>
      </c>
      <c r="D59">
        <v>57</v>
      </c>
      <c r="E59">
        <v>3</v>
      </c>
      <c r="F59">
        <v>13</v>
      </c>
      <c r="G59">
        <v>94</v>
      </c>
      <c r="H59" t="s">
        <v>96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 t="s">
        <v>306</v>
      </c>
    </row>
    <row r="60" spans="2:17" x14ac:dyDescent="0.3">
      <c r="B60" s="3">
        <v>42237</v>
      </c>
      <c r="C60" t="s">
        <v>8</v>
      </c>
      <c r="D60">
        <v>57</v>
      </c>
      <c r="E60">
        <v>3</v>
      </c>
      <c r="F60">
        <v>14</v>
      </c>
      <c r="G60">
        <v>50</v>
      </c>
      <c r="H60" t="s">
        <v>95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t="s">
        <v>263</v>
      </c>
    </row>
    <row r="61" spans="2:17" x14ac:dyDescent="0.3">
      <c r="B61" s="3">
        <v>42237</v>
      </c>
      <c r="C61" t="s">
        <v>8</v>
      </c>
      <c r="D61">
        <v>57</v>
      </c>
      <c r="E61">
        <v>3</v>
      </c>
      <c r="F61">
        <v>15</v>
      </c>
      <c r="G61">
        <v>29</v>
      </c>
      <c r="H61" t="s">
        <v>95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42237</v>
      </c>
      <c r="C62" t="s">
        <v>8</v>
      </c>
      <c r="D62">
        <v>57</v>
      </c>
      <c r="E62">
        <v>3</v>
      </c>
      <c r="F62">
        <v>16</v>
      </c>
      <c r="G62">
        <v>67</v>
      </c>
      <c r="H62" t="s">
        <v>98</v>
      </c>
      <c r="I62">
        <v>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42237</v>
      </c>
      <c r="C63" t="s">
        <v>8</v>
      </c>
      <c r="D63">
        <v>57</v>
      </c>
      <c r="E63">
        <v>3</v>
      </c>
      <c r="F63">
        <v>17</v>
      </c>
      <c r="G63">
        <v>55</v>
      </c>
      <c r="H63" t="s">
        <v>95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42237</v>
      </c>
      <c r="C64" t="s">
        <v>8</v>
      </c>
      <c r="D64">
        <v>57</v>
      </c>
      <c r="E64">
        <v>3</v>
      </c>
      <c r="F64">
        <v>18</v>
      </c>
      <c r="G64">
        <v>74</v>
      </c>
      <c r="H64" s="11" t="s">
        <v>95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t="s">
        <v>308</v>
      </c>
    </row>
    <row r="65" spans="2:17" x14ac:dyDescent="0.3">
      <c r="B65" s="3">
        <v>42237</v>
      </c>
      <c r="C65" t="s">
        <v>8</v>
      </c>
      <c r="D65">
        <v>57</v>
      </c>
      <c r="E65">
        <v>3</v>
      </c>
      <c r="F65">
        <v>19</v>
      </c>
      <c r="G65">
        <v>65</v>
      </c>
      <c r="H65" t="s">
        <v>95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42237</v>
      </c>
      <c r="C66" t="s">
        <v>8</v>
      </c>
      <c r="D66">
        <v>57</v>
      </c>
      <c r="E66">
        <v>3</v>
      </c>
      <c r="F66">
        <v>20</v>
      </c>
      <c r="G66">
        <v>61</v>
      </c>
      <c r="H66" t="s">
        <v>95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 t="s">
        <v>299</v>
      </c>
    </row>
    <row r="67" spans="2:17" x14ac:dyDescent="0.3">
      <c r="B67" s="3"/>
    </row>
    <row r="68" spans="2:17" x14ac:dyDescent="0.3">
      <c r="B68" s="3" t="s">
        <v>108</v>
      </c>
      <c r="J68">
        <f t="shared" ref="J68:O68" si="8">SUM(J47:J66)</f>
        <v>3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</row>
    <row r="69" spans="2:17" x14ac:dyDescent="0.3">
      <c r="B69" s="3" t="s">
        <v>107</v>
      </c>
      <c r="G69">
        <f>AVERAGE(G47:G66)</f>
        <v>68</v>
      </c>
      <c r="I69">
        <f>AVERAGE(I47:I66)</f>
        <v>3.4</v>
      </c>
      <c r="J69">
        <f>AVERAGE(J47:J66)</f>
        <v>0.15</v>
      </c>
      <c r="K69">
        <f t="shared" ref="K69:O69" si="9">AVERAGE(K47:K66)</f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</row>
    <row r="70" spans="2:17" x14ac:dyDescent="0.3">
      <c r="B70" t="s">
        <v>121</v>
      </c>
      <c r="G70">
        <f>_xlfn.STDEV.S(G47:G66)</f>
        <v>20.596371678424077</v>
      </c>
      <c r="I70">
        <f t="shared" ref="I70:O70" si="10">_xlfn.STDEV.S(I47:I66)</f>
        <v>0.50262468995003518</v>
      </c>
      <c r="J70">
        <f t="shared" si="10"/>
        <v>0.48936048492959289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</row>
    <row r="71" spans="2:17" x14ac:dyDescent="0.3">
      <c r="B71" s="3" t="s">
        <v>122</v>
      </c>
      <c r="G71">
        <f>(G70/SQRT(20))</f>
        <v>4.6054887162807674</v>
      </c>
      <c r="I71">
        <f t="shared" ref="I71:O71" si="11">(I70/SQRT(20))</f>
        <v>0.1123902973898034</v>
      </c>
      <c r="J71">
        <f t="shared" si="11"/>
        <v>0.1094243309804831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</row>
    <row r="73" spans="2:17" x14ac:dyDescent="0.3">
      <c r="B73" t="s">
        <v>34</v>
      </c>
      <c r="C73" t="s">
        <v>35</v>
      </c>
      <c r="D73" t="s">
        <v>55</v>
      </c>
      <c r="E73" t="s">
        <v>36</v>
      </c>
      <c r="F73" t="s">
        <v>37</v>
      </c>
      <c r="G73" t="s">
        <v>114</v>
      </c>
      <c r="H73" t="s">
        <v>39</v>
      </c>
      <c r="I73" t="s">
        <v>40</v>
      </c>
      <c r="J73" t="s">
        <v>41</v>
      </c>
      <c r="K73" t="s">
        <v>42</v>
      </c>
      <c r="L73" t="s">
        <v>43</v>
      </c>
      <c r="M73" t="s">
        <v>44</v>
      </c>
      <c r="N73" t="s">
        <v>45</v>
      </c>
      <c r="O73" t="s">
        <v>46</v>
      </c>
      <c r="Q73" t="s">
        <v>100</v>
      </c>
    </row>
    <row r="74" spans="2:17" x14ac:dyDescent="0.3">
      <c r="B74" s="3">
        <v>42237</v>
      </c>
      <c r="C74" t="s">
        <v>8</v>
      </c>
      <c r="D74">
        <v>59</v>
      </c>
      <c r="E74">
        <v>4</v>
      </c>
      <c r="F74">
        <v>1</v>
      </c>
      <c r="G74">
        <v>120</v>
      </c>
      <c r="H74" t="s">
        <v>116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Q74" t="s">
        <v>263</v>
      </c>
    </row>
    <row r="75" spans="2:17" x14ac:dyDescent="0.3">
      <c r="B75" s="3">
        <v>42237</v>
      </c>
      <c r="C75" t="s">
        <v>8</v>
      </c>
      <c r="D75">
        <v>59</v>
      </c>
      <c r="E75">
        <v>4</v>
      </c>
      <c r="F75">
        <v>2</v>
      </c>
      <c r="G75">
        <v>65</v>
      </c>
      <c r="H75" t="s">
        <v>98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 t="s">
        <v>263</v>
      </c>
    </row>
    <row r="76" spans="2:17" x14ac:dyDescent="0.3">
      <c r="B76" s="3">
        <v>42237</v>
      </c>
      <c r="C76" t="s">
        <v>8</v>
      </c>
      <c r="D76">
        <v>59</v>
      </c>
      <c r="E76">
        <v>4</v>
      </c>
      <c r="F76">
        <v>3</v>
      </c>
      <c r="G76">
        <v>80</v>
      </c>
      <c r="H76" t="s">
        <v>95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 t="s">
        <v>309</v>
      </c>
    </row>
    <row r="77" spans="2:17" x14ac:dyDescent="0.3">
      <c r="B77" s="3"/>
    </row>
    <row r="78" spans="2:17" x14ac:dyDescent="0.3">
      <c r="B78" s="3" t="s">
        <v>108</v>
      </c>
      <c r="J78">
        <f t="shared" ref="J78:O78" si="12">SUM(J74:J76)</f>
        <v>0</v>
      </c>
      <c r="K78">
        <f t="shared" si="12"/>
        <v>0</v>
      </c>
      <c r="L78">
        <f t="shared" si="12"/>
        <v>0</v>
      </c>
      <c r="M78">
        <f t="shared" si="12"/>
        <v>0</v>
      </c>
      <c r="N78">
        <f t="shared" si="12"/>
        <v>0</v>
      </c>
      <c r="O78">
        <f t="shared" si="12"/>
        <v>1</v>
      </c>
    </row>
    <row r="79" spans="2:17" x14ac:dyDescent="0.3">
      <c r="B79" s="3" t="s">
        <v>107</v>
      </c>
      <c r="G79">
        <f>AVERAGE(G74:G76)</f>
        <v>88.333333333333329</v>
      </c>
      <c r="I79">
        <f t="shared" ref="I79:O79" si="13">AVERAGE(I74:I76)</f>
        <v>3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3"/>
        <v>0.33333333333333331</v>
      </c>
    </row>
    <row r="80" spans="2:17" x14ac:dyDescent="0.3">
      <c r="B80" t="s">
        <v>121</v>
      </c>
      <c r="G80">
        <f>_xlfn.STDEV.S(G74:G76)</f>
        <v>28.431203515386645</v>
      </c>
      <c r="I80">
        <f t="shared" ref="I80:O80" si="14">_xlfn.STDEV.S(I74:I76)</f>
        <v>0</v>
      </c>
      <c r="J80">
        <f t="shared" si="14"/>
        <v>0</v>
      </c>
      <c r="K80">
        <f t="shared" si="14"/>
        <v>0</v>
      </c>
      <c r="L80">
        <f t="shared" si="14"/>
        <v>0</v>
      </c>
      <c r="M80">
        <f t="shared" si="14"/>
        <v>0</v>
      </c>
      <c r="N80">
        <f t="shared" si="14"/>
        <v>0</v>
      </c>
      <c r="O80">
        <f t="shared" si="14"/>
        <v>0.57735026918962584</v>
      </c>
    </row>
    <row r="81" spans="2:17" x14ac:dyDescent="0.3">
      <c r="B81" s="3" t="s">
        <v>122</v>
      </c>
      <c r="G81">
        <f>(G80/SQRT(3))</f>
        <v>16.414763002993514</v>
      </c>
      <c r="I81">
        <f>(I80/SQRT(3))</f>
        <v>0</v>
      </c>
      <c r="J81">
        <f t="shared" ref="J81:O81" si="15">(J80/SQRT(3))</f>
        <v>0</v>
      </c>
      <c r="K81">
        <f t="shared" si="15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0.33333333333333337</v>
      </c>
    </row>
    <row r="83" spans="2:17" x14ac:dyDescent="0.3">
      <c r="B83" t="s">
        <v>34</v>
      </c>
      <c r="C83" t="s">
        <v>35</v>
      </c>
      <c r="D83" t="s">
        <v>55</v>
      </c>
      <c r="E83" t="s">
        <v>36</v>
      </c>
      <c r="F83" t="s">
        <v>37</v>
      </c>
      <c r="G83" t="s">
        <v>114</v>
      </c>
      <c r="H83" t="s">
        <v>39</v>
      </c>
      <c r="I83" t="s">
        <v>40</v>
      </c>
      <c r="J83" t="s">
        <v>41</v>
      </c>
      <c r="K83" t="s">
        <v>42</v>
      </c>
      <c r="L83" t="s">
        <v>43</v>
      </c>
      <c r="M83" t="s">
        <v>44</v>
      </c>
      <c r="N83" t="s">
        <v>45</v>
      </c>
      <c r="O83" t="s">
        <v>46</v>
      </c>
      <c r="Q83" t="s">
        <v>100</v>
      </c>
    </row>
    <row r="84" spans="2:17" x14ac:dyDescent="0.3">
      <c r="B84" s="3">
        <v>42237</v>
      </c>
      <c r="C84" t="s">
        <v>8</v>
      </c>
      <c r="D84">
        <v>60</v>
      </c>
      <c r="E84">
        <v>5</v>
      </c>
      <c r="F84">
        <v>1</v>
      </c>
      <c r="G84">
        <v>154</v>
      </c>
      <c r="H84" t="s">
        <v>116</v>
      </c>
      <c r="I84">
        <v>3</v>
      </c>
      <c r="J84">
        <v>2</v>
      </c>
      <c r="K84">
        <v>0</v>
      </c>
      <c r="L84">
        <v>2</v>
      </c>
      <c r="M84">
        <v>1</v>
      </c>
      <c r="N84">
        <v>0</v>
      </c>
      <c r="O84">
        <v>0</v>
      </c>
      <c r="Q84" t="s">
        <v>263</v>
      </c>
    </row>
    <row r="85" spans="2:17" x14ac:dyDescent="0.3">
      <c r="B85" s="3">
        <v>42237</v>
      </c>
      <c r="C85" t="s">
        <v>8</v>
      </c>
      <c r="D85">
        <v>60</v>
      </c>
      <c r="E85">
        <v>5</v>
      </c>
      <c r="F85">
        <v>2</v>
      </c>
      <c r="G85">
        <v>89</v>
      </c>
      <c r="H85" t="s">
        <v>95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 t="s">
        <v>310</v>
      </c>
    </row>
    <row r="86" spans="2:17" x14ac:dyDescent="0.3">
      <c r="B86" s="3"/>
    </row>
    <row r="87" spans="2:17" x14ac:dyDescent="0.3">
      <c r="B87" s="3" t="s">
        <v>108</v>
      </c>
      <c r="J87">
        <f t="shared" ref="J87:O87" si="16">SUM(J84:J85)</f>
        <v>2</v>
      </c>
      <c r="K87">
        <f t="shared" si="16"/>
        <v>0</v>
      </c>
      <c r="L87">
        <f t="shared" si="16"/>
        <v>2</v>
      </c>
      <c r="M87">
        <f t="shared" si="16"/>
        <v>1</v>
      </c>
      <c r="N87">
        <f t="shared" si="16"/>
        <v>0</v>
      </c>
      <c r="O87">
        <f t="shared" si="16"/>
        <v>0</v>
      </c>
    </row>
    <row r="88" spans="2:17" x14ac:dyDescent="0.3">
      <c r="B88" s="3" t="s">
        <v>107</v>
      </c>
      <c r="G88">
        <f>AVERAGE(G84:G85)</f>
        <v>121.5</v>
      </c>
      <c r="I88">
        <f t="shared" ref="I88:O88" si="17">AVERAGE(I84:I85)</f>
        <v>3</v>
      </c>
      <c r="J88">
        <f t="shared" si="17"/>
        <v>1</v>
      </c>
      <c r="K88">
        <f t="shared" si="17"/>
        <v>0</v>
      </c>
      <c r="L88">
        <f t="shared" si="17"/>
        <v>1</v>
      </c>
      <c r="M88">
        <f t="shared" si="17"/>
        <v>0.5</v>
      </c>
      <c r="N88">
        <f t="shared" si="17"/>
        <v>0</v>
      </c>
      <c r="O88">
        <f t="shared" si="17"/>
        <v>0</v>
      </c>
    </row>
    <row r="89" spans="2:17" x14ac:dyDescent="0.3">
      <c r="B89" t="s">
        <v>121</v>
      </c>
      <c r="G89">
        <f>_xlfn.STDEV.S(G84:G85)</f>
        <v>45.961940777125591</v>
      </c>
      <c r="I89">
        <f t="shared" ref="I89:O89" si="18">_xlfn.STDEV.S(I84:I85)</f>
        <v>0</v>
      </c>
      <c r="J89">
        <f t="shared" si="18"/>
        <v>1.4142135623730951</v>
      </c>
      <c r="K89">
        <f t="shared" si="18"/>
        <v>0</v>
      </c>
      <c r="L89">
        <f t="shared" si="18"/>
        <v>1.4142135623730951</v>
      </c>
      <c r="M89">
        <f t="shared" si="18"/>
        <v>0.70710678118654757</v>
      </c>
      <c r="N89">
        <f t="shared" si="18"/>
        <v>0</v>
      </c>
      <c r="O89">
        <f t="shared" si="18"/>
        <v>0</v>
      </c>
    </row>
    <row r="90" spans="2:17" x14ac:dyDescent="0.3">
      <c r="B90" s="3" t="s">
        <v>122</v>
      </c>
      <c r="G90">
        <f>(G89/SQRT(2))</f>
        <v>32.5</v>
      </c>
      <c r="I90">
        <f>(I89/SQRT(2))</f>
        <v>0</v>
      </c>
      <c r="J90">
        <f t="shared" ref="J90:O90" si="19">(J89/SQRT(2))</f>
        <v>1</v>
      </c>
      <c r="K90">
        <f t="shared" si="19"/>
        <v>0</v>
      </c>
      <c r="L90">
        <f t="shared" si="19"/>
        <v>1</v>
      </c>
      <c r="M90">
        <f t="shared" si="19"/>
        <v>0.5</v>
      </c>
      <c r="N90">
        <f t="shared" si="19"/>
        <v>0</v>
      </c>
      <c r="O90">
        <f t="shared" si="19"/>
        <v>0</v>
      </c>
    </row>
    <row r="92" spans="2:17" x14ac:dyDescent="0.3">
      <c r="B92" t="s">
        <v>34</v>
      </c>
      <c r="C92" t="s">
        <v>35</v>
      </c>
      <c r="D92" t="s">
        <v>55</v>
      </c>
      <c r="E92" t="s">
        <v>36</v>
      </c>
      <c r="F92" t="s">
        <v>37</v>
      </c>
      <c r="G92" t="s">
        <v>114</v>
      </c>
      <c r="H92" t="s">
        <v>39</v>
      </c>
      <c r="I92" t="s">
        <v>40</v>
      </c>
      <c r="J92" t="s">
        <v>41</v>
      </c>
      <c r="K92" t="s">
        <v>42</v>
      </c>
      <c r="L92" t="s">
        <v>43</v>
      </c>
      <c r="M92" t="s">
        <v>44</v>
      </c>
      <c r="N92" t="s">
        <v>45</v>
      </c>
      <c r="O92" t="s">
        <v>46</v>
      </c>
      <c r="Q92" t="s">
        <v>100</v>
      </c>
    </row>
    <row r="93" spans="2:17" x14ac:dyDescent="0.3">
      <c r="B93" s="3">
        <v>42237</v>
      </c>
      <c r="C93" t="s">
        <v>8</v>
      </c>
      <c r="D93">
        <v>61</v>
      </c>
      <c r="E93">
        <v>6</v>
      </c>
      <c r="F93">
        <v>1</v>
      </c>
      <c r="G93">
        <v>69</v>
      </c>
      <c r="H93" t="s">
        <v>95</v>
      </c>
      <c r="I93">
        <v>4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Q93" t="s">
        <v>311</v>
      </c>
    </row>
    <row r="94" spans="2:17" x14ac:dyDescent="0.3">
      <c r="B94" s="3">
        <v>42237</v>
      </c>
      <c r="C94" t="s">
        <v>8</v>
      </c>
      <c r="D94">
        <v>61</v>
      </c>
      <c r="E94">
        <v>6</v>
      </c>
      <c r="F94">
        <v>2</v>
      </c>
      <c r="G94">
        <v>124</v>
      </c>
      <c r="H94" t="s">
        <v>99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 t="s">
        <v>191</v>
      </c>
    </row>
    <row r="95" spans="2:17" x14ac:dyDescent="0.3">
      <c r="B95" s="3">
        <v>42237</v>
      </c>
      <c r="C95" t="s">
        <v>8</v>
      </c>
      <c r="D95">
        <v>61</v>
      </c>
      <c r="E95">
        <v>6</v>
      </c>
      <c r="F95">
        <v>3</v>
      </c>
      <c r="G95">
        <v>87</v>
      </c>
      <c r="H95" t="s">
        <v>95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 t="s">
        <v>191</v>
      </c>
    </row>
    <row r="96" spans="2:17" x14ac:dyDescent="0.3">
      <c r="B96" s="3">
        <v>42237</v>
      </c>
      <c r="C96" t="s">
        <v>8</v>
      </c>
      <c r="D96">
        <v>61</v>
      </c>
      <c r="E96">
        <v>6</v>
      </c>
      <c r="F96">
        <v>4</v>
      </c>
      <c r="G96">
        <v>98</v>
      </c>
      <c r="H96" t="s">
        <v>95</v>
      </c>
      <c r="I96">
        <v>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 t="s">
        <v>312</v>
      </c>
    </row>
    <row r="97" spans="2:17" x14ac:dyDescent="0.3">
      <c r="B97" s="3">
        <v>42237</v>
      </c>
      <c r="C97" t="s">
        <v>8</v>
      </c>
      <c r="D97">
        <v>61</v>
      </c>
      <c r="E97">
        <v>6</v>
      </c>
      <c r="F97">
        <v>5</v>
      </c>
      <c r="G97">
        <v>22</v>
      </c>
      <c r="H97" t="s">
        <v>95</v>
      </c>
      <c r="I97">
        <v>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42237</v>
      </c>
      <c r="C98" t="s">
        <v>8</v>
      </c>
      <c r="D98">
        <v>61</v>
      </c>
      <c r="E98">
        <v>6</v>
      </c>
      <c r="F98">
        <v>6</v>
      </c>
      <c r="G98">
        <v>117</v>
      </c>
      <c r="H98" t="s">
        <v>95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 t="s">
        <v>313</v>
      </c>
    </row>
    <row r="99" spans="2:17" x14ac:dyDescent="0.3">
      <c r="B99" s="3">
        <v>42237</v>
      </c>
      <c r="C99" t="s">
        <v>8</v>
      </c>
      <c r="D99">
        <v>61</v>
      </c>
      <c r="E99">
        <v>6</v>
      </c>
      <c r="F99">
        <v>7</v>
      </c>
      <c r="G99">
        <v>91</v>
      </c>
      <c r="H99" t="s">
        <v>95</v>
      </c>
      <c r="I99">
        <v>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42237</v>
      </c>
      <c r="C100" t="s">
        <v>8</v>
      </c>
      <c r="D100">
        <v>61</v>
      </c>
      <c r="E100">
        <v>6</v>
      </c>
      <c r="F100">
        <v>8</v>
      </c>
      <c r="G100">
        <v>119</v>
      </c>
      <c r="H100" t="s">
        <v>95</v>
      </c>
      <c r="I100">
        <v>3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42237</v>
      </c>
      <c r="C101" t="s">
        <v>8</v>
      </c>
      <c r="D101">
        <v>61</v>
      </c>
      <c r="E101">
        <v>6</v>
      </c>
      <c r="F101">
        <v>9</v>
      </c>
      <c r="G101">
        <v>129</v>
      </c>
      <c r="H101" t="s">
        <v>99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 t="s">
        <v>314</v>
      </c>
    </row>
    <row r="102" spans="2:17" x14ac:dyDescent="0.3">
      <c r="B102" s="3">
        <v>42237</v>
      </c>
      <c r="C102" t="s">
        <v>8</v>
      </c>
      <c r="D102">
        <v>61</v>
      </c>
      <c r="E102">
        <v>6</v>
      </c>
      <c r="F102">
        <v>10</v>
      </c>
      <c r="G102">
        <v>100</v>
      </c>
      <c r="H102" t="s">
        <v>95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7" x14ac:dyDescent="0.3">
      <c r="B103" s="3">
        <v>42237</v>
      </c>
      <c r="C103" t="s">
        <v>8</v>
      </c>
      <c r="D103">
        <v>61</v>
      </c>
      <c r="E103">
        <v>6</v>
      </c>
      <c r="F103">
        <v>11</v>
      </c>
      <c r="G103">
        <v>60</v>
      </c>
      <c r="H103" t="s">
        <v>95</v>
      </c>
      <c r="I103">
        <v>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7" x14ac:dyDescent="0.3">
      <c r="B104" s="3">
        <v>42237</v>
      </c>
      <c r="C104" t="s">
        <v>8</v>
      </c>
      <c r="D104">
        <v>61</v>
      </c>
      <c r="E104">
        <v>6</v>
      </c>
      <c r="F104">
        <v>12</v>
      </c>
      <c r="G104">
        <v>25</v>
      </c>
      <c r="H104" t="s">
        <v>95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42237</v>
      </c>
      <c r="C105" t="s">
        <v>8</v>
      </c>
      <c r="D105">
        <v>61</v>
      </c>
      <c r="E105">
        <v>6</v>
      </c>
      <c r="F105">
        <v>13</v>
      </c>
      <c r="G105">
        <v>64</v>
      </c>
      <c r="H105" t="s">
        <v>95</v>
      </c>
      <c r="I105">
        <v>4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1</v>
      </c>
    </row>
    <row r="106" spans="2:17" x14ac:dyDescent="0.3">
      <c r="B106" s="3">
        <v>42237</v>
      </c>
      <c r="C106" t="s">
        <v>8</v>
      </c>
      <c r="D106">
        <v>61</v>
      </c>
      <c r="E106">
        <v>6</v>
      </c>
      <c r="F106">
        <v>14</v>
      </c>
      <c r="G106">
        <v>89</v>
      </c>
      <c r="H106" t="s">
        <v>95</v>
      </c>
      <c r="I106">
        <v>3</v>
      </c>
      <c r="J106">
        <v>3</v>
      </c>
      <c r="K106">
        <v>0</v>
      </c>
      <c r="L106">
        <v>0</v>
      </c>
      <c r="M106">
        <v>0</v>
      </c>
      <c r="N106">
        <v>0</v>
      </c>
      <c r="O106">
        <v>0</v>
      </c>
      <c r="Q106" t="s">
        <v>315</v>
      </c>
    </row>
    <row r="107" spans="2:17" x14ac:dyDescent="0.3">
      <c r="B107" s="3">
        <v>42237</v>
      </c>
      <c r="C107" t="s">
        <v>8</v>
      </c>
      <c r="D107">
        <v>61</v>
      </c>
      <c r="E107">
        <v>6</v>
      </c>
      <c r="F107">
        <v>15</v>
      </c>
      <c r="G107">
        <v>54</v>
      </c>
      <c r="H107" t="s">
        <v>95</v>
      </c>
      <c r="I107">
        <v>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42237</v>
      </c>
      <c r="C108" t="s">
        <v>8</v>
      </c>
      <c r="D108">
        <v>61</v>
      </c>
      <c r="E108">
        <v>6</v>
      </c>
      <c r="F108">
        <v>16</v>
      </c>
      <c r="G108">
        <v>114</v>
      </c>
      <c r="H108" t="s">
        <v>116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7" x14ac:dyDescent="0.3">
      <c r="B109" s="3">
        <v>42237</v>
      </c>
      <c r="C109" t="s">
        <v>8</v>
      </c>
      <c r="D109">
        <v>61</v>
      </c>
      <c r="E109">
        <v>6</v>
      </c>
      <c r="F109">
        <v>17</v>
      </c>
      <c r="G109">
        <v>72</v>
      </c>
      <c r="H109" t="s">
        <v>95</v>
      </c>
      <c r="I109">
        <v>3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Q109" t="s">
        <v>167</v>
      </c>
    </row>
    <row r="110" spans="2:17" x14ac:dyDescent="0.3">
      <c r="B110" s="3">
        <v>42237</v>
      </c>
      <c r="C110" t="s">
        <v>8</v>
      </c>
      <c r="D110">
        <v>61</v>
      </c>
      <c r="E110">
        <v>6</v>
      </c>
      <c r="F110">
        <v>18</v>
      </c>
      <c r="G110">
        <v>84</v>
      </c>
      <c r="H110" s="11" t="s">
        <v>95</v>
      </c>
      <c r="I110">
        <v>3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Q110" t="s">
        <v>316</v>
      </c>
    </row>
    <row r="111" spans="2:17" x14ac:dyDescent="0.3">
      <c r="B111" s="3">
        <v>42237</v>
      </c>
      <c r="C111" t="s">
        <v>8</v>
      </c>
      <c r="D111">
        <v>61</v>
      </c>
      <c r="E111">
        <v>6</v>
      </c>
      <c r="F111">
        <v>19</v>
      </c>
      <c r="G111">
        <v>74</v>
      </c>
      <c r="H111" t="s">
        <v>95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t="s">
        <v>317</v>
      </c>
    </row>
    <row r="112" spans="2:17" x14ac:dyDescent="0.3">
      <c r="B112" s="3">
        <v>42237</v>
      </c>
      <c r="C112" t="s">
        <v>8</v>
      </c>
      <c r="D112">
        <v>61</v>
      </c>
      <c r="E112">
        <v>6</v>
      </c>
      <c r="F112">
        <v>20</v>
      </c>
      <c r="G112">
        <v>64</v>
      </c>
      <c r="H112" t="s">
        <v>95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/>
    </row>
    <row r="114" spans="2:17" x14ac:dyDescent="0.3">
      <c r="B114" s="3" t="s">
        <v>108</v>
      </c>
      <c r="J114">
        <f t="shared" ref="J114:O114" si="20">SUM(J93:J112)</f>
        <v>10</v>
      </c>
      <c r="K114">
        <f t="shared" si="20"/>
        <v>0</v>
      </c>
      <c r="L114">
        <f t="shared" si="20"/>
        <v>0</v>
      </c>
      <c r="M114">
        <f t="shared" si="20"/>
        <v>0</v>
      </c>
      <c r="N114">
        <f t="shared" si="20"/>
        <v>0</v>
      </c>
      <c r="O114">
        <f t="shared" si="20"/>
        <v>1</v>
      </c>
    </row>
    <row r="115" spans="2:17" x14ac:dyDescent="0.3">
      <c r="B115" s="3" t="s">
        <v>107</v>
      </c>
      <c r="G115">
        <f>AVERAGE(G93:G112)</f>
        <v>82.8</v>
      </c>
      <c r="I115">
        <f>AVERAGE(I93:I112)</f>
        <v>3.55</v>
      </c>
      <c r="J115">
        <f>AVERAGE(J93:J112)</f>
        <v>0.5</v>
      </c>
      <c r="K115">
        <f t="shared" ref="K115:O115" si="21">AVERAGE(K93:K112)</f>
        <v>0</v>
      </c>
      <c r="L115">
        <f t="shared" si="21"/>
        <v>0</v>
      </c>
      <c r="M115">
        <f t="shared" si="21"/>
        <v>0</v>
      </c>
      <c r="N115">
        <f t="shared" si="21"/>
        <v>0</v>
      </c>
      <c r="O115">
        <f t="shared" si="21"/>
        <v>0.05</v>
      </c>
    </row>
    <row r="116" spans="2:17" x14ac:dyDescent="0.3">
      <c r="B116" t="s">
        <v>121</v>
      </c>
      <c r="G116">
        <f>_xlfn.STDEV.S(G93:G112)</f>
        <v>30.275228713986806</v>
      </c>
      <c r="I116">
        <f t="shared" ref="I116:O116" si="22">_xlfn.STDEV.S(I93:I112)</f>
        <v>0.60480531882929889</v>
      </c>
      <c r="J116">
        <f t="shared" si="22"/>
        <v>0.88852331663863859</v>
      </c>
      <c r="K116">
        <f t="shared" si="22"/>
        <v>0</v>
      </c>
      <c r="L116">
        <f t="shared" si="22"/>
        <v>0</v>
      </c>
      <c r="M116">
        <f t="shared" si="22"/>
        <v>0</v>
      </c>
      <c r="N116">
        <f t="shared" si="22"/>
        <v>0</v>
      </c>
      <c r="O116">
        <f t="shared" si="22"/>
        <v>0.22360679774997896</v>
      </c>
    </row>
    <row r="117" spans="2:17" x14ac:dyDescent="0.3">
      <c r="B117" s="3" t="s">
        <v>122</v>
      </c>
      <c r="G117">
        <f>(G116/SQRT(20))</f>
        <v>6.7697469438828035</v>
      </c>
      <c r="I117">
        <f t="shared" ref="I117:O117" si="23">(I116/SQRT(20))</f>
        <v>0.13523858060557459</v>
      </c>
      <c r="J117">
        <f t="shared" si="23"/>
        <v>0.19867985355975656</v>
      </c>
      <c r="K117">
        <f t="shared" si="23"/>
        <v>0</v>
      </c>
      <c r="L117">
        <f t="shared" si="23"/>
        <v>0</v>
      </c>
      <c r="M117">
        <f t="shared" si="23"/>
        <v>0</v>
      </c>
      <c r="N117">
        <f t="shared" si="23"/>
        <v>0</v>
      </c>
      <c r="O117">
        <f t="shared" si="23"/>
        <v>4.9999999999999996E-2</v>
      </c>
    </row>
    <row r="119" spans="2:17" x14ac:dyDescent="0.3">
      <c r="B119" t="s">
        <v>34</v>
      </c>
      <c r="C119" t="s">
        <v>35</v>
      </c>
      <c r="D119" t="s">
        <v>55</v>
      </c>
      <c r="E119" t="s">
        <v>36</v>
      </c>
      <c r="F119" t="s">
        <v>37</v>
      </c>
      <c r="G119" t="s">
        <v>114</v>
      </c>
      <c r="H119" t="s">
        <v>39</v>
      </c>
      <c r="I119" t="s">
        <v>40</v>
      </c>
      <c r="J119" t="s">
        <v>41</v>
      </c>
      <c r="K119" t="s">
        <v>42</v>
      </c>
      <c r="L119" t="s">
        <v>43</v>
      </c>
      <c r="M119" t="s">
        <v>44</v>
      </c>
      <c r="N119" t="s">
        <v>45</v>
      </c>
      <c r="O119" t="s">
        <v>46</v>
      </c>
      <c r="Q119" t="s">
        <v>100</v>
      </c>
    </row>
    <row r="120" spans="2:17" x14ac:dyDescent="0.3">
      <c r="B120" s="3">
        <v>42237</v>
      </c>
      <c r="C120" t="s">
        <v>8</v>
      </c>
      <c r="D120">
        <v>65</v>
      </c>
      <c r="E120">
        <v>7</v>
      </c>
      <c r="F120">
        <v>1</v>
      </c>
      <c r="G120">
        <v>95</v>
      </c>
      <c r="H120" t="s">
        <v>95</v>
      </c>
      <c r="I120">
        <v>3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42237</v>
      </c>
      <c r="C121" t="s">
        <v>8</v>
      </c>
      <c r="D121">
        <v>65</v>
      </c>
      <c r="E121">
        <v>7</v>
      </c>
      <c r="F121">
        <v>2</v>
      </c>
      <c r="G121">
        <v>105</v>
      </c>
      <c r="H121" t="s">
        <v>95</v>
      </c>
      <c r="I121">
        <v>3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Q121" t="s">
        <v>318</v>
      </c>
    </row>
    <row r="122" spans="2:17" x14ac:dyDescent="0.3">
      <c r="B122" s="3">
        <v>42237</v>
      </c>
      <c r="C122" t="s">
        <v>8</v>
      </c>
      <c r="D122">
        <v>65</v>
      </c>
      <c r="E122">
        <v>7</v>
      </c>
      <c r="F122">
        <v>3</v>
      </c>
      <c r="G122">
        <v>100</v>
      </c>
      <c r="H122" t="s">
        <v>95</v>
      </c>
      <c r="I122">
        <v>3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</row>
    <row r="123" spans="2:17" x14ac:dyDescent="0.3">
      <c r="B123" s="3">
        <v>42237</v>
      </c>
      <c r="C123" t="s">
        <v>8</v>
      </c>
      <c r="D123">
        <v>65</v>
      </c>
      <c r="E123">
        <v>7</v>
      </c>
      <c r="F123">
        <v>4</v>
      </c>
      <c r="G123">
        <v>89</v>
      </c>
      <c r="H123" t="s">
        <v>95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 s="6"/>
    </row>
    <row r="124" spans="2:17" x14ac:dyDescent="0.3">
      <c r="B124" s="3">
        <v>42237</v>
      </c>
      <c r="C124" t="s">
        <v>8</v>
      </c>
      <c r="D124">
        <v>65</v>
      </c>
      <c r="E124">
        <v>7</v>
      </c>
      <c r="F124">
        <v>5</v>
      </c>
      <c r="G124">
        <v>121</v>
      </c>
      <c r="H124" t="s">
        <v>99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7" x14ac:dyDescent="0.3">
      <c r="B125" s="3">
        <v>42237</v>
      </c>
      <c r="C125" t="s">
        <v>8</v>
      </c>
      <c r="D125">
        <v>65</v>
      </c>
      <c r="E125">
        <v>7</v>
      </c>
      <c r="F125">
        <v>6</v>
      </c>
      <c r="G125">
        <v>96</v>
      </c>
      <c r="H125" t="s">
        <v>95</v>
      </c>
      <c r="I125">
        <v>3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Q125" t="s">
        <v>319</v>
      </c>
    </row>
    <row r="126" spans="2:17" x14ac:dyDescent="0.3">
      <c r="B126" s="3">
        <v>42237</v>
      </c>
      <c r="C126" t="s">
        <v>8</v>
      </c>
      <c r="D126">
        <v>65</v>
      </c>
      <c r="E126">
        <v>7</v>
      </c>
      <c r="F126">
        <v>7</v>
      </c>
      <c r="G126">
        <v>109</v>
      </c>
      <c r="H126" t="s">
        <v>99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42237</v>
      </c>
      <c r="C127" t="s">
        <v>8</v>
      </c>
      <c r="D127">
        <v>65</v>
      </c>
      <c r="E127">
        <v>7</v>
      </c>
      <c r="F127">
        <v>8</v>
      </c>
      <c r="G127">
        <v>95</v>
      </c>
      <c r="H127" t="s">
        <v>95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 s="6"/>
    </row>
    <row r="128" spans="2:17" x14ac:dyDescent="0.3">
      <c r="B128" s="3">
        <v>42237</v>
      </c>
      <c r="C128" t="s">
        <v>8</v>
      </c>
      <c r="D128">
        <v>65</v>
      </c>
      <c r="E128">
        <v>7</v>
      </c>
      <c r="F128">
        <v>9</v>
      </c>
      <c r="G128">
        <v>112</v>
      </c>
      <c r="H128" t="s">
        <v>99</v>
      </c>
      <c r="I128">
        <v>4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42237</v>
      </c>
      <c r="C129" t="s">
        <v>8</v>
      </c>
      <c r="D129">
        <v>65</v>
      </c>
      <c r="E129">
        <v>7</v>
      </c>
      <c r="F129">
        <v>10</v>
      </c>
      <c r="G129">
        <v>107</v>
      </c>
      <c r="H129" t="s">
        <v>95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42237</v>
      </c>
      <c r="C130" t="s">
        <v>8</v>
      </c>
      <c r="D130">
        <v>65</v>
      </c>
      <c r="E130">
        <v>7</v>
      </c>
      <c r="F130">
        <v>11</v>
      </c>
      <c r="G130">
        <v>112</v>
      </c>
      <c r="H130" t="s">
        <v>116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42237</v>
      </c>
      <c r="C131" t="s">
        <v>8</v>
      </c>
      <c r="D131">
        <v>65</v>
      </c>
      <c r="E131">
        <v>7</v>
      </c>
      <c r="F131">
        <v>12</v>
      </c>
      <c r="G131">
        <v>129</v>
      </c>
      <c r="H131" t="s">
        <v>99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Q131" t="s">
        <v>299</v>
      </c>
    </row>
    <row r="132" spans="2:17" x14ac:dyDescent="0.3">
      <c r="B132" s="3">
        <v>42237</v>
      </c>
      <c r="C132" t="s">
        <v>8</v>
      </c>
      <c r="D132">
        <v>65</v>
      </c>
      <c r="E132">
        <v>7</v>
      </c>
      <c r="F132">
        <v>13</v>
      </c>
      <c r="G132">
        <v>121</v>
      </c>
      <c r="H132" t="s">
        <v>99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42237</v>
      </c>
      <c r="C133" t="s">
        <v>8</v>
      </c>
      <c r="D133">
        <v>65</v>
      </c>
      <c r="E133">
        <v>7</v>
      </c>
      <c r="F133">
        <v>14</v>
      </c>
      <c r="G133">
        <v>129</v>
      </c>
      <c r="H133" t="s">
        <v>98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 t="s">
        <v>299</v>
      </c>
    </row>
    <row r="134" spans="2:17" x14ac:dyDescent="0.3">
      <c r="B134" s="3">
        <v>42237</v>
      </c>
      <c r="C134" t="s">
        <v>8</v>
      </c>
      <c r="D134">
        <v>65</v>
      </c>
      <c r="E134">
        <v>7</v>
      </c>
      <c r="F134">
        <v>15</v>
      </c>
      <c r="G134">
        <v>91</v>
      </c>
      <c r="H134" t="s">
        <v>95</v>
      </c>
      <c r="I134">
        <v>3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42237</v>
      </c>
      <c r="C135" t="s">
        <v>8</v>
      </c>
      <c r="D135">
        <v>65</v>
      </c>
      <c r="E135">
        <v>7</v>
      </c>
      <c r="F135">
        <v>16</v>
      </c>
      <c r="G135">
        <v>76</v>
      </c>
      <c r="H135" t="s">
        <v>95</v>
      </c>
      <c r="I135">
        <v>4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42237</v>
      </c>
      <c r="C136" t="s">
        <v>8</v>
      </c>
      <c r="D136">
        <v>65</v>
      </c>
      <c r="E136">
        <v>7</v>
      </c>
      <c r="F136">
        <v>17</v>
      </c>
      <c r="G136">
        <v>82</v>
      </c>
      <c r="H136" t="s">
        <v>95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 t="s">
        <v>299</v>
      </c>
    </row>
    <row r="137" spans="2:17" x14ac:dyDescent="0.3">
      <c r="B137" s="3">
        <v>42237</v>
      </c>
      <c r="C137" t="s">
        <v>8</v>
      </c>
      <c r="D137">
        <v>65</v>
      </c>
      <c r="E137">
        <v>7</v>
      </c>
      <c r="F137">
        <v>18</v>
      </c>
      <c r="G137">
        <v>74</v>
      </c>
      <c r="H137" s="11" t="s">
        <v>95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 s="6"/>
    </row>
    <row r="138" spans="2:17" x14ac:dyDescent="0.3">
      <c r="B138" s="3">
        <v>42237</v>
      </c>
      <c r="C138" t="s">
        <v>8</v>
      </c>
      <c r="D138">
        <v>65</v>
      </c>
      <c r="E138">
        <v>7</v>
      </c>
      <c r="F138">
        <v>19</v>
      </c>
      <c r="G138">
        <v>104</v>
      </c>
      <c r="H138" t="s">
        <v>95</v>
      </c>
      <c r="I138">
        <v>3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42237</v>
      </c>
      <c r="C139" t="s">
        <v>8</v>
      </c>
      <c r="D139">
        <v>65</v>
      </c>
      <c r="E139">
        <v>7</v>
      </c>
      <c r="F139">
        <v>20</v>
      </c>
      <c r="G139">
        <v>75</v>
      </c>
      <c r="H139" t="s">
        <v>95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Q139" t="s">
        <v>306</v>
      </c>
    </row>
    <row r="140" spans="2:17" x14ac:dyDescent="0.3">
      <c r="B140" s="3"/>
    </row>
    <row r="141" spans="2:17" x14ac:dyDescent="0.3">
      <c r="B141" s="3" t="s">
        <v>108</v>
      </c>
      <c r="J141">
        <f t="shared" ref="J141:O141" si="24">SUM(J120:J139)</f>
        <v>4</v>
      </c>
      <c r="K141">
        <f t="shared" si="24"/>
        <v>1</v>
      </c>
      <c r="L141">
        <f t="shared" si="24"/>
        <v>3</v>
      </c>
      <c r="M141">
        <f t="shared" si="24"/>
        <v>0</v>
      </c>
      <c r="N141">
        <f t="shared" si="24"/>
        <v>0</v>
      </c>
      <c r="O141">
        <f t="shared" si="24"/>
        <v>0</v>
      </c>
    </row>
    <row r="142" spans="2:17" x14ac:dyDescent="0.3">
      <c r="B142" s="3" t="s">
        <v>107</v>
      </c>
      <c r="G142">
        <f>AVERAGE(G120:G139)</f>
        <v>101.1</v>
      </c>
      <c r="I142">
        <f>AVERAGE(I120:I139)</f>
        <v>3.25</v>
      </c>
      <c r="J142">
        <f>AVERAGE(J120:J139)</f>
        <v>0.2</v>
      </c>
      <c r="K142">
        <f t="shared" ref="K142:O142" si="25">AVERAGE(K120:K139)</f>
        <v>0.05</v>
      </c>
      <c r="L142">
        <f t="shared" si="25"/>
        <v>0.15</v>
      </c>
      <c r="M142">
        <f t="shared" si="25"/>
        <v>0</v>
      </c>
      <c r="N142">
        <f t="shared" si="25"/>
        <v>0</v>
      </c>
      <c r="O142">
        <f t="shared" si="25"/>
        <v>0</v>
      </c>
    </row>
    <row r="143" spans="2:17" x14ac:dyDescent="0.3">
      <c r="B143" t="s">
        <v>121</v>
      </c>
      <c r="G143">
        <f>_xlfn.STDEV.S(G120:G139)</f>
        <v>16.964048672661267</v>
      </c>
      <c r="I143">
        <f t="shared" ref="I143:O143" si="26">_xlfn.STDEV.S(I120:I139)</f>
        <v>0.4442616583193193</v>
      </c>
      <c r="J143">
        <f t="shared" si="26"/>
        <v>0.41039134083406165</v>
      </c>
      <c r="K143">
        <f t="shared" si="26"/>
        <v>0.22360679774997896</v>
      </c>
      <c r="L143">
        <f t="shared" si="26"/>
        <v>0.36634754853252327</v>
      </c>
      <c r="M143">
        <f t="shared" si="26"/>
        <v>0</v>
      </c>
      <c r="N143">
        <f t="shared" si="26"/>
        <v>0</v>
      </c>
      <c r="O143">
        <f t="shared" si="26"/>
        <v>0</v>
      </c>
    </row>
    <row r="144" spans="2:17" x14ac:dyDescent="0.3">
      <c r="B144" s="3" t="s">
        <v>122</v>
      </c>
      <c r="G144">
        <f>(G143/SQRT(20))</f>
        <v>3.793276600568567</v>
      </c>
      <c r="I144">
        <f t="shared" ref="I144:O144" si="27">(I143/SQRT(20))</f>
        <v>9.9339926779878282E-2</v>
      </c>
      <c r="J144">
        <f t="shared" si="27"/>
        <v>9.1766293548224701E-2</v>
      </c>
      <c r="K144">
        <f t="shared" si="27"/>
        <v>4.9999999999999996E-2</v>
      </c>
      <c r="L144">
        <f t="shared" si="27"/>
        <v>8.1917802190912534E-2</v>
      </c>
      <c r="M144">
        <f t="shared" si="27"/>
        <v>0</v>
      </c>
      <c r="N144">
        <f t="shared" si="27"/>
        <v>0</v>
      </c>
      <c r="O144">
        <f t="shared" si="27"/>
        <v>0</v>
      </c>
    </row>
    <row r="146" spans="2:17" x14ac:dyDescent="0.3">
      <c r="B146" t="s">
        <v>34</v>
      </c>
      <c r="C146" t="s">
        <v>35</v>
      </c>
      <c r="D146" t="s">
        <v>55</v>
      </c>
      <c r="E146" t="s">
        <v>36</v>
      </c>
      <c r="F146" t="s">
        <v>37</v>
      </c>
      <c r="G146" t="s">
        <v>114</v>
      </c>
      <c r="H146" t="s">
        <v>39</v>
      </c>
      <c r="I146" t="s">
        <v>40</v>
      </c>
      <c r="J146" t="s">
        <v>41</v>
      </c>
      <c r="K146" t="s">
        <v>42</v>
      </c>
      <c r="L146" t="s">
        <v>43</v>
      </c>
      <c r="M146" t="s">
        <v>44</v>
      </c>
      <c r="N146" t="s">
        <v>45</v>
      </c>
      <c r="O146" t="s">
        <v>46</v>
      </c>
      <c r="Q146" t="s">
        <v>100</v>
      </c>
    </row>
    <row r="147" spans="2:17" x14ac:dyDescent="0.3">
      <c r="B147" s="3">
        <v>42237</v>
      </c>
      <c r="C147" t="s">
        <v>8</v>
      </c>
      <c r="D147">
        <v>66</v>
      </c>
      <c r="E147">
        <v>8</v>
      </c>
      <c r="F147">
        <v>1</v>
      </c>
      <c r="G147">
        <v>42</v>
      </c>
      <c r="H147" t="s">
        <v>98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 s="6"/>
    </row>
    <row r="148" spans="2:17" x14ac:dyDescent="0.3">
      <c r="B148" s="3">
        <v>42237</v>
      </c>
      <c r="C148" t="s">
        <v>8</v>
      </c>
      <c r="D148">
        <v>66</v>
      </c>
      <c r="E148">
        <v>8</v>
      </c>
      <c r="F148">
        <v>2</v>
      </c>
      <c r="G148">
        <v>64</v>
      </c>
      <c r="H148" t="s">
        <v>95</v>
      </c>
      <c r="I148">
        <v>3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42237</v>
      </c>
      <c r="C149" t="s">
        <v>8</v>
      </c>
      <c r="D149">
        <v>66</v>
      </c>
      <c r="E149">
        <v>8</v>
      </c>
      <c r="F149">
        <v>3</v>
      </c>
      <c r="G149">
        <v>100</v>
      </c>
      <c r="H149" t="s">
        <v>95</v>
      </c>
      <c r="I149">
        <v>4</v>
      </c>
      <c r="J149">
        <v>3</v>
      </c>
      <c r="K149">
        <v>0</v>
      </c>
      <c r="L149">
        <v>1</v>
      </c>
      <c r="M149">
        <v>0</v>
      </c>
      <c r="N149">
        <v>0</v>
      </c>
      <c r="O149">
        <v>0</v>
      </c>
      <c r="Q149" t="s">
        <v>191</v>
      </c>
    </row>
    <row r="150" spans="2:17" x14ac:dyDescent="0.3">
      <c r="B150" s="3">
        <v>42237</v>
      </c>
      <c r="C150" t="s">
        <v>8</v>
      </c>
      <c r="D150">
        <v>66</v>
      </c>
      <c r="E150">
        <v>8</v>
      </c>
      <c r="F150">
        <v>4</v>
      </c>
      <c r="G150">
        <v>56</v>
      </c>
      <c r="H150" t="s">
        <v>95</v>
      </c>
      <c r="I150">
        <v>4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Q150" t="s">
        <v>254</v>
      </c>
    </row>
    <row r="151" spans="2:17" x14ac:dyDescent="0.3">
      <c r="B151" s="3">
        <v>42237</v>
      </c>
      <c r="C151" t="s">
        <v>8</v>
      </c>
      <c r="D151">
        <v>66</v>
      </c>
      <c r="E151">
        <v>8</v>
      </c>
      <c r="F151">
        <v>5</v>
      </c>
      <c r="G151">
        <v>95</v>
      </c>
      <c r="H151" t="s">
        <v>95</v>
      </c>
      <c r="I151">
        <v>3</v>
      </c>
      <c r="J151">
        <v>2</v>
      </c>
      <c r="K151">
        <v>0</v>
      </c>
      <c r="L151">
        <v>0</v>
      </c>
      <c r="M151">
        <v>1</v>
      </c>
      <c r="N151">
        <v>0</v>
      </c>
      <c r="O151">
        <v>0</v>
      </c>
      <c r="Q151" s="6" t="s">
        <v>232</v>
      </c>
    </row>
    <row r="152" spans="2:17" x14ac:dyDescent="0.3">
      <c r="B152" s="3">
        <v>42237</v>
      </c>
      <c r="C152" t="s">
        <v>8</v>
      </c>
      <c r="D152">
        <v>66</v>
      </c>
      <c r="E152">
        <v>8</v>
      </c>
      <c r="F152">
        <v>6</v>
      </c>
      <c r="G152">
        <v>49</v>
      </c>
      <c r="H152" t="s">
        <v>95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 t="s">
        <v>263</v>
      </c>
    </row>
    <row r="153" spans="2:17" x14ac:dyDescent="0.3">
      <c r="B153" s="3">
        <v>42237</v>
      </c>
      <c r="C153" t="s">
        <v>8</v>
      </c>
      <c r="D153">
        <v>66</v>
      </c>
      <c r="E153">
        <v>8</v>
      </c>
      <c r="F153">
        <v>7</v>
      </c>
      <c r="G153">
        <v>43</v>
      </c>
      <c r="H153" t="s">
        <v>98</v>
      </c>
      <c r="I153">
        <v>4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Q153" t="s">
        <v>277</v>
      </c>
    </row>
    <row r="154" spans="2:17" x14ac:dyDescent="0.3">
      <c r="B154" s="3">
        <v>42237</v>
      </c>
      <c r="C154" t="s">
        <v>8</v>
      </c>
      <c r="D154">
        <v>66</v>
      </c>
      <c r="E154">
        <v>8</v>
      </c>
      <c r="F154">
        <v>8</v>
      </c>
      <c r="G154">
        <v>56</v>
      </c>
      <c r="H154" t="s">
        <v>98</v>
      </c>
      <c r="I154">
        <v>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2:17" x14ac:dyDescent="0.3">
      <c r="B155" s="3">
        <v>42237</v>
      </c>
      <c r="C155" t="s">
        <v>8</v>
      </c>
      <c r="D155">
        <v>66</v>
      </c>
      <c r="E155">
        <v>8</v>
      </c>
      <c r="F155">
        <v>9</v>
      </c>
      <c r="G155">
        <v>51</v>
      </c>
      <c r="H155" t="s">
        <v>98</v>
      </c>
      <c r="I155">
        <v>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>
        <v>42237</v>
      </c>
      <c r="C156" t="s">
        <v>8</v>
      </c>
      <c r="D156">
        <v>66</v>
      </c>
      <c r="E156">
        <v>8</v>
      </c>
      <c r="F156">
        <v>10</v>
      </c>
      <c r="G156">
        <v>32</v>
      </c>
      <c r="H156" t="s">
        <v>95</v>
      </c>
      <c r="I156">
        <v>4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7" x14ac:dyDescent="0.3">
      <c r="B157" s="3">
        <v>42237</v>
      </c>
      <c r="C157" t="s">
        <v>8</v>
      </c>
      <c r="D157">
        <v>66</v>
      </c>
      <c r="E157">
        <v>8</v>
      </c>
      <c r="F157">
        <v>11</v>
      </c>
      <c r="G157">
        <v>62</v>
      </c>
      <c r="H157" t="s">
        <v>95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 t="s">
        <v>263</v>
      </c>
    </row>
    <row r="158" spans="2:17" x14ac:dyDescent="0.3">
      <c r="B158" s="3"/>
    </row>
    <row r="159" spans="2:17" x14ac:dyDescent="0.3">
      <c r="B159" s="3" t="s">
        <v>108</v>
      </c>
      <c r="J159">
        <f>SUM(J147:J157)</f>
        <v>9</v>
      </c>
      <c r="K159">
        <f>SUM(K147:K157)</f>
        <v>0</v>
      </c>
      <c r="L159">
        <f>SUM(L147:L157)</f>
        <v>1</v>
      </c>
      <c r="M159">
        <f t="shared" ref="M159:O159" si="28">SUM(M147:M157)</f>
        <v>1</v>
      </c>
      <c r="N159">
        <f t="shared" si="28"/>
        <v>0</v>
      </c>
      <c r="O159">
        <f t="shared" si="28"/>
        <v>0</v>
      </c>
    </row>
    <row r="160" spans="2:17" x14ac:dyDescent="0.3">
      <c r="B160" s="3" t="s">
        <v>107</v>
      </c>
      <c r="G160">
        <f>AVERAGE(G147:G157)</f>
        <v>59.090909090909093</v>
      </c>
      <c r="I160">
        <f>AVERAGE(I147:I157)</f>
        <v>3.4545454545454546</v>
      </c>
      <c r="J160">
        <f>AVERAGE(J147:J157)</f>
        <v>0.81818181818181823</v>
      </c>
      <c r="K160">
        <f>AVERAGE(K147:K157)</f>
        <v>0</v>
      </c>
      <c r="L160">
        <f>AVERAGE(L147:L157)</f>
        <v>9.0909090909090912E-2</v>
      </c>
      <c r="M160">
        <f t="shared" ref="M160:O160" si="29">AVERAGE(M147:M157)</f>
        <v>9.0909090909090912E-2</v>
      </c>
      <c r="N160">
        <f t="shared" si="29"/>
        <v>0</v>
      </c>
      <c r="O160">
        <f t="shared" si="29"/>
        <v>0</v>
      </c>
    </row>
    <row r="161" spans="2:17" x14ac:dyDescent="0.3">
      <c r="B161" t="s">
        <v>121</v>
      </c>
      <c r="G161">
        <f>_xlfn.STDEV.S(G147:G157)</f>
        <v>21.135063498624952</v>
      </c>
      <c r="I161">
        <f>_xlfn.STDEV.S(I147:I157)</f>
        <v>0.52223296786709272</v>
      </c>
      <c r="J161">
        <f>_xlfn.STDEV.S(J147:J157)</f>
        <v>0.98164981721404276</v>
      </c>
      <c r="K161">
        <f>_xlfn.STDEV.S(K147:K157)</f>
        <v>0</v>
      </c>
      <c r="L161">
        <f>_xlfn.STDEV.S(L147:L157)</f>
        <v>0.30151134457776363</v>
      </c>
      <c r="M161">
        <f>_xlfn.STDEV.S(M147:M157)</f>
        <v>0.30151134457776363</v>
      </c>
      <c r="N161">
        <f t="shared" ref="N161" si="30">_xlfn.STDEV.S(N147:N157)</f>
        <v>0</v>
      </c>
      <c r="O161">
        <f>_xlfn.STDEV.S(O147:O157)</f>
        <v>0</v>
      </c>
    </row>
    <row r="162" spans="2:17" x14ac:dyDescent="0.3">
      <c r="B162" s="3" t="s">
        <v>122</v>
      </c>
      <c r="G162">
        <f>(G161/SQRT(11))</f>
        <v>6.372461413206822</v>
      </c>
      <c r="I162">
        <f>(I161/SQRT(11))</f>
        <v>0.15745916432444315</v>
      </c>
      <c r="J162">
        <f>(J161/SQRT(11))</f>
        <v>0.29597855629272191</v>
      </c>
      <c r="K162">
        <f>(K161/SQRT(11))</f>
        <v>0</v>
      </c>
      <c r="L162">
        <f>(L161/SQRT(11))</f>
        <v>9.0909090909090912E-2</v>
      </c>
      <c r="M162">
        <f t="shared" ref="M162" si="31">(M161/SQRT(11))</f>
        <v>9.0909090909090912E-2</v>
      </c>
      <c r="N162">
        <f>(N161/SQRT(11))</f>
        <v>0</v>
      </c>
      <c r="O162">
        <f t="shared" ref="O162" si="32">(O161/SQRT(11))</f>
        <v>0</v>
      </c>
    </row>
    <row r="164" spans="2:17" x14ac:dyDescent="0.3">
      <c r="B164" t="s">
        <v>34</v>
      </c>
      <c r="C164" t="s">
        <v>35</v>
      </c>
      <c r="D164" t="s">
        <v>55</v>
      </c>
      <c r="E164" t="s">
        <v>36</v>
      </c>
      <c r="F164" t="s">
        <v>37</v>
      </c>
      <c r="G164" t="s">
        <v>114</v>
      </c>
      <c r="H164" t="s">
        <v>39</v>
      </c>
      <c r="I164" t="s">
        <v>40</v>
      </c>
      <c r="J164" t="s">
        <v>41</v>
      </c>
      <c r="K164" t="s">
        <v>42</v>
      </c>
      <c r="L164" t="s">
        <v>43</v>
      </c>
      <c r="M164" t="s">
        <v>44</v>
      </c>
      <c r="N164" t="s">
        <v>45</v>
      </c>
      <c r="O164" t="s">
        <v>46</v>
      </c>
      <c r="Q164" t="s">
        <v>100</v>
      </c>
    </row>
    <row r="165" spans="2:17" x14ac:dyDescent="0.3">
      <c r="B165" s="3">
        <v>42237</v>
      </c>
      <c r="C165" t="s">
        <v>8</v>
      </c>
      <c r="D165">
        <v>67</v>
      </c>
      <c r="E165">
        <v>9</v>
      </c>
      <c r="F165">
        <v>1</v>
      </c>
      <c r="G165">
        <v>119</v>
      </c>
      <c r="H165" t="s">
        <v>95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 t="s">
        <v>232</v>
      </c>
    </row>
    <row r="166" spans="2:17" x14ac:dyDescent="0.3">
      <c r="B166" s="3">
        <v>42237</v>
      </c>
      <c r="C166" t="s">
        <v>8</v>
      </c>
      <c r="D166">
        <v>67</v>
      </c>
      <c r="E166">
        <v>9</v>
      </c>
      <c r="F166">
        <v>2</v>
      </c>
      <c r="G166">
        <v>81</v>
      </c>
      <c r="H166" t="s">
        <v>116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 t="s">
        <v>232</v>
      </c>
    </row>
    <row r="167" spans="2:17" x14ac:dyDescent="0.3">
      <c r="B167" s="3">
        <v>42237</v>
      </c>
      <c r="C167" t="s">
        <v>8</v>
      </c>
      <c r="D167">
        <v>67</v>
      </c>
      <c r="E167">
        <v>9</v>
      </c>
      <c r="F167">
        <v>3</v>
      </c>
      <c r="G167">
        <v>66</v>
      </c>
      <c r="H167" t="s">
        <v>95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 t="s">
        <v>306</v>
      </c>
    </row>
    <row r="168" spans="2:17" x14ac:dyDescent="0.3">
      <c r="B168" s="3">
        <v>42237</v>
      </c>
      <c r="C168" t="s">
        <v>8</v>
      </c>
      <c r="D168">
        <v>67</v>
      </c>
      <c r="E168">
        <v>9</v>
      </c>
      <c r="F168">
        <v>4</v>
      </c>
      <c r="G168">
        <v>79</v>
      </c>
      <c r="H168" t="s">
        <v>95</v>
      </c>
      <c r="I168">
        <v>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42237</v>
      </c>
      <c r="C169" t="s">
        <v>8</v>
      </c>
      <c r="D169">
        <v>67</v>
      </c>
      <c r="E169">
        <v>9</v>
      </c>
      <c r="F169">
        <v>5</v>
      </c>
      <c r="G169">
        <v>72</v>
      </c>
      <c r="H169" t="s">
        <v>95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42237</v>
      </c>
      <c r="C170" t="s">
        <v>8</v>
      </c>
      <c r="D170">
        <v>67</v>
      </c>
      <c r="E170">
        <v>9</v>
      </c>
      <c r="F170">
        <v>6</v>
      </c>
      <c r="G170">
        <v>107</v>
      </c>
      <c r="H170" t="s">
        <v>95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42237</v>
      </c>
      <c r="C171" t="s">
        <v>8</v>
      </c>
      <c r="D171">
        <v>67</v>
      </c>
      <c r="E171">
        <v>9</v>
      </c>
      <c r="F171">
        <v>7</v>
      </c>
      <c r="G171">
        <v>104</v>
      </c>
      <c r="H171" t="s">
        <v>116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42237</v>
      </c>
      <c r="C172" t="s">
        <v>8</v>
      </c>
      <c r="D172">
        <v>67</v>
      </c>
      <c r="E172">
        <v>9</v>
      </c>
      <c r="F172">
        <v>8</v>
      </c>
      <c r="G172">
        <v>118</v>
      </c>
      <c r="H172" t="s">
        <v>99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42237</v>
      </c>
      <c r="C173" t="s">
        <v>8</v>
      </c>
      <c r="D173">
        <v>67</v>
      </c>
      <c r="E173">
        <v>9</v>
      </c>
      <c r="F173">
        <v>9</v>
      </c>
      <c r="G173">
        <v>111</v>
      </c>
      <c r="H173" t="s">
        <v>116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 t="s">
        <v>232</v>
      </c>
    </row>
    <row r="174" spans="2:17" x14ac:dyDescent="0.3">
      <c r="B174" s="3">
        <v>42237</v>
      </c>
      <c r="C174" t="s">
        <v>8</v>
      </c>
      <c r="D174">
        <v>67</v>
      </c>
      <c r="E174">
        <v>9</v>
      </c>
      <c r="F174">
        <v>10</v>
      </c>
      <c r="G174">
        <v>79</v>
      </c>
      <c r="H174" t="s">
        <v>95</v>
      </c>
      <c r="I174">
        <v>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Q174" t="s">
        <v>232</v>
      </c>
    </row>
    <row r="175" spans="2:17" x14ac:dyDescent="0.3">
      <c r="B175" s="3">
        <v>42237</v>
      </c>
      <c r="C175" t="s">
        <v>8</v>
      </c>
      <c r="D175">
        <v>67</v>
      </c>
      <c r="E175">
        <v>9</v>
      </c>
      <c r="F175">
        <v>11</v>
      </c>
      <c r="G175">
        <v>94</v>
      </c>
      <c r="H175" t="s">
        <v>98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42237</v>
      </c>
      <c r="C176" t="s">
        <v>8</v>
      </c>
      <c r="D176">
        <v>67</v>
      </c>
      <c r="E176">
        <v>9</v>
      </c>
      <c r="F176">
        <v>12</v>
      </c>
      <c r="G176">
        <v>83</v>
      </c>
      <c r="H176" t="s">
        <v>95</v>
      </c>
      <c r="I176">
        <v>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Q176" t="s">
        <v>232</v>
      </c>
    </row>
    <row r="177" spans="2:17" x14ac:dyDescent="0.3">
      <c r="B177" s="3">
        <v>42237</v>
      </c>
      <c r="C177" t="s">
        <v>8</v>
      </c>
      <c r="D177">
        <v>67</v>
      </c>
      <c r="E177">
        <v>9</v>
      </c>
      <c r="F177">
        <v>13</v>
      </c>
      <c r="G177">
        <v>80</v>
      </c>
      <c r="H177" t="s">
        <v>98</v>
      </c>
      <c r="I177">
        <v>3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42237</v>
      </c>
      <c r="C178" t="s">
        <v>8</v>
      </c>
      <c r="D178">
        <v>67</v>
      </c>
      <c r="E178">
        <v>9</v>
      </c>
      <c r="F178">
        <v>14</v>
      </c>
      <c r="G178">
        <v>64</v>
      </c>
      <c r="H178" t="s">
        <v>95</v>
      </c>
      <c r="I178">
        <v>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42237</v>
      </c>
      <c r="C179" t="s">
        <v>8</v>
      </c>
      <c r="D179">
        <v>67</v>
      </c>
      <c r="E179">
        <v>9</v>
      </c>
      <c r="F179">
        <v>15</v>
      </c>
      <c r="G179">
        <v>86</v>
      </c>
      <c r="H179" t="s">
        <v>95</v>
      </c>
      <c r="I179">
        <v>3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42237</v>
      </c>
      <c r="C180" t="s">
        <v>8</v>
      </c>
      <c r="D180">
        <v>67</v>
      </c>
      <c r="E180">
        <v>9</v>
      </c>
      <c r="F180">
        <v>16</v>
      </c>
      <c r="G180">
        <v>66</v>
      </c>
      <c r="H180" t="s">
        <v>95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42237</v>
      </c>
      <c r="C181" t="s">
        <v>8</v>
      </c>
      <c r="D181">
        <v>67</v>
      </c>
      <c r="E181">
        <v>9</v>
      </c>
      <c r="F181">
        <v>17</v>
      </c>
      <c r="G181">
        <v>57</v>
      </c>
      <c r="H181" t="s">
        <v>95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42237</v>
      </c>
      <c r="C182" t="s">
        <v>8</v>
      </c>
      <c r="D182">
        <v>67</v>
      </c>
      <c r="E182">
        <v>9</v>
      </c>
      <c r="F182">
        <v>18</v>
      </c>
      <c r="G182">
        <v>69</v>
      </c>
      <c r="H182" s="11" t="s">
        <v>98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>
        <v>42237</v>
      </c>
      <c r="C183" t="s">
        <v>8</v>
      </c>
      <c r="D183">
        <v>67</v>
      </c>
      <c r="E183">
        <v>9</v>
      </c>
      <c r="F183">
        <v>19</v>
      </c>
      <c r="G183">
        <v>65</v>
      </c>
      <c r="H183" t="s">
        <v>95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 t="s">
        <v>232</v>
      </c>
    </row>
    <row r="184" spans="2:17" x14ac:dyDescent="0.3">
      <c r="B184" s="3">
        <v>42237</v>
      </c>
      <c r="C184" t="s">
        <v>8</v>
      </c>
      <c r="D184">
        <v>67</v>
      </c>
      <c r="E184">
        <v>9</v>
      </c>
      <c r="F184">
        <v>20</v>
      </c>
      <c r="G184">
        <v>55</v>
      </c>
      <c r="H184" t="s">
        <v>98</v>
      </c>
      <c r="I184">
        <v>4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/>
    </row>
    <row r="186" spans="2:17" x14ac:dyDescent="0.3">
      <c r="B186" s="3" t="s">
        <v>108</v>
      </c>
      <c r="J186">
        <f t="shared" ref="J186:O186" si="33">SUM(J165:J184)</f>
        <v>3</v>
      </c>
      <c r="K186">
        <f t="shared" si="33"/>
        <v>0</v>
      </c>
      <c r="L186">
        <f t="shared" si="33"/>
        <v>0</v>
      </c>
      <c r="M186">
        <f t="shared" si="33"/>
        <v>0</v>
      </c>
      <c r="N186">
        <f t="shared" si="33"/>
        <v>0</v>
      </c>
      <c r="O186">
        <f t="shared" si="33"/>
        <v>0</v>
      </c>
    </row>
    <row r="187" spans="2:17" x14ac:dyDescent="0.3">
      <c r="B187" s="3" t="s">
        <v>107</v>
      </c>
      <c r="G187">
        <f>AVERAGE(G165:G184)</f>
        <v>82.75</v>
      </c>
      <c r="I187">
        <f>AVERAGE(I165:I184)</f>
        <v>3.25</v>
      </c>
      <c r="J187">
        <f>AVERAGE(J165:J184)</f>
        <v>0.15</v>
      </c>
      <c r="K187">
        <f t="shared" ref="K187:O187" si="34">AVERAGE(K165:K184)</f>
        <v>0</v>
      </c>
      <c r="L187">
        <f t="shared" si="34"/>
        <v>0</v>
      </c>
      <c r="M187">
        <f t="shared" si="34"/>
        <v>0</v>
      </c>
      <c r="N187">
        <f t="shared" si="34"/>
        <v>0</v>
      </c>
      <c r="O187">
        <f t="shared" si="34"/>
        <v>0</v>
      </c>
    </row>
    <row r="188" spans="2:17" x14ac:dyDescent="0.3">
      <c r="B188" t="s">
        <v>121</v>
      </c>
      <c r="G188">
        <f>_xlfn.STDEV.S(G165:G184)</f>
        <v>19.915281093989901</v>
      </c>
      <c r="I188">
        <f t="shared" ref="I188:O188" si="35">_xlfn.STDEV.S(I165:I184)</f>
        <v>0.4442616583193193</v>
      </c>
      <c r="J188">
        <f t="shared" si="35"/>
        <v>0.36634754853252327</v>
      </c>
      <c r="K188">
        <f t="shared" si="35"/>
        <v>0</v>
      </c>
      <c r="L188">
        <f t="shared" si="35"/>
        <v>0</v>
      </c>
      <c r="M188">
        <f t="shared" si="35"/>
        <v>0</v>
      </c>
      <c r="N188">
        <f t="shared" si="35"/>
        <v>0</v>
      </c>
      <c r="O188">
        <f t="shared" si="35"/>
        <v>0</v>
      </c>
    </row>
    <row r="189" spans="2:17" x14ac:dyDescent="0.3">
      <c r="B189" s="3" t="s">
        <v>122</v>
      </c>
      <c r="G189">
        <f>(G188/SQRT(20))</f>
        <v>4.4531922317177797</v>
      </c>
      <c r="I189">
        <f t="shared" ref="I189:O189" si="36">(I188/SQRT(20))</f>
        <v>9.9339926779878282E-2</v>
      </c>
      <c r="J189">
        <f t="shared" si="36"/>
        <v>8.1917802190912534E-2</v>
      </c>
      <c r="K189">
        <f t="shared" si="36"/>
        <v>0</v>
      </c>
      <c r="L189">
        <f t="shared" si="36"/>
        <v>0</v>
      </c>
      <c r="M189">
        <f t="shared" si="36"/>
        <v>0</v>
      </c>
      <c r="N189">
        <f t="shared" si="36"/>
        <v>0</v>
      </c>
      <c r="O189">
        <f t="shared" si="36"/>
        <v>0</v>
      </c>
    </row>
    <row r="191" spans="2:17" x14ac:dyDescent="0.3">
      <c r="B191" t="s">
        <v>34</v>
      </c>
      <c r="C191" t="s">
        <v>35</v>
      </c>
      <c r="D191" t="s">
        <v>55</v>
      </c>
      <c r="E191" t="s">
        <v>36</v>
      </c>
      <c r="F191" t="s">
        <v>37</v>
      </c>
      <c r="G191" t="s">
        <v>114</v>
      </c>
      <c r="H191" t="s">
        <v>39</v>
      </c>
      <c r="I191" t="s">
        <v>40</v>
      </c>
      <c r="J191" t="s">
        <v>41</v>
      </c>
      <c r="K191" t="s">
        <v>42</v>
      </c>
      <c r="L191" t="s">
        <v>43</v>
      </c>
      <c r="M191" t="s">
        <v>44</v>
      </c>
      <c r="N191" t="s">
        <v>45</v>
      </c>
      <c r="O191" t="s">
        <v>46</v>
      </c>
      <c r="Q191" t="s">
        <v>100</v>
      </c>
    </row>
    <row r="192" spans="2:17" x14ac:dyDescent="0.3">
      <c r="B192" s="3">
        <v>42237</v>
      </c>
      <c r="C192" t="s">
        <v>8</v>
      </c>
      <c r="D192">
        <v>68</v>
      </c>
      <c r="E192">
        <v>10</v>
      </c>
      <c r="F192">
        <v>1</v>
      </c>
      <c r="G192">
        <v>116</v>
      </c>
      <c r="H192" t="s">
        <v>99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Q192" t="s">
        <v>299</v>
      </c>
    </row>
    <row r="193" spans="2:17" x14ac:dyDescent="0.3">
      <c r="B193" s="3">
        <v>42237</v>
      </c>
      <c r="C193" t="s">
        <v>8</v>
      </c>
      <c r="D193">
        <v>68</v>
      </c>
      <c r="E193">
        <v>10</v>
      </c>
      <c r="F193">
        <v>2</v>
      </c>
      <c r="G193">
        <v>104</v>
      </c>
      <c r="H193" t="s">
        <v>99</v>
      </c>
      <c r="I193">
        <v>3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1</v>
      </c>
      <c r="Q193" t="s">
        <v>307</v>
      </c>
    </row>
    <row r="194" spans="2:17" x14ac:dyDescent="0.3">
      <c r="B194" s="3">
        <v>42237</v>
      </c>
      <c r="C194" t="s">
        <v>8</v>
      </c>
      <c r="D194">
        <v>68</v>
      </c>
      <c r="E194">
        <v>10</v>
      </c>
      <c r="F194">
        <v>3</v>
      </c>
      <c r="G194">
        <v>110</v>
      </c>
      <c r="H194" t="s">
        <v>99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42237</v>
      </c>
      <c r="C195" t="s">
        <v>8</v>
      </c>
      <c r="D195">
        <v>68</v>
      </c>
      <c r="E195">
        <v>10</v>
      </c>
      <c r="F195">
        <v>4</v>
      </c>
      <c r="G195">
        <v>124</v>
      </c>
      <c r="H195" t="s">
        <v>99</v>
      </c>
      <c r="I195">
        <v>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42237</v>
      </c>
      <c r="C196" t="s">
        <v>8</v>
      </c>
      <c r="D196">
        <v>68</v>
      </c>
      <c r="E196">
        <v>10</v>
      </c>
      <c r="F196">
        <v>5</v>
      </c>
      <c r="G196">
        <v>90</v>
      </c>
      <c r="H196" t="s">
        <v>134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 t="s">
        <v>307</v>
      </c>
    </row>
    <row r="197" spans="2:17" x14ac:dyDescent="0.3">
      <c r="B197" s="3">
        <v>42237</v>
      </c>
      <c r="C197" t="s">
        <v>8</v>
      </c>
      <c r="D197">
        <v>68</v>
      </c>
      <c r="E197">
        <v>10</v>
      </c>
      <c r="F197">
        <v>6</v>
      </c>
      <c r="G197">
        <v>122</v>
      </c>
      <c r="H197" t="s">
        <v>99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42237</v>
      </c>
      <c r="C198" t="s">
        <v>8</v>
      </c>
      <c r="D198">
        <v>68</v>
      </c>
      <c r="E198">
        <v>10</v>
      </c>
      <c r="F198">
        <v>7</v>
      </c>
      <c r="G198">
        <v>113</v>
      </c>
      <c r="H198" t="s">
        <v>134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42237</v>
      </c>
      <c r="C199" t="s">
        <v>8</v>
      </c>
      <c r="D199">
        <v>68</v>
      </c>
      <c r="E199">
        <v>10</v>
      </c>
      <c r="F199">
        <v>8</v>
      </c>
      <c r="G199">
        <v>54</v>
      </c>
      <c r="H199" t="s">
        <v>98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42237</v>
      </c>
      <c r="C200" t="s">
        <v>8</v>
      </c>
      <c r="D200">
        <v>68</v>
      </c>
      <c r="E200">
        <v>10</v>
      </c>
      <c r="F200">
        <v>9</v>
      </c>
      <c r="G200">
        <v>107</v>
      </c>
      <c r="H200" t="s">
        <v>116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42237</v>
      </c>
      <c r="C201" t="s">
        <v>8</v>
      </c>
      <c r="D201">
        <v>68</v>
      </c>
      <c r="E201">
        <v>10</v>
      </c>
      <c r="F201">
        <v>10</v>
      </c>
      <c r="G201">
        <v>106</v>
      </c>
      <c r="H201" t="s">
        <v>95</v>
      </c>
      <c r="I201">
        <v>3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42237</v>
      </c>
      <c r="C202" t="s">
        <v>8</v>
      </c>
      <c r="D202">
        <v>68</v>
      </c>
      <c r="E202">
        <v>10</v>
      </c>
      <c r="F202">
        <v>11</v>
      </c>
      <c r="G202">
        <v>100</v>
      </c>
      <c r="H202" t="s">
        <v>99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42237</v>
      </c>
      <c r="C203" t="s">
        <v>8</v>
      </c>
      <c r="D203">
        <v>68</v>
      </c>
      <c r="E203">
        <v>10</v>
      </c>
      <c r="F203">
        <v>12</v>
      </c>
      <c r="G203">
        <v>111</v>
      </c>
      <c r="H203" t="s">
        <v>95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Q203" t="s">
        <v>306</v>
      </c>
    </row>
    <row r="204" spans="2:17" x14ac:dyDescent="0.3">
      <c r="B204" s="3">
        <v>42237</v>
      </c>
      <c r="C204" t="s">
        <v>8</v>
      </c>
      <c r="D204">
        <v>68</v>
      </c>
      <c r="E204">
        <v>10</v>
      </c>
      <c r="F204">
        <v>13</v>
      </c>
      <c r="G204">
        <v>95</v>
      </c>
      <c r="H204" t="s">
        <v>95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7" x14ac:dyDescent="0.3">
      <c r="B205" s="3">
        <v>42237</v>
      </c>
      <c r="C205" t="s">
        <v>8</v>
      </c>
      <c r="D205">
        <v>68</v>
      </c>
      <c r="E205">
        <v>10</v>
      </c>
      <c r="F205">
        <v>14</v>
      </c>
      <c r="G205">
        <v>100</v>
      </c>
      <c r="H205" t="s">
        <v>99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7" x14ac:dyDescent="0.3">
      <c r="B206" s="3">
        <v>42237</v>
      </c>
      <c r="C206" t="s">
        <v>8</v>
      </c>
      <c r="D206">
        <v>68</v>
      </c>
      <c r="E206">
        <v>10</v>
      </c>
      <c r="F206">
        <v>15</v>
      </c>
      <c r="G206">
        <v>112</v>
      </c>
      <c r="H206" t="s">
        <v>99</v>
      </c>
      <c r="I206">
        <v>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7" x14ac:dyDescent="0.3">
      <c r="B207" s="3">
        <v>42237</v>
      </c>
      <c r="C207" t="s">
        <v>8</v>
      </c>
      <c r="D207">
        <v>68</v>
      </c>
      <c r="E207">
        <v>10</v>
      </c>
      <c r="F207">
        <v>16</v>
      </c>
      <c r="G207">
        <v>100</v>
      </c>
      <c r="H207" t="s">
        <v>116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2:17" x14ac:dyDescent="0.3">
      <c r="B208" s="3">
        <v>42237</v>
      </c>
      <c r="C208" t="s">
        <v>8</v>
      </c>
      <c r="D208">
        <v>68</v>
      </c>
      <c r="E208">
        <v>10</v>
      </c>
      <c r="F208">
        <v>17</v>
      </c>
      <c r="G208">
        <v>114</v>
      </c>
      <c r="H208" t="s">
        <v>99</v>
      </c>
      <c r="I208">
        <v>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7" x14ac:dyDescent="0.3">
      <c r="B209" s="3">
        <v>42237</v>
      </c>
      <c r="C209" t="s">
        <v>8</v>
      </c>
      <c r="D209">
        <v>68</v>
      </c>
      <c r="E209">
        <v>10</v>
      </c>
      <c r="F209">
        <v>18</v>
      </c>
      <c r="G209">
        <v>104</v>
      </c>
      <c r="H209" s="11" t="s">
        <v>116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7" x14ac:dyDescent="0.3">
      <c r="B210" s="3">
        <v>42237</v>
      </c>
      <c r="C210" t="s">
        <v>8</v>
      </c>
      <c r="D210">
        <v>68</v>
      </c>
      <c r="E210">
        <v>10</v>
      </c>
      <c r="F210">
        <v>19</v>
      </c>
      <c r="G210">
        <v>98</v>
      </c>
      <c r="H210" t="s">
        <v>134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2:17" x14ac:dyDescent="0.3">
      <c r="B211" s="3">
        <v>42237</v>
      </c>
      <c r="C211" t="s">
        <v>8</v>
      </c>
      <c r="D211">
        <v>68</v>
      </c>
      <c r="E211">
        <v>10</v>
      </c>
      <c r="F211">
        <v>20</v>
      </c>
      <c r="G211">
        <v>119</v>
      </c>
      <c r="H211" t="s">
        <v>97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2:17" x14ac:dyDescent="0.3">
      <c r="B212" s="3"/>
    </row>
    <row r="213" spans="2:17" x14ac:dyDescent="0.3">
      <c r="B213" s="3" t="s">
        <v>108</v>
      </c>
      <c r="J213">
        <f t="shared" ref="J213:O213" si="37">SUM(J192:J211)</f>
        <v>3</v>
      </c>
      <c r="K213">
        <f t="shared" si="37"/>
        <v>0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1</v>
      </c>
    </row>
    <row r="214" spans="2:17" x14ac:dyDescent="0.3">
      <c r="B214" s="3" t="s">
        <v>107</v>
      </c>
      <c r="G214">
        <f>AVERAGE(G192:G211)</f>
        <v>104.95</v>
      </c>
      <c r="I214">
        <f>AVERAGE(I192:I211)</f>
        <v>3.25</v>
      </c>
      <c r="J214">
        <f>AVERAGE(J192:J211)</f>
        <v>0.15</v>
      </c>
      <c r="K214">
        <f t="shared" ref="K214:O214" si="38">AVERAGE(K192:K211)</f>
        <v>0</v>
      </c>
      <c r="L214">
        <f t="shared" si="38"/>
        <v>0</v>
      </c>
      <c r="M214">
        <f t="shared" si="38"/>
        <v>0</v>
      </c>
      <c r="N214">
        <f t="shared" si="38"/>
        <v>0</v>
      </c>
      <c r="O214">
        <f t="shared" si="38"/>
        <v>0.05</v>
      </c>
    </row>
    <row r="215" spans="2:17" x14ac:dyDescent="0.3">
      <c r="B215" t="s">
        <v>121</v>
      </c>
      <c r="G215">
        <f>_xlfn.STDEV.S(G192:G211)</f>
        <v>15.006928224551576</v>
      </c>
      <c r="I215">
        <f t="shared" ref="I215:O215" si="39">_xlfn.STDEV.S(I192:I211)</f>
        <v>0.4442616583193193</v>
      </c>
      <c r="J215">
        <f t="shared" si="39"/>
        <v>0.48936048492959289</v>
      </c>
      <c r="K215">
        <f t="shared" si="39"/>
        <v>0</v>
      </c>
      <c r="L215">
        <f t="shared" si="39"/>
        <v>0</v>
      </c>
      <c r="M215">
        <f t="shared" si="39"/>
        <v>0</v>
      </c>
      <c r="N215">
        <f t="shared" si="39"/>
        <v>0</v>
      </c>
      <c r="O215">
        <f t="shared" si="39"/>
        <v>0.22360679774997896</v>
      </c>
    </row>
    <row r="216" spans="2:17" x14ac:dyDescent="0.3">
      <c r="B216" s="3" t="s">
        <v>122</v>
      </c>
      <c r="G216">
        <f>(G215/SQRT(20))</f>
        <v>3.3556511643557552</v>
      </c>
      <c r="I216">
        <f t="shared" ref="I216:O216" si="40">(I215/SQRT(20))</f>
        <v>9.9339926779878282E-2</v>
      </c>
      <c r="J216">
        <f t="shared" si="40"/>
        <v>0.1094243309804831</v>
      </c>
      <c r="K216">
        <f t="shared" si="40"/>
        <v>0</v>
      </c>
      <c r="L216">
        <f t="shared" si="40"/>
        <v>0</v>
      </c>
      <c r="M216">
        <f t="shared" si="40"/>
        <v>0</v>
      </c>
      <c r="N216">
        <f t="shared" si="40"/>
        <v>0</v>
      </c>
      <c r="O216">
        <f t="shared" si="40"/>
        <v>4.9999999999999996E-2</v>
      </c>
    </row>
    <row r="218" spans="2:17" x14ac:dyDescent="0.3">
      <c r="B218" t="s">
        <v>34</v>
      </c>
      <c r="C218" t="s">
        <v>35</v>
      </c>
      <c r="D218" t="s">
        <v>55</v>
      </c>
      <c r="E218" t="s">
        <v>36</v>
      </c>
      <c r="F218" t="s">
        <v>37</v>
      </c>
      <c r="G218" t="s">
        <v>114</v>
      </c>
      <c r="H218" t="s">
        <v>39</v>
      </c>
      <c r="I218" t="s">
        <v>40</v>
      </c>
      <c r="J218" t="s">
        <v>41</v>
      </c>
      <c r="K218" t="s">
        <v>42</v>
      </c>
      <c r="L218" t="s">
        <v>43</v>
      </c>
      <c r="M218" t="s">
        <v>44</v>
      </c>
      <c r="N218" t="s">
        <v>45</v>
      </c>
      <c r="O218" t="s">
        <v>46</v>
      </c>
      <c r="Q218" t="s">
        <v>100</v>
      </c>
    </row>
    <row r="219" spans="2:17" x14ac:dyDescent="0.3">
      <c r="B219" s="3">
        <v>42237</v>
      </c>
      <c r="C219" t="s">
        <v>8</v>
      </c>
      <c r="D219">
        <v>69</v>
      </c>
      <c r="E219">
        <v>11</v>
      </c>
      <c r="F219">
        <v>1</v>
      </c>
      <c r="G219">
        <v>136</v>
      </c>
      <c r="H219" t="s">
        <v>95</v>
      </c>
      <c r="I219">
        <v>3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0</v>
      </c>
      <c r="Q219" t="s">
        <v>310</v>
      </c>
    </row>
    <row r="220" spans="2:17" x14ac:dyDescent="0.3">
      <c r="B220" s="3">
        <v>42237</v>
      </c>
      <c r="C220" t="s">
        <v>8</v>
      </c>
      <c r="D220">
        <v>69</v>
      </c>
      <c r="E220">
        <v>11</v>
      </c>
      <c r="F220">
        <v>2</v>
      </c>
      <c r="G220">
        <v>124</v>
      </c>
      <c r="H220" t="s">
        <v>95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42237</v>
      </c>
      <c r="C221" t="s">
        <v>8</v>
      </c>
      <c r="D221">
        <v>69</v>
      </c>
      <c r="E221">
        <v>11</v>
      </c>
      <c r="F221">
        <v>3</v>
      </c>
      <c r="G221">
        <v>77</v>
      </c>
      <c r="H221" t="s">
        <v>95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Q221" s="6"/>
    </row>
    <row r="222" spans="2:17" x14ac:dyDescent="0.3">
      <c r="B222" s="3">
        <v>42237</v>
      </c>
      <c r="C222" t="s">
        <v>8</v>
      </c>
      <c r="D222">
        <v>69</v>
      </c>
      <c r="E222">
        <v>11</v>
      </c>
      <c r="F222">
        <v>4</v>
      </c>
      <c r="G222">
        <v>100</v>
      </c>
      <c r="H222" t="s">
        <v>116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42237</v>
      </c>
      <c r="C223" t="s">
        <v>8</v>
      </c>
      <c r="D223">
        <v>69</v>
      </c>
      <c r="E223">
        <v>11</v>
      </c>
      <c r="F223">
        <v>5</v>
      </c>
      <c r="G223">
        <v>81</v>
      </c>
      <c r="H223" t="s">
        <v>95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Q223" t="s">
        <v>127</v>
      </c>
    </row>
    <row r="224" spans="2:17" x14ac:dyDescent="0.3">
      <c r="B224" s="3">
        <v>42237</v>
      </c>
      <c r="C224" t="s">
        <v>8</v>
      </c>
      <c r="D224">
        <v>69</v>
      </c>
      <c r="E224">
        <v>11</v>
      </c>
      <c r="F224">
        <v>6</v>
      </c>
      <c r="G224">
        <v>100</v>
      </c>
      <c r="H224" t="s">
        <v>116</v>
      </c>
      <c r="I224">
        <v>3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42237</v>
      </c>
      <c r="C225" t="s">
        <v>8</v>
      </c>
      <c r="D225">
        <v>69</v>
      </c>
      <c r="E225">
        <v>11</v>
      </c>
      <c r="F225">
        <v>7</v>
      </c>
      <c r="G225">
        <v>112</v>
      </c>
      <c r="H225" t="s">
        <v>95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42237</v>
      </c>
      <c r="C226" t="s">
        <v>8</v>
      </c>
      <c r="D226">
        <v>69</v>
      </c>
      <c r="E226">
        <v>11</v>
      </c>
      <c r="F226">
        <v>8</v>
      </c>
      <c r="G226">
        <v>129</v>
      </c>
      <c r="H226" t="s">
        <v>95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2:17" x14ac:dyDescent="0.3">
      <c r="B227" s="3">
        <v>42237</v>
      </c>
      <c r="C227" t="s">
        <v>8</v>
      </c>
      <c r="D227">
        <v>69</v>
      </c>
      <c r="E227">
        <v>11</v>
      </c>
      <c r="F227">
        <v>9</v>
      </c>
      <c r="G227">
        <v>100</v>
      </c>
      <c r="H227" t="s">
        <v>95</v>
      </c>
      <c r="I227">
        <v>3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Q227" s="6" t="s">
        <v>201</v>
      </c>
    </row>
    <row r="228" spans="2:17" x14ac:dyDescent="0.3">
      <c r="B228" s="3">
        <v>42237</v>
      </c>
      <c r="C228" t="s">
        <v>8</v>
      </c>
      <c r="D228">
        <v>69</v>
      </c>
      <c r="E228">
        <v>11</v>
      </c>
      <c r="F228">
        <v>10</v>
      </c>
      <c r="G228">
        <v>143</v>
      </c>
      <c r="H228" t="s">
        <v>98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7" x14ac:dyDescent="0.3">
      <c r="B229" s="3">
        <v>42237</v>
      </c>
      <c r="C229" t="s">
        <v>8</v>
      </c>
      <c r="D229">
        <v>69</v>
      </c>
      <c r="E229">
        <v>11</v>
      </c>
      <c r="F229">
        <v>11</v>
      </c>
      <c r="G229">
        <v>136</v>
      </c>
      <c r="H229" t="s">
        <v>99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>
        <v>42237</v>
      </c>
      <c r="C230" t="s">
        <v>8</v>
      </c>
      <c r="D230">
        <v>69</v>
      </c>
      <c r="E230">
        <v>11</v>
      </c>
      <c r="F230">
        <v>12</v>
      </c>
      <c r="G230">
        <v>128</v>
      </c>
      <c r="H230" t="s">
        <v>116</v>
      </c>
      <c r="I230">
        <v>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Q230" s="6" t="s">
        <v>320</v>
      </c>
    </row>
    <row r="231" spans="2:17" x14ac:dyDescent="0.3">
      <c r="B231" s="3">
        <v>42237</v>
      </c>
      <c r="C231" t="s">
        <v>8</v>
      </c>
      <c r="D231">
        <v>69</v>
      </c>
      <c r="E231">
        <v>11</v>
      </c>
      <c r="F231">
        <v>13</v>
      </c>
      <c r="G231">
        <v>142</v>
      </c>
      <c r="H231" t="s">
        <v>99</v>
      </c>
      <c r="I231">
        <v>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7" x14ac:dyDescent="0.3">
      <c r="B232" s="3">
        <v>42237</v>
      </c>
      <c r="C232" t="s">
        <v>8</v>
      </c>
      <c r="D232">
        <v>69</v>
      </c>
      <c r="E232">
        <v>11</v>
      </c>
      <c r="F232">
        <v>14</v>
      </c>
      <c r="G232">
        <v>124</v>
      </c>
      <c r="H232" t="s">
        <v>95</v>
      </c>
      <c r="I232">
        <v>3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2:17" x14ac:dyDescent="0.3">
      <c r="B233" s="3">
        <v>42237</v>
      </c>
      <c r="C233" t="s">
        <v>8</v>
      </c>
      <c r="D233">
        <v>69</v>
      </c>
      <c r="E233">
        <v>11</v>
      </c>
      <c r="F233">
        <v>15</v>
      </c>
      <c r="G233">
        <v>130</v>
      </c>
      <c r="H233" t="s">
        <v>116</v>
      </c>
      <c r="I233">
        <v>3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2:17" x14ac:dyDescent="0.3">
      <c r="B234" s="3">
        <v>42237</v>
      </c>
      <c r="C234" t="s">
        <v>8</v>
      </c>
      <c r="D234">
        <v>69</v>
      </c>
      <c r="E234">
        <v>11</v>
      </c>
      <c r="F234">
        <v>16</v>
      </c>
      <c r="G234">
        <v>138</v>
      </c>
      <c r="H234" t="s">
        <v>95</v>
      </c>
      <c r="I234">
        <v>3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2:17" x14ac:dyDescent="0.3">
      <c r="B235" s="3">
        <v>42237</v>
      </c>
      <c r="C235" t="s">
        <v>8</v>
      </c>
      <c r="D235">
        <v>69</v>
      </c>
      <c r="E235">
        <v>11</v>
      </c>
      <c r="F235">
        <v>17</v>
      </c>
      <c r="G235">
        <v>58</v>
      </c>
      <c r="H235" t="s">
        <v>95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7" x14ac:dyDescent="0.3">
      <c r="B236" s="3"/>
    </row>
    <row r="237" spans="2:17" x14ac:dyDescent="0.3">
      <c r="B237" s="3" t="s">
        <v>108</v>
      </c>
      <c r="J237">
        <f t="shared" ref="J237:O237" si="41">SUM(J219:J235)</f>
        <v>7</v>
      </c>
      <c r="K237">
        <f t="shared" si="41"/>
        <v>0</v>
      </c>
      <c r="L237">
        <f t="shared" si="41"/>
        <v>0</v>
      </c>
      <c r="M237">
        <f t="shared" si="41"/>
        <v>0</v>
      </c>
      <c r="N237">
        <f t="shared" si="41"/>
        <v>0</v>
      </c>
      <c r="O237">
        <f t="shared" si="41"/>
        <v>0</v>
      </c>
    </row>
    <row r="238" spans="2:17" x14ac:dyDescent="0.3">
      <c r="B238" s="3" t="s">
        <v>107</v>
      </c>
      <c r="G238">
        <f>AVERAGE(G219:G235)</f>
        <v>115.17647058823529</v>
      </c>
      <c r="I238">
        <f t="shared" ref="I238:O238" si="42">AVERAGE(I219:I235)</f>
        <v>3.0588235294117645</v>
      </c>
      <c r="J238">
        <f t="shared" si="42"/>
        <v>0.41176470588235292</v>
      </c>
      <c r="K238">
        <f t="shared" si="42"/>
        <v>0</v>
      </c>
      <c r="L238">
        <f t="shared" si="42"/>
        <v>0</v>
      </c>
      <c r="M238">
        <f t="shared" si="42"/>
        <v>0</v>
      </c>
      <c r="N238">
        <f t="shared" si="42"/>
        <v>0</v>
      </c>
      <c r="O238">
        <f t="shared" si="42"/>
        <v>0</v>
      </c>
    </row>
    <row r="239" spans="2:17" x14ac:dyDescent="0.3">
      <c r="B239" t="s">
        <v>121</v>
      </c>
      <c r="G239">
        <f>_xlfn.STDEV.S(G219:G235)</f>
        <v>25.259244085378057</v>
      </c>
      <c r="I239">
        <f t="shared" ref="I239:O239" si="43">_xlfn.STDEV.S(I219:I235)</f>
        <v>0.24253562503633297</v>
      </c>
      <c r="J239">
        <f t="shared" si="43"/>
        <v>0.61834694240084231</v>
      </c>
      <c r="K239">
        <f t="shared" si="43"/>
        <v>0</v>
      </c>
      <c r="L239">
        <f t="shared" si="43"/>
        <v>0</v>
      </c>
      <c r="M239">
        <f t="shared" si="43"/>
        <v>0</v>
      </c>
      <c r="N239">
        <f t="shared" si="43"/>
        <v>0</v>
      </c>
      <c r="O239">
        <f t="shared" si="43"/>
        <v>0</v>
      </c>
    </row>
    <row r="240" spans="2:17" x14ac:dyDescent="0.3">
      <c r="B240" s="3" t="s">
        <v>122</v>
      </c>
      <c r="G240">
        <f>(G239/SQRT(17))</f>
        <v>6.1262665521924635</v>
      </c>
      <c r="I240">
        <f>(I239/SQRT(17))</f>
        <v>5.8823529411764705E-2</v>
      </c>
      <c r="J240">
        <f>(J239/SQRT(17))</f>
        <v>0.14997116216449366</v>
      </c>
      <c r="K240">
        <f t="shared" ref="K240:O240" si="44">(K239/SQRT(17))</f>
        <v>0</v>
      </c>
      <c r="L240">
        <f t="shared" si="44"/>
        <v>0</v>
      </c>
      <c r="M240">
        <f t="shared" si="44"/>
        <v>0</v>
      </c>
      <c r="N240">
        <f t="shared" si="44"/>
        <v>0</v>
      </c>
      <c r="O240">
        <f t="shared" si="44"/>
        <v>0</v>
      </c>
    </row>
    <row r="242" spans="2:17" x14ac:dyDescent="0.3">
      <c r="B242" t="s">
        <v>34</v>
      </c>
      <c r="C242" t="s">
        <v>35</v>
      </c>
      <c r="D242" t="s">
        <v>55</v>
      </c>
      <c r="E242" t="s">
        <v>36</v>
      </c>
      <c r="F242" t="s">
        <v>37</v>
      </c>
      <c r="G242" t="s">
        <v>114</v>
      </c>
      <c r="H242" t="s">
        <v>39</v>
      </c>
      <c r="I242" t="s">
        <v>40</v>
      </c>
      <c r="J242" t="s">
        <v>41</v>
      </c>
      <c r="K242" t="s">
        <v>42</v>
      </c>
      <c r="L242" t="s">
        <v>43</v>
      </c>
      <c r="M242" t="s">
        <v>44</v>
      </c>
      <c r="N242" t="s">
        <v>45</v>
      </c>
      <c r="O242" t="s">
        <v>46</v>
      </c>
      <c r="Q242" t="s">
        <v>100</v>
      </c>
    </row>
    <row r="243" spans="2:17" x14ac:dyDescent="0.3">
      <c r="B243" s="3">
        <v>42237</v>
      </c>
      <c r="C243" t="s">
        <v>8</v>
      </c>
      <c r="D243">
        <v>70</v>
      </c>
      <c r="E243">
        <v>12</v>
      </c>
      <c r="F243">
        <v>1</v>
      </c>
      <c r="G243">
        <v>130</v>
      </c>
      <c r="H243" t="s">
        <v>99</v>
      </c>
      <c r="I243">
        <v>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Q243" s="6"/>
    </row>
    <row r="244" spans="2:17" x14ac:dyDescent="0.3">
      <c r="B244" s="3">
        <v>42237</v>
      </c>
      <c r="C244" t="s">
        <v>8</v>
      </c>
      <c r="D244">
        <v>70</v>
      </c>
      <c r="E244">
        <v>12</v>
      </c>
      <c r="F244">
        <v>2</v>
      </c>
      <c r="G244">
        <v>61</v>
      </c>
      <c r="H244" t="s">
        <v>116</v>
      </c>
      <c r="I244">
        <v>3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Q244" t="s">
        <v>263</v>
      </c>
    </row>
    <row r="245" spans="2:17" x14ac:dyDescent="0.3">
      <c r="B245" s="3">
        <v>42237</v>
      </c>
      <c r="C245" t="s">
        <v>8</v>
      </c>
      <c r="D245">
        <v>70</v>
      </c>
      <c r="E245">
        <v>12</v>
      </c>
      <c r="F245">
        <v>3</v>
      </c>
      <c r="G245">
        <v>91</v>
      </c>
      <c r="H245" t="s">
        <v>116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Q245" s="6"/>
    </row>
    <row r="246" spans="2:17" x14ac:dyDescent="0.3">
      <c r="B246" s="3">
        <v>42237</v>
      </c>
      <c r="C246" t="s">
        <v>8</v>
      </c>
      <c r="D246">
        <v>70</v>
      </c>
      <c r="E246">
        <v>12</v>
      </c>
      <c r="F246">
        <v>4</v>
      </c>
      <c r="G246">
        <v>101</v>
      </c>
      <c r="H246" t="s">
        <v>99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2:17" x14ac:dyDescent="0.3">
      <c r="B247" s="3">
        <v>42237</v>
      </c>
      <c r="C247" t="s">
        <v>8</v>
      </c>
      <c r="D247">
        <v>70</v>
      </c>
      <c r="E247">
        <v>12</v>
      </c>
      <c r="F247">
        <v>5</v>
      </c>
      <c r="G247">
        <v>96</v>
      </c>
      <c r="H247" t="s">
        <v>98</v>
      </c>
      <c r="I247">
        <v>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Q247" s="6"/>
    </row>
    <row r="248" spans="2:17" x14ac:dyDescent="0.3">
      <c r="B248" s="3">
        <v>42237</v>
      </c>
      <c r="C248" t="s">
        <v>8</v>
      </c>
      <c r="D248">
        <v>70</v>
      </c>
      <c r="E248">
        <v>12</v>
      </c>
      <c r="F248">
        <v>6</v>
      </c>
      <c r="G248">
        <v>90</v>
      </c>
      <c r="H248" t="s">
        <v>98</v>
      </c>
      <c r="I248">
        <v>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7" x14ac:dyDescent="0.3">
      <c r="B249" s="3">
        <v>42237</v>
      </c>
      <c r="C249" t="s">
        <v>8</v>
      </c>
      <c r="D249">
        <v>70</v>
      </c>
      <c r="E249">
        <v>12</v>
      </c>
      <c r="F249">
        <v>7</v>
      </c>
      <c r="G249">
        <v>57</v>
      </c>
      <c r="H249" t="s">
        <v>95</v>
      </c>
      <c r="I249">
        <v>4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Q249" t="s">
        <v>321</v>
      </c>
    </row>
    <row r="250" spans="2:17" x14ac:dyDescent="0.3">
      <c r="B250" s="3"/>
    </row>
    <row r="251" spans="2:17" x14ac:dyDescent="0.3">
      <c r="B251" s="3" t="s">
        <v>108</v>
      </c>
      <c r="J251">
        <f>SUM(J243:J249)</f>
        <v>1</v>
      </c>
      <c r="K251">
        <f>SUM(K243:K249)</f>
        <v>0</v>
      </c>
      <c r="L251">
        <f t="shared" ref="L251:O251" si="45">SUM(L243:L249)</f>
        <v>0</v>
      </c>
      <c r="M251">
        <f t="shared" si="45"/>
        <v>1</v>
      </c>
      <c r="N251">
        <f t="shared" si="45"/>
        <v>0</v>
      </c>
      <c r="O251">
        <f t="shared" si="45"/>
        <v>0</v>
      </c>
    </row>
    <row r="252" spans="2:17" x14ac:dyDescent="0.3">
      <c r="B252" s="3" t="s">
        <v>107</v>
      </c>
      <c r="G252">
        <f>AVERAGE(G243:G249)</f>
        <v>89.428571428571431</v>
      </c>
      <c r="I252">
        <f>AVERAGE(I243:I249)</f>
        <v>3.1428571428571428</v>
      </c>
      <c r="J252">
        <f>AVERAGE(J243:J249)</f>
        <v>0.14285714285714285</v>
      </c>
      <c r="K252">
        <f>AVERAGE(K243:K249)</f>
        <v>0</v>
      </c>
      <c r="L252">
        <f t="shared" ref="L252:O252" si="46">AVERAGE(L243:L249)</f>
        <v>0</v>
      </c>
      <c r="M252">
        <f t="shared" si="46"/>
        <v>0.14285714285714285</v>
      </c>
      <c r="N252">
        <f t="shared" si="46"/>
        <v>0</v>
      </c>
      <c r="O252">
        <f t="shared" si="46"/>
        <v>0</v>
      </c>
    </row>
    <row r="253" spans="2:17" x14ac:dyDescent="0.3">
      <c r="B253" t="s">
        <v>121</v>
      </c>
      <c r="G253">
        <f>_xlfn.STDEV.S(G243:G249)</f>
        <v>24.784787961282092</v>
      </c>
      <c r="I253">
        <f>_xlfn.STDEV.S(I243:I249)</f>
        <v>0.37796447300922814</v>
      </c>
      <c r="J253">
        <f>_xlfn.STDEV.S(J243:J249)</f>
        <v>0.37796447300922725</v>
      </c>
      <c r="K253">
        <f>_xlfn.STDEV.S(K243:K249)</f>
        <v>0</v>
      </c>
      <c r="L253">
        <f t="shared" ref="L253:O253" si="47">_xlfn.STDEV.S(L243:L249)</f>
        <v>0</v>
      </c>
      <c r="M253">
        <f t="shared" si="47"/>
        <v>0.37796447300922725</v>
      </c>
      <c r="N253">
        <f t="shared" si="47"/>
        <v>0</v>
      </c>
      <c r="O253">
        <f t="shared" si="47"/>
        <v>0</v>
      </c>
    </row>
    <row r="254" spans="2:17" x14ac:dyDescent="0.3">
      <c r="B254" s="3" t="s">
        <v>122</v>
      </c>
      <c r="G254">
        <f>(G253/SQRT(7))</f>
        <v>9.3677693204314245</v>
      </c>
      <c r="I254">
        <f>(I253/SQRT(7))</f>
        <v>0.14285714285714318</v>
      </c>
      <c r="J254">
        <f>(J253/SQRT(7))</f>
        <v>0.14285714285714285</v>
      </c>
      <c r="K254">
        <f>(K253/SQRT(7))</f>
        <v>0</v>
      </c>
      <c r="L254">
        <f t="shared" ref="L254:O254" si="48">(L253/SQRT(7))</f>
        <v>0</v>
      </c>
      <c r="M254">
        <f t="shared" si="48"/>
        <v>0.14285714285714285</v>
      </c>
      <c r="N254">
        <f t="shared" si="48"/>
        <v>0</v>
      </c>
      <c r="O254">
        <f t="shared" si="48"/>
        <v>0</v>
      </c>
    </row>
    <row r="256" spans="2:17" x14ac:dyDescent="0.3">
      <c r="B256" t="s">
        <v>34</v>
      </c>
      <c r="C256" t="s">
        <v>35</v>
      </c>
      <c r="D256" t="s">
        <v>55</v>
      </c>
      <c r="E256" t="s">
        <v>36</v>
      </c>
      <c r="F256" t="s">
        <v>37</v>
      </c>
      <c r="G256" t="s">
        <v>114</v>
      </c>
      <c r="H256" t="s">
        <v>39</v>
      </c>
      <c r="I256" t="s">
        <v>40</v>
      </c>
      <c r="J256" t="s">
        <v>41</v>
      </c>
      <c r="K256" t="s">
        <v>42</v>
      </c>
      <c r="L256" t="s">
        <v>43</v>
      </c>
      <c r="M256" t="s">
        <v>44</v>
      </c>
      <c r="N256" t="s">
        <v>45</v>
      </c>
      <c r="O256" t="s">
        <v>46</v>
      </c>
      <c r="Q256" t="s">
        <v>100</v>
      </c>
    </row>
    <row r="257" spans="2:17" x14ac:dyDescent="0.3">
      <c r="B257" s="3">
        <v>42237</v>
      </c>
      <c r="C257" t="s">
        <v>8</v>
      </c>
      <c r="D257">
        <v>71</v>
      </c>
      <c r="E257">
        <v>13</v>
      </c>
      <c r="F257">
        <v>1</v>
      </c>
      <c r="G257">
        <v>42</v>
      </c>
      <c r="H257" t="s">
        <v>95</v>
      </c>
      <c r="I257">
        <v>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2:17" x14ac:dyDescent="0.3">
      <c r="B258" s="3">
        <v>42237</v>
      </c>
      <c r="C258" t="s">
        <v>8</v>
      </c>
      <c r="D258">
        <v>71</v>
      </c>
      <c r="E258">
        <v>13</v>
      </c>
      <c r="F258">
        <v>2</v>
      </c>
      <c r="G258">
        <v>58</v>
      </c>
      <c r="H258" t="s">
        <v>95</v>
      </c>
      <c r="I258">
        <v>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2:17" x14ac:dyDescent="0.3">
      <c r="B259" s="3">
        <v>42237</v>
      </c>
      <c r="C259" t="s">
        <v>8</v>
      </c>
      <c r="D259">
        <v>71</v>
      </c>
      <c r="E259">
        <v>13</v>
      </c>
      <c r="F259">
        <v>3</v>
      </c>
      <c r="G259">
        <v>54</v>
      </c>
      <c r="H259" t="s">
        <v>98</v>
      </c>
      <c r="I259">
        <v>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Q259" t="s">
        <v>152</v>
      </c>
    </row>
    <row r="260" spans="2:17" x14ac:dyDescent="0.3">
      <c r="B260" s="3">
        <v>42237</v>
      </c>
      <c r="C260" t="s">
        <v>8</v>
      </c>
      <c r="D260">
        <v>71</v>
      </c>
      <c r="E260">
        <v>13</v>
      </c>
      <c r="F260">
        <v>4</v>
      </c>
      <c r="G260">
        <v>23</v>
      </c>
      <c r="H260" t="s">
        <v>95</v>
      </c>
      <c r="I260">
        <v>5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2:17" x14ac:dyDescent="0.3">
      <c r="B261" s="3">
        <v>42237</v>
      </c>
      <c r="C261" t="s">
        <v>8</v>
      </c>
      <c r="D261">
        <v>71</v>
      </c>
      <c r="E261">
        <v>13</v>
      </c>
      <c r="F261">
        <v>5</v>
      </c>
      <c r="G261">
        <v>25</v>
      </c>
      <c r="H261" t="s">
        <v>95</v>
      </c>
      <c r="I261">
        <v>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Q261" t="s">
        <v>127</v>
      </c>
    </row>
    <row r="262" spans="2:17" x14ac:dyDescent="0.3">
      <c r="B262" s="3">
        <v>42237</v>
      </c>
      <c r="C262" t="s">
        <v>8</v>
      </c>
      <c r="D262">
        <v>71</v>
      </c>
      <c r="E262">
        <v>13</v>
      </c>
      <c r="F262">
        <v>6</v>
      </c>
      <c r="G262">
        <v>66</v>
      </c>
      <c r="H262" t="s">
        <v>95</v>
      </c>
      <c r="I262">
        <v>4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2:17" x14ac:dyDescent="0.3">
      <c r="B263" s="3">
        <v>42237</v>
      </c>
      <c r="C263" t="s">
        <v>8</v>
      </c>
      <c r="D263">
        <v>71</v>
      </c>
      <c r="E263">
        <v>13</v>
      </c>
      <c r="F263">
        <v>7</v>
      </c>
      <c r="G263">
        <v>133</v>
      </c>
      <c r="H263" t="s">
        <v>99</v>
      </c>
      <c r="I263">
        <v>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2:17" x14ac:dyDescent="0.3">
      <c r="B264" s="3">
        <v>42237</v>
      </c>
      <c r="C264" t="s">
        <v>8</v>
      </c>
      <c r="D264">
        <v>71</v>
      </c>
      <c r="E264">
        <v>13</v>
      </c>
      <c r="F264">
        <v>8</v>
      </c>
      <c r="G264">
        <v>126</v>
      </c>
      <c r="H264" t="s">
        <v>99</v>
      </c>
      <c r="I264">
        <v>4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2:17" x14ac:dyDescent="0.3">
      <c r="B265" s="3"/>
    </row>
    <row r="266" spans="2:17" x14ac:dyDescent="0.3">
      <c r="B266" s="3" t="s">
        <v>108</v>
      </c>
      <c r="J266">
        <f t="shared" ref="J266:O266" si="49">SUM(J257:J264)</f>
        <v>2</v>
      </c>
      <c r="K266">
        <f t="shared" si="49"/>
        <v>0</v>
      </c>
      <c r="L266">
        <f t="shared" si="49"/>
        <v>0</v>
      </c>
      <c r="M266">
        <f t="shared" si="49"/>
        <v>0</v>
      </c>
      <c r="N266">
        <f t="shared" si="49"/>
        <v>0</v>
      </c>
      <c r="O266">
        <f t="shared" si="49"/>
        <v>0</v>
      </c>
    </row>
    <row r="267" spans="2:17" x14ac:dyDescent="0.3">
      <c r="B267" s="3" t="s">
        <v>107</v>
      </c>
      <c r="G267">
        <f>AVERAGE(G257:G264)</f>
        <v>65.875</v>
      </c>
      <c r="I267">
        <f t="shared" ref="I267:O267" si="50">AVERAGE(I257:I264)</f>
        <v>4</v>
      </c>
      <c r="J267">
        <f t="shared" si="50"/>
        <v>0.25</v>
      </c>
      <c r="K267">
        <f t="shared" si="50"/>
        <v>0</v>
      </c>
      <c r="L267">
        <f t="shared" si="50"/>
        <v>0</v>
      </c>
      <c r="M267">
        <f t="shared" si="50"/>
        <v>0</v>
      </c>
      <c r="N267">
        <f t="shared" si="50"/>
        <v>0</v>
      </c>
      <c r="O267">
        <f t="shared" si="50"/>
        <v>0</v>
      </c>
    </row>
    <row r="268" spans="2:17" x14ac:dyDescent="0.3">
      <c r="B268" t="s">
        <v>121</v>
      </c>
      <c r="G268">
        <f>_xlfn.STDEV.S(G257:G264)</f>
        <v>42.093221374875618</v>
      </c>
      <c r="I268">
        <f>_xlfn.STDEV.S(I257:I264)</f>
        <v>0.53452248382484879</v>
      </c>
      <c r="J268">
        <f>_xlfn.STDEV.S(J257:J264)</f>
        <v>0.46291004988627571</v>
      </c>
      <c r="K268">
        <f>_xlfn.STDEV.S(K257:K264)</f>
        <v>0</v>
      </c>
      <c r="L268">
        <f t="shared" ref="L268:O268" si="51">_xlfn.STDEV.S(L257:L264)</f>
        <v>0</v>
      </c>
      <c r="M268">
        <f t="shared" si="51"/>
        <v>0</v>
      </c>
      <c r="N268">
        <f t="shared" si="51"/>
        <v>0</v>
      </c>
      <c r="O268">
        <f t="shared" si="51"/>
        <v>0</v>
      </c>
    </row>
    <row r="269" spans="2:17" x14ac:dyDescent="0.3">
      <c r="B269" s="3" t="s">
        <v>122</v>
      </c>
      <c r="G269">
        <f>(G268/SQRT(8))</f>
        <v>14.882201138080539</v>
      </c>
      <c r="I269">
        <f>(I268/SQRT(8))</f>
        <v>0.1889822365046136</v>
      </c>
      <c r="J269">
        <f>(J268/SQRT(8))</f>
        <v>0.16366341767699427</v>
      </c>
      <c r="K269">
        <f>(K268/SQRT(8))</f>
        <v>0</v>
      </c>
      <c r="L269">
        <f t="shared" ref="L269:O269" si="52">(L268/SQRT(8))</f>
        <v>0</v>
      </c>
      <c r="M269">
        <f t="shared" si="52"/>
        <v>0</v>
      </c>
      <c r="N269">
        <f t="shared" si="52"/>
        <v>0</v>
      </c>
      <c r="O269">
        <f t="shared" si="52"/>
        <v>0</v>
      </c>
    </row>
    <row r="271" spans="2:17" x14ac:dyDescent="0.3">
      <c r="B271" t="s">
        <v>34</v>
      </c>
      <c r="C271" t="s">
        <v>35</v>
      </c>
      <c r="D271" t="s">
        <v>55</v>
      </c>
      <c r="E271" t="s">
        <v>36</v>
      </c>
      <c r="F271" t="s">
        <v>37</v>
      </c>
      <c r="G271" t="s">
        <v>114</v>
      </c>
      <c r="H271" t="s">
        <v>39</v>
      </c>
      <c r="I271" t="s">
        <v>40</v>
      </c>
      <c r="J271" t="s">
        <v>41</v>
      </c>
      <c r="K271" t="s">
        <v>42</v>
      </c>
      <c r="L271" t="s">
        <v>43</v>
      </c>
      <c r="M271" t="s">
        <v>44</v>
      </c>
      <c r="N271" t="s">
        <v>45</v>
      </c>
      <c r="O271" t="s">
        <v>46</v>
      </c>
      <c r="Q271" t="s">
        <v>100</v>
      </c>
    </row>
    <row r="272" spans="2:17" x14ac:dyDescent="0.3">
      <c r="B272" s="3">
        <v>42237</v>
      </c>
      <c r="C272" t="s">
        <v>8</v>
      </c>
      <c r="D272">
        <v>72</v>
      </c>
      <c r="E272">
        <v>14</v>
      </c>
      <c r="F272">
        <v>1</v>
      </c>
      <c r="G272">
        <v>100</v>
      </c>
      <c r="H272" t="s">
        <v>95</v>
      </c>
      <c r="I272">
        <v>3</v>
      </c>
      <c r="J272">
        <v>10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2:17" x14ac:dyDescent="0.3">
      <c r="B273" s="3">
        <v>42237</v>
      </c>
      <c r="C273" t="s">
        <v>8</v>
      </c>
      <c r="D273">
        <v>72</v>
      </c>
      <c r="E273">
        <v>14</v>
      </c>
      <c r="F273">
        <v>2</v>
      </c>
      <c r="G273">
        <v>26</v>
      </c>
      <c r="H273" t="s">
        <v>98</v>
      </c>
      <c r="I273">
        <v>5</v>
      </c>
      <c r="J273">
        <v>2</v>
      </c>
      <c r="K273">
        <v>0</v>
      </c>
      <c r="L273">
        <v>0</v>
      </c>
      <c r="M273">
        <v>0</v>
      </c>
      <c r="N273">
        <v>0</v>
      </c>
      <c r="O273">
        <v>0</v>
      </c>
      <c r="Q273" t="s">
        <v>288</v>
      </c>
    </row>
    <row r="274" spans="2:17" x14ac:dyDescent="0.3">
      <c r="B274" s="3">
        <v>42237</v>
      </c>
      <c r="C274" t="s">
        <v>8</v>
      </c>
      <c r="D274">
        <v>72</v>
      </c>
      <c r="E274">
        <v>14</v>
      </c>
      <c r="F274">
        <v>3</v>
      </c>
      <c r="G274">
        <v>100</v>
      </c>
      <c r="H274" t="s">
        <v>95</v>
      </c>
      <c r="I274">
        <v>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2:17" x14ac:dyDescent="0.3">
      <c r="B275" s="3">
        <v>42237</v>
      </c>
      <c r="C275" t="s">
        <v>8</v>
      </c>
      <c r="D275">
        <v>72</v>
      </c>
      <c r="E275">
        <v>14</v>
      </c>
      <c r="F275">
        <v>4</v>
      </c>
      <c r="G275">
        <v>57</v>
      </c>
      <c r="H275" t="s">
        <v>95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2:17" x14ac:dyDescent="0.3">
      <c r="B276" s="3">
        <v>42237</v>
      </c>
      <c r="C276" t="s">
        <v>8</v>
      </c>
      <c r="D276">
        <v>72</v>
      </c>
      <c r="E276">
        <v>14</v>
      </c>
      <c r="F276">
        <v>5</v>
      </c>
      <c r="G276">
        <v>12</v>
      </c>
      <c r="H276" t="s">
        <v>95</v>
      </c>
      <c r="I276">
        <v>5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Q276" t="s">
        <v>288</v>
      </c>
    </row>
    <row r="277" spans="2:17" x14ac:dyDescent="0.3">
      <c r="B277" s="3"/>
    </row>
    <row r="278" spans="2:17" x14ac:dyDescent="0.3">
      <c r="B278" s="3" t="s">
        <v>108</v>
      </c>
      <c r="J278">
        <f>SUM(J272:J276)</f>
        <v>12</v>
      </c>
      <c r="K278">
        <f t="shared" ref="K278:O278" si="53">SUM(K272:K276)</f>
        <v>0</v>
      </c>
      <c r="L278">
        <f t="shared" si="53"/>
        <v>0</v>
      </c>
      <c r="M278">
        <f t="shared" si="53"/>
        <v>0</v>
      </c>
      <c r="N278">
        <f t="shared" si="53"/>
        <v>0</v>
      </c>
      <c r="O278">
        <f t="shared" si="53"/>
        <v>0</v>
      </c>
    </row>
    <row r="279" spans="2:17" x14ac:dyDescent="0.3">
      <c r="B279" s="3" t="s">
        <v>107</v>
      </c>
      <c r="G279">
        <f>AVERAGE(G272:G276)</f>
        <v>59</v>
      </c>
      <c r="I279">
        <f>AVERAGE(I272:I276)</f>
        <v>3.8</v>
      </c>
      <c r="J279">
        <f>AVERAGE(J272:J276)</f>
        <v>2.4</v>
      </c>
      <c r="K279">
        <f t="shared" ref="K279:O279" si="54">AVERAGE(K272:K276)</f>
        <v>0</v>
      </c>
      <c r="L279">
        <f t="shared" si="54"/>
        <v>0</v>
      </c>
      <c r="M279">
        <f t="shared" si="54"/>
        <v>0</v>
      </c>
      <c r="N279">
        <f t="shared" si="54"/>
        <v>0</v>
      </c>
      <c r="O279">
        <f t="shared" si="54"/>
        <v>0</v>
      </c>
    </row>
    <row r="280" spans="2:17" x14ac:dyDescent="0.3">
      <c r="B280" t="s">
        <v>121</v>
      </c>
      <c r="G280">
        <f>_xlfn.STDEV.S(G272:G276)</f>
        <v>40.8166632639171</v>
      </c>
      <c r="I280">
        <f>_xlfn.STDEV.S(I272:I276)</f>
        <v>1.0954451150103319</v>
      </c>
      <c r="J280">
        <f>_xlfn.STDEV.S(J272:J276)</f>
        <v>4.3358966777357599</v>
      </c>
      <c r="K280">
        <f t="shared" ref="K280:O280" si="55">_xlfn.STDEV.S(K272:K276)</f>
        <v>0</v>
      </c>
      <c r="L280">
        <f t="shared" si="55"/>
        <v>0</v>
      </c>
      <c r="M280">
        <f t="shared" si="55"/>
        <v>0</v>
      </c>
      <c r="N280">
        <f t="shared" si="55"/>
        <v>0</v>
      </c>
      <c r="O280">
        <f t="shared" si="55"/>
        <v>0</v>
      </c>
    </row>
    <row r="281" spans="2:17" x14ac:dyDescent="0.3">
      <c r="B281" s="3" t="s">
        <v>122</v>
      </c>
      <c r="G281">
        <f>(G280/SQRT(5))</f>
        <v>18.253766734567414</v>
      </c>
      <c r="I281">
        <f>(I280/SQRT(5))</f>
        <v>0.48989794855663549</v>
      </c>
      <c r="J281">
        <f>(J280/SQRT(5))</f>
        <v>1.9390719429665315</v>
      </c>
      <c r="K281">
        <f t="shared" ref="K281:O281" si="56">(K280/SQRT(5))</f>
        <v>0</v>
      </c>
      <c r="L281">
        <f t="shared" si="56"/>
        <v>0</v>
      </c>
      <c r="M281">
        <f t="shared" si="56"/>
        <v>0</v>
      </c>
      <c r="N281">
        <f t="shared" si="56"/>
        <v>0</v>
      </c>
      <c r="O281">
        <f t="shared" si="56"/>
        <v>0</v>
      </c>
    </row>
    <row r="283" spans="2:17" x14ac:dyDescent="0.3">
      <c r="B283" t="s">
        <v>34</v>
      </c>
      <c r="C283" t="s">
        <v>35</v>
      </c>
      <c r="D283" t="s">
        <v>55</v>
      </c>
      <c r="E283" t="s">
        <v>36</v>
      </c>
      <c r="F283" t="s">
        <v>37</v>
      </c>
      <c r="G283" t="s">
        <v>114</v>
      </c>
      <c r="H283" t="s">
        <v>39</v>
      </c>
      <c r="I283" t="s">
        <v>40</v>
      </c>
      <c r="J283" t="s">
        <v>41</v>
      </c>
      <c r="K283" t="s">
        <v>42</v>
      </c>
      <c r="L283" t="s">
        <v>43</v>
      </c>
      <c r="M283" t="s">
        <v>44</v>
      </c>
      <c r="N283" t="s">
        <v>45</v>
      </c>
      <c r="O283" t="s">
        <v>46</v>
      </c>
      <c r="Q283" t="s">
        <v>100</v>
      </c>
    </row>
    <row r="284" spans="2:17" x14ac:dyDescent="0.3">
      <c r="B284" s="3">
        <v>42237</v>
      </c>
      <c r="C284" t="s">
        <v>8</v>
      </c>
      <c r="D284">
        <v>73</v>
      </c>
      <c r="E284">
        <v>15</v>
      </c>
      <c r="F284">
        <v>1</v>
      </c>
      <c r="G284">
        <v>102</v>
      </c>
      <c r="H284" t="s">
        <v>95</v>
      </c>
      <c r="I284">
        <v>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Q284" t="s">
        <v>324</v>
      </c>
    </row>
    <row r="285" spans="2:17" x14ac:dyDescent="0.3">
      <c r="B285" s="3">
        <v>42237</v>
      </c>
      <c r="C285" t="s">
        <v>8</v>
      </c>
      <c r="D285">
        <v>73</v>
      </c>
      <c r="E285">
        <v>15</v>
      </c>
      <c r="F285">
        <v>2</v>
      </c>
      <c r="G285">
        <v>116</v>
      </c>
      <c r="H285" t="s">
        <v>99</v>
      </c>
      <c r="I285">
        <v>3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Q285" t="s">
        <v>313</v>
      </c>
    </row>
    <row r="286" spans="2:17" x14ac:dyDescent="0.3">
      <c r="B286" s="3">
        <v>42237</v>
      </c>
      <c r="C286" t="s">
        <v>8</v>
      </c>
      <c r="D286">
        <v>73</v>
      </c>
      <c r="E286">
        <v>15</v>
      </c>
      <c r="F286">
        <v>3</v>
      </c>
      <c r="G286">
        <v>112</v>
      </c>
      <c r="H286" t="s">
        <v>99</v>
      </c>
      <c r="I286">
        <v>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2:17" x14ac:dyDescent="0.3">
      <c r="B287" s="3">
        <v>42237</v>
      </c>
      <c r="C287" t="s">
        <v>8</v>
      </c>
      <c r="D287">
        <v>73</v>
      </c>
      <c r="E287">
        <v>15</v>
      </c>
      <c r="F287">
        <v>4</v>
      </c>
      <c r="G287">
        <v>124</v>
      </c>
      <c r="H287" t="s">
        <v>99</v>
      </c>
      <c r="I287">
        <v>3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Q287" t="s">
        <v>322</v>
      </c>
    </row>
    <row r="288" spans="2:17" x14ac:dyDescent="0.3">
      <c r="B288" s="3">
        <v>42237</v>
      </c>
      <c r="C288" t="s">
        <v>8</v>
      </c>
      <c r="D288">
        <v>73</v>
      </c>
      <c r="E288">
        <v>15</v>
      </c>
      <c r="F288">
        <v>5</v>
      </c>
      <c r="G288">
        <v>136</v>
      </c>
      <c r="H288" t="s">
        <v>99</v>
      </c>
      <c r="I288">
        <v>3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2:17" x14ac:dyDescent="0.3">
      <c r="B289" s="3">
        <v>42237</v>
      </c>
      <c r="C289" t="s">
        <v>8</v>
      </c>
      <c r="D289">
        <v>73</v>
      </c>
      <c r="E289">
        <v>15</v>
      </c>
      <c r="F289">
        <v>6</v>
      </c>
      <c r="G289">
        <v>146</v>
      </c>
      <c r="H289" t="s">
        <v>99</v>
      </c>
      <c r="I289">
        <v>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2:17" x14ac:dyDescent="0.3">
      <c r="B290" s="3">
        <v>42237</v>
      </c>
      <c r="C290" t="s">
        <v>8</v>
      </c>
      <c r="D290">
        <v>73</v>
      </c>
      <c r="E290">
        <v>15</v>
      </c>
      <c r="F290">
        <v>7</v>
      </c>
      <c r="G290">
        <v>103</v>
      </c>
      <c r="H290" t="s">
        <v>96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</row>
    <row r="291" spans="2:17" x14ac:dyDescent="0.3">
      <c r="B291" s="3">
        <v>42237</v>
      </c>
      <c r="C291" t="s">
        <v>8</v>
      </c>
      <c r="D291">
        <v>73</v>
      </c>
      <c r="E291">
        <v>15</v>
      </c>
      <c r="F291">
        <v>8</v>
      </c>
      <c r="G291">
        <v>129</v>
      </c>
      <c r="H291" t="s">
        <v>99</v>
      </c>
      <c r="I291">
        <v>3</v>
      </c>
      <c r="J291">
        <v>3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7" x14ac:dyDescent="0.3">
      <c r="B292" s="3">
        <v>42237</v>
      </c>
      <c r="C292" t="s">
        <v>8</v>
      </c>
      <c r="D292">
        <v>73</v>
      </c>
      <c r="E292">
        <v>15</v>
      </c>
      <c r="F292">
        <v>9</v>
      </c>
      <c r="G292">
        <v>49</v>
      </c>
      <c r="H292" t="s">
        <v>95</v>
      </c>
      <c r="I292">
        <v>4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2:17" x14ac:dyDescent="0.3">
      <c r="B293" s="3">
        <v>42237</v>
      </c>
      <c r="C293" t="s">
        <v>8</v>
      </c>
      <c r="D293">
        <v>73</v>
      </c>
      <c r="E293">
        <v>15</v>
      </c>
      <c r="F293">
        <v>10</v>
      </c>
      <c r="G293">
        <v>74</v>
      </c>
      <c r="H293" t="s">
        <v>95</v>
      </c>
      <c r="I293">
        <v>4</v>
      </c>
      <c r="J293">
        <v>3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2:17" x14ac:dyDescent="0.3">
      <c r="B294" s="3">
        <v>42237</v>
      </c>
      <c r="C294" t="s">
        <v>8</v>
      </c>
      <c r="D294">
        <v>73</v>
      </c>
      <c r="E294">
        <v>15</v>
      </c>
      <c r="F294">
        <v>11</v>
      </c>
      <c r="G294">
        <v>146</v>
      </c>
      <c r="H294" t="s">
        <v>116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Q294" t="s">
        <v>302</v>
      </c>
    </row>
    <row r="295" spans="2:17" x14ac:dyDescent="0.3">
      <c r="B295" s="3">
        <v>42237</v>
      </c>
      <c r="C295" t="s">
        <v>8</v>
      </c>
      <c r="D295">
        <v>73</v>
      </c>
      <c r="E295">
        <v>15</v>
      </c>
      <c r="F295">
        <v>12</v>
      </c>
      <c r="G295">
        <v>74</v>
      </c>
      <c r="H295" t="s">
        <v>95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7" x14ac:dyDescent="0.3">
      <c r="B296" s="3">
        <v>42237</v>
      </c>
      <c r="C296" t="s">
        <v>8</v>
      </c>
      <c r="D296">
        <v>73</v>
      </c>
      <c r="E296">
        <v>15</v>
      </c>
      <c r="F296">
        <v>13</v>
      </c>
      <c r="G296">
        <v>87</v>
      </c>
      <c r="H296" t="s">
        <v>95</v>
      </c>
      <c r="I296">
        <v>3</v>
      </c>
      <c r="J296">
        <v>2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7" x14ac:dyDescent="0.3">
      <c r="B297" s="3">
        <v>42237</v>
      </c>
      <c r="C297" t="s">
        <v>8</v>
      </c>
      <c r="D297">
        <v>73</v>
      </c>
      <c r="E297">
        <v>15</v>
      </c>
      <c r="F297">
        <v>14</v>
      </c>
      <c r="G297">
        <v>138</v>
      </c>
      <c r="H297" t="s">
        <v>99</v>
      </c>
      <c r="I297">
        <v>3</v>
      </c>
      <c r="J297">
        <v>4</v>
      </c>
      <c r="K297">
        <v>0</v>
      </c>
      <c r="L297">
        <v>0</v>
      </c>
      <c r="M297">
        <v>0</v>
      </c>
      <c r="N297">
        <v>0</v>
      </c>
      <c r="O297">
        <v>0</v>
      </c>
      <c r="Q297" t="s">
        <v>323</v>
      </c>
    </row>
    <row r="298" spans="2:17" x14ac:dyDescent="0.3">
      <c r="B298" s="3">
        <v>42237</v>
      </c>
      <c r="C298" t="s">
        <v>8</v>
      </c>
      <c r="D298">
        <v>73</v>
      </c>
      <c r="E298">
        <v>15</v>
      </c>
      <c r="F298">
        <v>15</v>
      </c>
      <c r="G298">
        <v>101</v>
      </c>
      <c r="H298" t="s">
        <v>95</v>
      </c>
      <c r="I298">
        <v>4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2:17" x14ac:dyDescent="0.3">
      <c r="B299" s="3">
        <v>42237</v>
      </c>
      <c r="C299" t="s">
        <v>8</v>
      </c>
      <c r="D299">
        <v>73</v>
      </c>
      <c r="E299">
        <v>15</v>
      </c>
      <c r="F299">
        <v>16</v>
      </c>
      <c r="G299">
        <v>79</v>
      </c>
      <c r="H299" t="s">
        <v>95</v>
      </c>
      <c r="I299">
        <v>4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2:17" x14ac:dyDescent="0.3">
      <c r="B300" s="3">
        <v>42237</v>
      </c>
      <c r="C300" t="s">
        <v>8</v>
      </c>
      <c r="D300">
        <v>73</v>
      </c>
      <c r="E300">
        <v>15</v>
      </c>
      <c r="F300">
        <v>17</v>
      </c>
      <c r="G300">
        <v>92</v>
      </c>
      <c r="H300" t="s">
        <v>95</v>
      </c>
      <c r="I300">
        <v>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Q300" t="s">
        <v>325</v>
      </c>
    </row>
    <row r="301" spans="2:17" x14ac:dyDescent="0.3">
      <c r="B301" s="3">
        <v>42237</v>
      </c>
      <c r="C301" t="s">
        <v>8</v>
      </c>
      <c r="D301">
        <v>73</v>
      </c>
      <c r="E301">
        <v>15</v>
      </c>
      <c r="F301">
        <v>18</v>
      </c>
      <c r="G301">
        <v>98</v>
      </c>
      <c r="H301" s="11" t="s">
        <v>95</v>
      </c>
      <c r="I301">
        <v>3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2:17" x14ac:dyDescent="0.3">
      <c r="B302" s="3">
        <v>42237</v>
      </c>
      <c r="C302" t="s">
        <v>8</v>
      </c>
      <c r="D302">
        <v>73</v>
      </c>
      <c r="E302">
        <v>15</v>
      </c>
      <c r="F302">
        <v>19</v>
      </c>
      <c r="G302">
        <v>91</v>
      </c>
      <c r="H302" t="s">
        <v>95</v>
      </c>
      <c r="I302">
        <v>3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2:17" x14ac:dyDescent="0.3">
      <c r="B303" s="3">
        <v>42237</v>
      </c>
      <c r="C303" t="s">
        <v>8</v>
      </c>
      <c r="D303">
        <v>73</v>
      </c>
      <c r="E303">
        <v>15</v>
      </c>
      <c r="F303">
        <v>20</v>
      </c>
      <c r="G303">
        <v>62</v>
      </c>
      <c r="H303" t="s">
        <v>95</v>
      </c>
      <c r="I303">
        <v>3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</row>
    <row r="304" spans="2:17" x14ac:dyDescent="0.3">
      <c r="B304" s="3"/>
    </row>
    <row r="305" spans="2:15" x14ac:dyDescent="0.3">
      <c r="B305" s="3" t="s">
        <v>108</v>
      </c>
      <c r="J305">
        <f t="shared" ref="J305:O305" si="57">SUM(J284:J303)</f>
        <v>19</v>
      </c>
      <c r="K305">
        <f t="shared" si="57"/>
        <v>0</v>
      </c>
      <c r="L305">
        <f t="shared" si="57"/>
        <v>1</v>
      </c>
      <c r="M305">
        <f t="shared" si="57"/>
        <v>0</v>
      </c>
      <c r="N305">
        <f t="shared" si="57"/>
        <v>1</v>
      </c>
      <c r="O305">
        <f t="shared" si="57"/>
        <v>0</v>
      </c>
    </row>
    <row r="306" spans="2:15" x14ac:dyDescent="0.3">
      <c r="B306" s="3" t="s">
        <v>107</v>
      </c>
      <c r="G306">
        <f>AVERAGE(G284:G303)</f>
        <v>102.95</v>
      </c>
      <c r="I306">
        <f>AVERAGE(I284:I303)</f>
        <v>3.2</v>
      </c>
      <c r="J306">
        <f>AVERAGE(J284:J303)</f>
        <v>0.95</v>
      </c>
      <c r="K306">
        <f t="shared" ref="K306:O306" si="58">AVERAGE(K284:K303)</f>
        <v>0</v>
      </c>
      <c r="L306">
        <f t="shared" si="58"/>
        <v>0.05</v>
      </c>
      <c r="M306">
        <f t="shared" si="58"/>
        <v>0</v>
      </c>
      <c r="N306">
        <f t="shared" si="58"/>
        <v>0.05</v>
      </c>
      <c r="O306">
        <f t="shared" si="58"/>
        <v>0</v>
      </c>
    </row>
    <row r="307" spans="2:15" x14ac:dyDescent="0.3">
      <c r="B307" t="s">
        <v>121</v>
      </c>
      <c r="G307">
        <f>_xlfn.STDEV.S(G284:G303)</f>
        <v>27.895434450065395</v>
      </c>
      <c r="I307">
        <f t="shared" ref="I307:O307" si="59">_xlfn.STDEV.S(I284:I303)</f>
        <v>0.41039134083406092</v>
      </c>
      <c r="J307">
        <f t="shared" si="59"/>
        <v>1.190974832912761</v>
      </c>
      <c r="K307">
        <f t="shared" si="59"/>
        <v>0</v>
      </c>
      <c r="L307">
        <f t="shared" si="59"/>
        <v>0.22360679774997896</v>
      </c>
      <c r="M307">
        <f t="shared" si="59"/>
        <v>0</v>
      </c>
      <c r="N307">
        <f t="shared" si="59"/>
        <v>0.22360679774997896</v>
      </c>
      <c r="O307">
        <f t="shared" si="59"/>
        <v>0</v>
      </c>
    </row>
    <row r="308" spans="2:15" x14ac:dyDescent="0.3">
      <c r="B308" s="3" t="s">
        <v>122</v>
      </c>
      <c r="G308">
        <f>(G307/SQRT(20))</f>
        <v>6.2376087692235682</v>
      </c>
      <c r="I308">
        <f t="shared" ref="I308:O308" si="60">(I307/SQRT(20))</f>
        <v>9.1766293548224548E-2</v>
      </c>
      <c r="J308">
        <f t="shared" si="60"/>
        <v>0.2663100685884387</v>
      </c>
      <c r="K308">
        <f t="shared" si="60"/>
        <v>0</v>
      </c>
      <c r="L308">
        <f t="shared" si="60"/>
        <v>4.9999999999999996E-2</v>
      </c>
      <c r="M308">
        <f t="shared" si="60"/>
        <v>0</v>
      </c>
      <c r="N308">
        <f t="shared" si="60"/>
        <v>4.9999999999999996E-2</v>
      </c>
      <c r="O308">
        <f t="shared" si="60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7"/>
  <sheetViews>
    <sheetView workbookViewId="0">
      <selection activeCell="D3" sqref="D3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106</v>
      </c>
      <c r="D2" s="4">
        <v>42237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42237</v>
      </c>
      <c r="C7" t="s">
        <v>8</v>
      </c>
      <c r="D7">
        <v>54</v>
      </c>
      <c r="E7">
        <v>1</v>
      </c>
      <c r="F7">
        <v>1</v>
      </c>
      <c r="G7">
        <v>39</v>
      </c>
      <c r="H7" t="s">
        <v>95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42237</v>
      </c>
      <c r="C8" t="s">
        <v>8</v>
      </c>
      <c r="D8">
        <v>54</v>
      </c>
      <c r="E8">
        <v>1</v>
      </c>
      <c r="F8">
        <v>2</v>
      </c>
      <c r="G8">
        <v>98</v>
      </c>
      <c r="H8" t="s">
        <v>96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42237</v>
      </c>
      <c r="C9" t="s">
        <v>8</v>
      </c>
      <c r="D9">
        <v>54</v>
      </c>
      <c r="E9">
        <v>1</v>
      </c>
      <c r="F9">
        <v>3</v>
      </c>
      <c r="G9">
        <v>81</v>
      </c>
      <c r="H9" t="s">
        <v>96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t="s">
        <v>300</v>
      </c>
    </row>
    <row r="10" spans="2:17" x14ac:dyDescent="0.3">
      <c r="B10" s="3">
        <v>42237</v>
      </c>
      <c r="C10" t="s">
        <v>8</v>
      </c>
      <c r="D10">
        <v>54</v>
      </c>
      <c r="E10">
        <v>1</v>
      </c>
      <c r="F10">
        <v>4</v>
      </c>
      <c r="G10">
        <v>92</v>
      </c>
      <c r="H10" t="s">
        <v>96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42237</v>
      </c>
      <c r="C11" t="s">
        <v>8</v>
      </c>
      <c r="D11">
        <v>54</v>
      </c>
      <c r="E11">
        <v>1</v>
      </c>
      <c r="F11">
        <v>5</v>
      </c>
      <c r="G11">
        <v>80</v>
      </c>
      <c r="H11" t="s">
        <v>95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42237</v>
      </c>
      <c r="C12" t="s">
        <v>8</v>
      </c>
      <c r="D12">
        <v>54</v>
      </c>
      <c r="E12">
        <v>1</v>
      </c>
      <c r="F12">
        <v>6</v>
      </c>
      <c r="G12" s="11">
        <v>78</v>
      </c>
      <c r="H12" t="s">
        <v>95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42237</v>
      </c>
      <c r="C13" t="s">
        <v>8</v>
      </c>
      <c r="D13">
        <v>54</v>
      </c>
      <c r="E13">
        <v>1</v>
      </c>
      <c r="F13">
        <v>7</v>
      </c>
      <c r="G13">
        <v>89</v>
      </c>
      <c r="H13" t="s">
        <v>95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42237</v>
      </c>
      <c r="C14" t="s">
        <v>8</v>
      </c>
      <c r="D14">
        <v>54</v>
      </c>
      <c r="E14">
        <v>1</v>
      </c>
      <c r="F14">
        <v>8</v>
      </c>
      <c r="G14">
        <v>81</v>
      </c>
      <c r="H14" t="s">
        <v>95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301</v>
      </c>
    </row>
    <row r="15" spans="2:17" x14ac:dyDescent="0.3">
      <c r="B15" s="3">
        <v>42237</v>
      </c>
      <c r="C15" t="s">
        <v>8</v>
      </c>
      <c r="D15">
        <v>54</v>
      </c>
      <c r="E15">
        <v>1</v>
      </c>
      <c r="F15">
        <v>9</v>
      </c>
      <c r="G15">
        <v>119</v>
      </c>
      <c r="H15" t="s">
        <v>95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t="s">
        <v>166</v>
      </c>
    </row>
    <row r="16" spans="2:17" x14ac:dyDescent="0.3">
      <c r="B16" s="3">
        <v>42237</v>
      </c>
      <c r="C16" t="s">
        <v>8</v>
      </c>
      <c r="D16">
        <v>54</v>
      </c>
      <c r="E16">
        <v>1</v>
      </c>
      <c r="F16">
        <v>10</v>
      </c>
      <c r="G16">
        <v>109</v>
      </c>
      <c r="H16" t="s">
        <v>116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t="s">
        <v>300</v>
      </c>
    </row>
    <row r="17" spans="2:17" x14ac:dyDescent="0.3">
      <c r="B17" s="3">
        <v>42237</v>
      </c>
      <c r="C17" t="s">
        <v>8</v>
      </c>
      <c r="D17">
        <v>54</v>
      </c>
      <c r="E17">
        <v>1</v>
      </c>
      <c r="F17">
        <v>11</v>
      </c>
      <c r="G17">
        <v>82</v>
      </c>
      <c r="H17" t="s">
        <v>95</v>
      </c>
      <c r="I17">
        <v>3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Q17" t="s">
        <v>166</v>
      </c>
    </row>
    <row r="18" spans="2:17" x14ac:dyDescent="0.3">
      <c r="B18" s="3">
        <v>42237</v>
      </c>
      <c r="C18" t="s">
        <v>8</v>
      </c>
      <c r="D18">
        <v>54</v>
      </c>
      <c r="E18">
        <v>1</v>
      </c>
      <c r="F18">
        <v>12</v>
      </c>
      <c r="G18">
        <v>101</v>
      </c>
      <c r="H18" t="s">
        <v>95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t="s">
        <v>302</v>
      </c>
    </row>
    <row r="19" spans="2:17" x14ac:dyDescent="0.3">
      <c r="B19" s="3">
        <v>42237</v>
      </c>
      <c r="C19" t="s">
        <v>8</v>
      </c>
      <c r="D19">
        <v>54</v>
      </c>
      <c r="E19">
        <v>1</v>
      </c>
      <c r="F19">
        <v>13</v>
      </c>
      <c r="G19">
        <v>94</v>
      </c>
      <c r="H19" t="s">
        <v>95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42237</v>
      </c>
      <c r="C20" t="s">
        <v>8</v>
      </c>
      <c r="D20">
        <v>54</v>
      </c>
      <c r="E20">
        <v>1</v>
      </c>
      <c r="F20">
        <v>14</v>
      </c>
      <c r="G20">
        <v>89</v>
      </c>
      <c r="H20" t="s">
        <v>95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7" x14ac:dyDescent="0.3">
      <c r="B21" s="3">
        <v>42237</v>
      </c>
      <c r="C21" t="s">
        <v>8</v>
      </c>
      <c r="D21">
        <v>54</v>
      </c>
      <c r="E21">
        <v>1</v>
      </c>
      <c r="F21">
        <v>15</v>
      </c>
      <c r="G21">
        <v>98</v>
      </c>
      <c r="H21" t="s">
        <v>95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303</v>
      </c>
    </row>
    <row r="22" spans="2:17" x14ac:dyDescent="0.3">
      <c r="B22" s="3">
        <v>42237</v>
      </c>
      <c r="C22" t="s">
        <v>8</v>
      </c>
      <c r="D22">
        <v>54</v>
      </c>
      <c r="E22">
        <v>1</v>
      </c>
      <c r="F22">
        <v>16</v>
      </c>
      <c r="G22">
        <v>100</v>
      </c>
      <c r="H22" t="s">
        <v>98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42237</v>
      </c>
      <c r="C23" t="s">
        <v>8</v>
      </c>
      <c r="D23">
        <v>54</v>
      </c>
      <c r="E23">
        <v>1</v>
      </c>
      <c r="F23">
        <v>17</v>
      </c>
      <c r="G23">
        <v>96</v>
      </c>
      <c r="H23" t="s">
        <v>98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191</v>
      </c>
    </row>
    <row r="24" spans="2:17" x14ac:dyDescent="0.3">
      <c r="B24" s="3">
        <v>42237</v>
      </c>
      <c r="C24" t="s">
        <v>8</v>
      </c>
      <c r="D24">
        <v>54</v>
      </c>
      <c r="E24">
        <v>1</v>
      </c>
      <c r="F24">
        <v>18</v>
      </c>
      <c r="G24">
        <v>100</v>
      </c>
      <c r="H24" s="11" t="s">
        <v>98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42237</v>
      </c>
      <c r="C25" t="s">
        <v>8</v>
      </c>
      <c r="D25">
        <v>54</v>
      </c>
      <c r="E25">
        <v>1</v>
      </c>
      <c r="F25">
        <v>19</v>
      </c>
      <c r="G25" s="11">
        <v>42</v>
      </c>
      <c r="H25" t="s">
        <v>96</v>
      </c>
      <c r="I25">
        <v>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t="s">
        <v>304</v>
      </c>
    </row>
    <row r="26" spans="2:17" x14ac:dyDescent="0.3">
      <c r="B26" s="3">
        <v>42237</v>
      </c>
      <c r="C26" t="s">
        <v>8</v>
      </c>
      <c r="D26">
        <v>54</v>
      </c>
      <c r="E26">
        <v>1</v>
      </c>
      <c r="F26">
        <v>20</v>
      </c>
      <c r="G26">
        <v>98</v>
      </c>
      <c r="H26" t="s">
        <v>95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42237</v>
      </c>
      <c r="C27" t="s">
        <v>8</v>
      </c>
      <c r="D27">
        <v>55</v>
      </c>
      <c r="E27">
        <v>2</v>
      </c>
      <c r="F27">
        <v>1</v>
      </c>
      <c r="G27">
        <v>104</v>
      </c>
      <c r="H27" t="s">
        <v>95</v>
      </c>
      <c r="I27">
        <v>3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Q27" t="s">
        <v>263</v>
      </c>
    </row>
    <row r="28" spans="2:17" x14ac:dyDescent="0.3">
      <c r="B28" s="3">
        <v>42237</v>
      </c>
      <c r="C28" t="s">
        <v>8</v>
      </c>
      <c r="D28">
        <v>55</v>
      </c>
      <c r="E28">
        <v>2</v>
      </c>
      <c r="F28">
        <v>2</v>
      </c>
      <c r="G28">
        <v>58</v>
      </c>
      <c r="H28" t="s">
        <v>95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t="s">
        <v>193</v>
      </c>
    </row>
    <row r="29" spans="2:17" x14ac:dyDescent="0.3">
      <c r="B29" s="3">
        <v>42237</v>
      </c>
      <c r="C29" t="s">
        <v>8</v>
      </c>
      <c r="D29">
        <v>55</v>
      </c>
      <c r="E29">
        <v>2</v>
      </c>
      <c r="F29">
        <v>3</v>
      </c>
      <c r="G29">
        <v>72</v>
      </c>
      <c r="H29" t="s">
        <v>95</v>
      </c>
      <c r="I29">
        <v>3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305</v>
      </c>
    </row>
    <row r="30" spans="2:17" x14ac:dyDescent="0.3">
      <c r="B30" s="3">
        <v>42237</v>
      </c>
      <c r="C30" t="s">
        <v>8</v>
      </c>
      <c r="D30">
        <v>57</v>
      </c>
      <c r="E30">
        <v>3</v>
      </c>
      <c r="F30">
        <v>1</v>
      </c>
      <c r="G30">
        <v>80</v>
      </c>
      <c r="H30" t="s">
        <v>95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 t="s">
        <v>299</v>
      </c>
    </row>
    <row r="31" spans="2:17" x14ac:dyDescent="0.3">
      <c r="B31" s="3">
        <v>42237</v>
      </c>
      <c r="C31" t="s">
        <v>8</v>
      </c>
      <c r="D31">
        <v>57</v>
      </c>
      <c r="E31">
        <v>3</v>
      </c>
      <c r="F31">
        <v>2</v>
      </c>
      <c r="G31">
        <v>66</v>
      </c>
      <c r="H31" t="s">
        <v>95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t="s">
        <v>307</v>
      </c>
    </row>
    <row r="32" spans="2:17" x14ac:dyDescent="0.3">
      <c r="B32" s="3">
        <v>42237</v>
      </c>
      <c r="C32" t="s">
        <v>8</v>
      </c>
      <c r="D32">
        <v>57</v>
      </c>
      <c r="E32">
        <v>3</v>
      </c>
      <c r="F32">
        <v>3</v>
      </c>
      <c r="G32">
        <v>89</v>
      </c>
      <c r="H32" t="s">
        <v>98</v>
      </c>
      <c r="I32">
        <v>3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Q32" t="s">
        <v>301</v>
      </c>
    </row>
    <row r="33" spans="2:17" x14ac:dyDescent="0.3">
      <c r="B33" s="3">
        <v>42237</v>
      </c>
      <c r="C33" t="s">
        <v>8</v>
      </c>
      <c r="D33">
        <v>57</v>
      </c>
      <c r="E33">
        <v>3</v>
      </c>
      <c r="F33">
        <v>4</v>
      </c>
      <c r="G33">
        <v>61</v>
      </c>
      <c r="H33" t="s">
        <v>98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42237</v>
      </c>
      <c r="C34" t="s">
        <v>8</v>
      </c>
      <c r="D34">
        <v>57</v>
      </c>
      <c r="E34">
        <v>3</v>
      </c>
      <c r="F34">
        <v>5</v>
      </c>
      <c r="G34">
        <v>51</v>
      </c>
      <c r="H34" t="s">
        <v>95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 s="6"/>
    </row>
    <row r="35" spans="2:17" x14ac:dyDescent="0.3">
      <c r="B35" s="3">
        <v>42237</v>
      </c>
      <c r="C35" t="s">
        <v>8</v>
      </c>
      <c r="D35">
        <v>57</v>
      </c>
      <c r="E35">
        <v>3</v>
      </c>
      <c r="F35">
        <v>6</v>
      </c>
      <c r="G35">
        <v>31</v>
      </c>
      <c r="H35" t="s">
        <v>95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42237</v>
      </c>
      <c r="C36" t="s">
        <v>8</v>
      </c>
      <c r="D36">
        <v>57</v>
      </c>
      <c r="E36">
        <v>3</v>
      </c>
      <c r="F36">
        <v>7</v>
      </c>
      <c r="G36">
        <v>105</v>
      </c>
      <c r="H36" t="s">
        <v>116</v>
      </c>
      <c r="I36">
        <v>3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Q36" t="s">
        <v>127</v>
      </c>
    </row>
    <row r="37" spans="2:17" x14ac:dyDescent="0.3">
      <c r="B37" s="3">
        <v>42237</v>
      </c>
      <c r="C37" t="s">
        <v>8</v>
      </c>
      <c r="D37">
        <v>57</v>
      </c>
      <c r="E37">
        <v>3</v>
      </c>
      <c r="F37">
        <v>8</v>
      </c>
      <c r="G37">
        <v>99</v>
      </c>
      <c r="H37" t="s">
        <v>98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299</v>
      </c>
    </row>
    <row r="38" spans="2:17" x14ac:dyDescent="0.3">
      <c r="B38" s="3">
        <v>42237</v>
      </c>
      <c r="C38" t="s">
        <v>8</v>
      </c>
      <c r="D38">
        <v>57</v>
      </c>
      <c r="E38">
        <v>3</v>
      </c>
      <c r="F38">
        <v>9</v>
      </c>
      <c r="G38">
        <v>75</v>
      </c>
      <c r="H38" t="s">
        <v>98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t="s">
        <v>191</v>
      </c>
    </row>
    <row r="39" spans="2:17" x14ac:dyDescent="0.3">
      <c r="B39" s="3">
        <v>42237</v>
      </c>
      <c r="C39" t="s">
        <v>8</v>
      </c>
      <c r="D39">
        <v>57</v>
      </c>
      <c r="E39">
        <v>3</v>
      </c>
      <c r="F39">
        <v>10</v>
      </c>
      <c r="G39">
        <v>88</v>
      </c>
      <c r="H39" t="s">
        <v>98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42237</v>
      </c>
      <c r="C40" t="s">
        <v>8</v>
      </c>
      <c r="D40">
        <v>57</v>
      </c>
      <c r="E40">
        <v>3</v>
      </c>
      <c r="F40">
        <v>11</v>
      </c>
      <c r="G40">
        <v>54</v>
      </c>
      <c r="H40" t="s">
        <v>95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42237</v>
      </c>
      <c r="C41" t="s">
        <v>8</v>
      </c>
      <c r="D41">
        <v>57</v>
      </c>
      <c r="E41">
        <v>3</v>
      </c>
      <c r="F41">
        <v>12</v>
      </c>
      <c r="G41">
        <v>66</v>
      </c>
      <c r="H41" t="s">
        <v>95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t="s">
        <v>263</v>
      </c>
    </row>
    <row r="42" spans="2:17" x14ac:dyDescent="0.3">
      <c r="B42" s="3">
        <v>42237</v>
      </c>
      <c r="C42" t="s">
        <v>8</v>
      </c>
      <c r="D42">
        <v>57</v>
      </c>
      <c r="E42">
        <v>3</v>
      </c>
      <c r="F42">
        <v>13</v>
      </c>
      <c r="G42">
        <v>94</v>
      </c>
      <c r="H42" t="s">
        <v>96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t="s">
        <v>306</v>
      </c>
    </row>
    <row r="43" spans="2:17" x14ac:dyDescent="0.3">
      <c r="B43" s="3">
        <v>42237</v>
      </c>
      <c r="C43" t="s">
        <v>8</v>
      </c>
      <c r="D43">
        <v>57</v>
      </c>
      <c r="E43">
        <v>3</v>
      </c>
      <c r="F43">
        <v>14</v>
      </c>
      <c r="G43">
        <v>50</v>
      </c>
      <c r="H43" t="s">
        <v>95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 t="s">
        <v>263</v>
      </c>
    </row>
    <row r="44" spans="2:17" x14ac:dyDescent="0.3">
      <c r="B44" s="3">
        <v>42237</v>
      </c>
      <c r="C44" t="s">
        <v>8</v>
      </c>
      <c r="D44">
        <v>57</v>
      </c>
      <c r="E44">
        <v>3</v>
      </c>
      <c r="F44">
        <v>15</v>
      </c>
      <c r="G44">
        <v>29</v>
      </c>
      <c r="H44" t="s">
        <v>95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>
        <v>42237</v>
      </c>
      <c r="C45" t="s">
        <v>8</v>
      </c>
      <c r="D45">
        <v>57</v>
      </c>
      <c r="E45">
        <v>3</v>
      </c>
      <c r="F45">
        <v>16</v>
      </c>
      <c r="G45">
        <v>67</v>
      </c>
      <c r="H45" t="s">
        <v>98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7" x14ac:dyDescent="0.3">
      <c r="B46" s="3">
        <v>42237</v>
      </c>
      <c r="C46" t="s">
        <v>8</v>
      </c>
      <c r="D46">
        <v>57</v>
      </c>
      <c r="E46">
        <v>3</v>
      </c>
      <c r="F46">
        <v>17</v>
      </c>
      <c r="G46">
        <v>55</v>
      </c>
      <c r="H46" t="s">
        <v>95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2:17" x14ac:dyDescent="0.3">
      <c r="B47" s="3">
        <v>42237</v>
      </c>
      <c r="C47" t="s">
        <v>8</v>
      </c>
      <c r="D47">
        <v>57</v>
      </c>
      <c r="E47">
        <v>3</v>
      </c>
      <c r="F47">
        <v>18</v>
      </c>
      <c r="G47">
        <v>74</v>
      </c>
      <c r="H47" s="11" t="s">
        <v>95</v>
      </c>
      <c r="I47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 t="s">
        <v>308</v>
      </c>
    </row>
    <row r="48" spans="2:17" x14ac:dyDescent="0.3">
      <c r="B48" s="3">
        <v>42237</v>
      </c>
      <c r="C48" t="s">
        <v>8</v>
      </c>
      <c r="D48">
        <v>57</v>
      </c>
      <c r="E48">
        <v>3</v>
      </c>
      <c r="F48">
        <v>19</v>
      </c>
      <c r="G48">
        <v>65</v>
      </c>
      <c r="H48" t="s">
        <v>95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42237</v>
      </c>
      <c r="C49" t="s">
        <v>8</v>
      </c>
      <c r="D49">
        <v>57</v>
      </c>
      <c r="E49">
        <v>3</v>
      </c>
      <c r="F49">
        <v>20</v>
      </c>
      <c r="G49">
        <v>61</v>
      </c>
      <c r="H49" t="s">
        <v>95</v>
      </c>
      <c r="I49">
        <v>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 t="s">
        <v>299</v>
      </c>
    </row>
    <row r="50" spans="2:17" x14ac:dyDescent="0.3">
      <c r="B50" s="3">
        <v>42237</v>
      </c>
      <c r="C50" t="s">
        <v>8</v>
      </c>
      <c r="D50">
        <v>59</v>
      </c>
      <c r="E50">
        <v>4</v>
      </c>
      <c r="F50">
        <v>1</v>
      </c>
      <c r="G50">
        <v>120</v>
      </c>
      <c r="H50" t="s">
        <v>116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Q50" t="s">
        <v>263</v>
      </c>
    </row>
    <row r="51" spans="2:17" x14ac:dyDescent="0.3">
      <c r="B51" s="3">
        <v>42237</v>
      </c>
      <c r="C51" t="s">
        <v>8</v>
      </c>
      <c r="D51">
        <v>59</v>
      </c>
      <c r="E51">
        <v>4</v>
      </c>
      <c r="F51">
        <v>2</v>
      </c>
      <c r="G51">
        <v>65</v>
      </c>
      <c r="H51" t="s">
        <v>98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t="s">
        <v>263</v>
      </c>
    </row>
    <row r="52" spans="2:17" x14ac:dyDescent="0.3">
      <c r="B52" s="3">
        <v>42237</v>
      </c>
      <c r="C52" t="s">
        <v>8</v>
      </c>
      <c r="D52">
        <v>59</v>
      </c>
      <c r="E52">
        <v>4</v>
      </c>
      <c r="F52">
        <v>3</v>
      </c>
      <c r="G52">
        <v>80</v>
      </c>
      <c r="H52" t="s">
        <v>95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 t="s">
        <v>309</v>
      </c>
    </row>
    <row r="53" spans="2:17" x14ac:dyDescent="0.3">
      <c r="B53" s="3">
        <v>42237</v>
      </c>
      <c r="C53" t="s">
        <v>8</v>
      </c>
      <c r="D53">
        <v>60</v>
      </c>
      <c r="E53">
        <v>5</v>
      </c>
      <c r="F53">
        <v>1</v>
      </c>
      <c r="G53">
        <v>154</v>
      </c>
      <c r="H53" t="s">
        <v>116</v>
      </c>
      <c r="I53">
        <v>3</v>
      </c>
      <c r="J53">
        <v>2</v>
      </c>
      <c r="K53">
        <v>0</v>
      </c>
      <c r="L53">
        <v>2</v>
      </c>
      <c r="M53">
        <v>1</v>
      </c>
      <c r="N53">
        <v>0</v>
      </c>
      <c r="O53">
        <v>0</v>
      </c>
      <c r="Q53" t="s">
        <v>263</v>
      </c>
    </row>
    <row r="54" spans="2:17" x14ac:dyDescent="0.3">
      <c r="B54" s="3">
        <v>42237</v>
      </c>
      <c r="C54" t="s">
        <v>8</v>
      </c>
      <c r="D54">
        <v>60</v>
      </c>
      <c r="E54">
        <v>5</v>
      </c>
      <c r="F54">
        <v>2</v>
      </c>
      <c r="G54">
        <v>89</v>
      </c>
      <c r="H54" t="s">
        <v>95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 t="s">
        <v>310</v>
      </c>
    </row>
    <row r="55" spans="2:17" x14ac:dyDescent="0.3">
      <c r="B55" s="3">
        <v>42237</v>
      </c>
      <c r="C55" t="s">
        <v>8</v>
      </c>
      <c r="D55">
        <v>61</v>
      </c>
      <c r="E55">
        <v>6</v>
      </c>
      <c r="F55">
        <v>1</v>
      </c>
      <c r="G55">
        <v>69</v>
      </c>
      <c r="H55" t="s">
        <v>95</v>
      </c>
      <c r="I55">
        <v>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Q55" t="s">
        <v>311</v>
      </c>
    </row>
    <row r="56" spans="2:17" x14ac:dyDescent="0.3">
      <c r="B56" s="3">
        <v>42237</v>
      </c>
      <c r="C56" t="s">
        <v>8</v>
      </c>
      <c r="D56">
        <v>61</v>
      </c>
      <c r="E56">
        <v>6</v>
      </c>
      <c r="F56">
        <v>2</v>
      </c>
      <c r="G56">
        <v>124</v>
      </c>
      <c r="H56" t="s">
        <v>99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t="s">
        <v>191</v>
      </c>
    </row>
    <row r="57" spans="2:17" x14ac:dyDescent="0.3">
      <c r="B57" s="3">
        <v>42237</v>
      </c>
      <c r="C57" t="s">
        <v>8</v>
      </c>
      <c r="D57">
        <v>61</v>
      </c>
      <c r="E57">
        <v>6</v>
      </c>
      <c r="F57">
        <v>3</v>
      </c>
      <c r="G57">
        <v>87</v>
      </c>
      <c r="H57" t="s">
        <v>95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 t="s">
        <v>191</v>
      </c>
    </row>
    <row r="58" spans="2:17" x14ac:dyDescent="0.3">
      <c r="B58" s="3">
        <v>42237</v>
      </c>
      <c r="C58" t="s">
        <v>8</v>
      </c>
      <c r="D58">
        <v>61</v>
      </c>
      <c r="E58">
        <v>6</v>
      </c>
      <c r="F58">
        <v>4</v>
      </c>
      <c r="G58">
        <v>98</v>
      </c>
      <c r="H58" t="s">
        <v>95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312</v>
      </c>
    </row>
    <row r="59" spans="2:17" x14ac:dyDescent="0.3">
      <c r="B59" s="3">
        <v>42237</v>
      </c>
      <c r="C59" t="s">
        <v>8</v>
      </c>
      <c r="D59">
        <v>61</v>
      </c>
      <c r="E59">
        <v>6</v>
      </c>
      <c r="F59">
        <v>5</v>
      </c>
      <c r="G59">
        <v>22</v>
      </c>
      <c r="H59" t="s">
        <v>95</v>
      </c>
      <c r="I59">
        <v>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42237</v>
      </c>
      <c r="C60" t="s">
        <v>8</v>
      </c>
      <c r="D60">
        <v>61</v>
      </c>
      <c r="E60">
        <v>6</v>
      </c>
      <c r="F60">
        <v>6</v>
      </c>
      <c r="G60">
        <v>117</v>
      </c>
      <c r="H60" t="s">
        <v>95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t="s">
        <v>313</v>
      </c>
    </row>
    <row r="61" spans="2:17" x14ac:dyDescent="0.3">
      <c r="B61" s="3">
        <v>42237</v>
      </c>
      <c r="C61" t="s">
        <v>8</v>
      </c>
      <c r="D61">
        <v>61</v>
      </c>
      <c r="E61">
        <v>6</v>
      </c>
      <c r="F61">
        <v>7</v>
      </c>
      <c r="G61">
        <v>91</v>
      </c>
      <c r="H61" t="s">
        <v>95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42237</v>
      </c>
      <c r="C62" t="s">
        <v>8</v>
      </c>
      <c r="D62">
        <v>61</v>
      </c>
      <c r="E62">
        <v>6</v>
      </c>
      <c r="F62">
        <v>8</v>
      </c>
      <c r="G62">
        <v>119</v>
      </c>
      <c r="H62" t="s">
        <v>95</v>
      </c>
      <c r="I62">
        <v>3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42237</v>
      </c>
      <c r="C63" t="s">
        <v>8</v>
      </c>
      <c r="D63">
        <v>61</v>
      </c>
      <c r="E63">
        <v>6</v>
      </c>
      <c r="F63">
        <v>9</v>
      </c>
      <c r="G63">
        <v>129</v>
      </c>
      <c r="H63" t="s">
        <v>99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t="s">
        <v>314</v>
      </c>
    </row>
    <row r="64" spans="2:17" x14ac:dyDescent="0.3">
      <c r="B64" s="3">
        <v>42237</v>
      </c>
      <c r="C64" t="s">
        <v>8</v>
      </c>
      <c r="D64">
        <v>61</v>
      </c>
      <c r="E64">
        <v>6</v>
      </c>
      <c r="F64">
        <v>10</v>
      </c>
      <c r="G64">
        <v>100</v>
      </c>
      <c r="H64" t="s">
        <v>95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42237</v>
      </c>
      <c r="C65" t="s">
        <v>8</v>
      </c>
      <c r="D65">
        <v>61</v>
      </c>
      <c r="E65">
        <v>6</v>
      </c>
      <c r="F65">
        <v>11</v>
      </c>
      <c r="G65">
        <v>60</v>
      </c>
      <c r="H65" t="s">
        <v>95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42237</v>
      </c>
      <c r="C66" t="s">
        <v>8</v>
      </c>
      <c r="D66">
        <v>61</v>
      </c>
      <c r="E66">
        <v>6</v>
      </c>
      <c r="F66">
        <v>12</v>
      </c>
      <c r="G66">
        <v>25</v>
      </c>
      <c r="H66" t="s">
        <v>95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42237</v>
      </c>
      <c r="C67" t="s">
        <v>8</v>
      </c>
      <c r="D67">
        <v>61</v>
      </c>
      <c r="E67">
        <v>6</v>
      </c>
      <c r="F67">
        <v>13</v>
      </c>
      <c r="G67">
        <v>64</v>
      </c>
      <c r="H67" t="s">
        <v>95</v>
      </c>
      <c r="I67">
        <v>4</v>
      </c>
      <c r="J67">
        <v>2</v>
      </c>
      <c r="K67">
        <v>0</v>
      </c>
      <c r="L67">
        <v>0</v>
      </c>
      <c r="M67">
        <v>0</v>
      </c>
      <c r="N67">
        <v>0</v>
      </c>
      <c r="O67">
        <v>1</v>
      </c>
    </row>
    <row r="68" spans="2:17" x14ac:dyDescent="0.3">
      <c r="B68" s="3">
        <v>42237</v>
      </c>
      <c r="C68" t="s">
        <v>8</v>
      </c>
      <c r="D68">
        <v>61</v>
      </c>
      <c r="E68">
        <v>6</v>
      </c>
      <c r="F68">
        <v>14</v>
      </c>
      <c r="G68">
        <v>89</v>
      </c>
      <c r="H68" t="s">
        <v>95</v>
      </c>
      <c r="I68">
        <v>3</v>
      </c>
      <c r="J68">
        <v>3</v>
      </c>
      <c r="K68">
        <v>0</v>
      </c>
      <c r="L68">
        <v>0</v>
      </c>
      <c r="M68">
        <v>0</v>
      </c>
      <c r="N68">
        <v>0</v>
      </c>
      <c r="O68">
        <v>0</v>
      </c>
      <c r="Q68" t="s">
        <v>315</v>
      </c>
    </row>
    <row r="69" spans="2:17" x14ac:dyDescent="0.3">
      <c r="B69" s="3">
        <v>42237</v>
      </c>
      <c r="C69" t="s">
        <v>8</v>
      </c>
      <c r="D69">
        <v>61</v>
      </c>
      <c r="E69">
        <v>6</v>
      </c>
      <c r="F69">
        <v>15</v>
      </c>
      <c r="G69">
        <v>54</v>
      </c>
      <c r="H69" t="s">
        <v>95</v>
      </c>
      <c r="I69">
        <v>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42237</v>
      </c>
      <c r="C70" t="s">
        <v>8</v>
      </c>
      <c r="D70">
        <v>61</v>
      </c>
      <c r="E70">
        <v>6</v>
      </c>
      <c r="F70">
        <v>16</v>
      </c>
      <c r="G70">
        <v>114</v>
      </c>
      <c r="H70" t="s">
        <v>116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7" x14ac:dyDescent="0.3">
      <c r="B71" s="3">
        <v>42237</v>
      </c>
      <c r="C71" t="s">
        <v>8</v>
      </c>
      <c r="D71">
        <v>61</v>
      </c>
      <c r="E71">
        <v>6</v>
      </c>
      <c r="F71">
        <v>17</v>
      </c>
      <c r="G71">
        <v>72</v>
      </c>
      <c r="H71" t="s">
        <v>95</v>
      </c>
      <c r="I71">
        <v>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Q71" t="s">
        <v>167</v>
      </c>
    </row>
    <row r="72" spans="2:17" x14ac:dyDescent="0.3">
      <c r="B72" s="3">
        <v>42237</v>
      </c>
      <c r="C72" t="s">
        <v>8</v>
      </c>
      <c r="D72">
        <v>61</v>
      </c>
      <c r="E72">
        <v>6</v>
      </c>
      <c r="F72">
        <v>18</v>
      </c>
      <c r="G72">
        <v>84</v>
      </c>
      <c r="H72" s="11" t="s">
        <v>95</v>
      </c>
      <c r="I72">
        <v>3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Q72" t="s">
        <v>316</v>
      </c>
    </row>
    <row r="73" spans="2:17" x14ac:dyDescent="0.3">
      <c r="B73" s="3">
        <v>42237</v>
      </c>
      <c r="C73" t="s">
        <v>8</v>
      </c>
      <c r="D73">
        <v>61</v>
      </c>
      <c r="E73">
        <v>6</v>
      </c>
      <c r="F73">
        <v>19</v>
      </c>
      <c r="G73">
        <v>74</v>
      </c>
      <c r="H73" t="s">
        <v>95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 t="s">
        <v>317</v>
      </c>
    </row>
    <row r="74" spans="2:17" x14ac:dyDescent="0.3">
      <c r="B74" s="3">
        <v>42237</v>
      </c>
      <c r="C74" t="s">
        <v>8</v>
      </c>
      <c r="D74">
        <v>61</v>
      </c>
      <c r="E74">
        <v>6</v>
      </c>
      <c r="F74">
        <v>20</v>
      </c>
      <c r="G74">
        <v>64</v>
      </c>
      <c r="H74" t="s">
        <v>95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42237</v>
      </c>
      <c r="C75" t="s">
        <v>8</v>
      </c>
      <c r="D75">
        <v>65</v>
      </c>
      <c r="E75">
        <v>7</v>
      </c>
      <c r="F75">
        <v>1</v>
      </c>
      <c r="G75">
        <v>95</v>
      </c>
      <c r="H75" t="s">
        <v>95</v>
      </c>
      <c r="I75">
        <v>3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42237</v>
      </c>
      <c r="C76" t="s">
        <v>8</v>
      </c>
      <c r="D76">
        <v>65</v>
      </c>
      <c r="E76">
        <v>7</v>
      </c>
      <c r="F76">
        <v>2</v>
      </c>
      <c r="G76">
        <v>105</v>
      </c>
      <c r="H76" t="s">
        <v>95</v>
      </c>
      <c r="I76">
        <v>3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Q76" t="s">
        <v>318</v>
      </c>
    </row>
    <row r="77" spans="2:17" x14ac:dyDescent="0.3">
      <c r="B77" s="3">
        <v>42237</v>
      </c>
      <c r="C77" t="s">
        <v>8</v>
      </c>
      <c r="D77">
        <v>65</v>
      </c>
      <c r="E77">
        <v>7</v>
      </c>
      <c r="F77">
        <v>3</v>
      </c>
      <c r="G77">
        <v>100</v>
      </c>
      <c r="H77" t="s">
        <v>95</v>
      </c>
      <c r="I77">
        <v>3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</row>
    <row r="78" spans="2:17" x14ac:dyDescent="0.3">
      <c r="B78" s="3">
        <v>42237</v>
      </c>
      <c r="C78" t="s">
        <v>8</v>
      </c>
      <c r="D78">
        <v>65</v>
      </c>
      <c r="E78">
        <v>7</v>
      </c>
      <c r="F78">
        <v>4</v>
      </c>
      <c r="G78">
        <v>89</v>
      </c>
      <c r="H78" t="s">
        <v>95</v>
      </c>
      <c r="I78">
        <v>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s="6"/>
    </row>
    <row r="79" spans="2:17" x14ac:dyDescent="0.3">
      <c r="B79" s="3">
        <v>42237</v>
      </c>
      <c r="C79" t="s">
        <v>8</v>
      </c>
      <c r="D79">
        <v>65</v>
      </c>
      <c r="E79">
        <v>7</v>
      </c>
      <c r="F79">
        <v>5</v>
      </c>
      <c r="G79">
        <v>121</v>
      </c>
      <c r="H79" t="s">
        <v>99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>
        <v>42237</v>
      </c>
      <c r="C80" t="s">
        <v>8</v>
      </c>
      <c r="D80">
        <v>65</v>
      </c>
      <c r="E80">
        <v>7</v>
      </c>
      <c r="F80">
        <v>6</v>
      </c>
      <c r="G80">
        <v>96</v>
      </c>
      <c r="H80" t="s">
        <v>95</v>
      </c>
      <c r="I80">
        <v>3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Q80" t="s">
        <v>319</v>
      </c>
    </row>
    <row r="81" spans="2:17" x14ac:dyDescent="0.3">
      <c r="B81" s="3">
        <v>42237</v>
      </c>
      <c r="C81" t="s">
        <v>8</v>
      </c>
      <c r="D81">
        <v>65</v>
      </c>
      <c r="E81">
        <v>7</v>
      </c>
      <c r="F81">
        <v>7</v>
      </c>
      <c r="G81">
        <v>109</v>
      </c>
      <c r="H81" t="s">
        <v>99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42237</v>
      </c>
      <c r="C82" t="s">
        <v>8</v>
      </c>
      <c r="D82">
        <v>65</v>
      </c>
      <c r="E82">
        <v>7</v>
      </c>
      <c r="F82">
        <v>8</v>
      </c>
      <c r="G82">
        <v>95</v>
      </c>
      <c r="H82" t="s">
        <v>95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 s="6"/>
    </row>
    <row r="83" spans="2:17" x14ac:dyDescent="0.3">
      <c r="B83" s="3">
        <v>42237</v>
      </c>
      <c r="C83" t="s">
        <v>8</v>
      </c>
      <c r="D83">
        <v>65</v>
      </c>
      <c r="E83">
        <v>7</v>
      </c>
      <c r="F83">
        <v>9</v>
      </c>
      <c r="G83">
        <v>112</v>
      </c>
      <c r="H83" t="s">
        <v>99</v>
      </c>
      <c r="I83">
        <v>4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</row>
    <row r="84" spans="2:17" x14ac:dyDescent="0.3">
      <c r="B84" s="3">
        <v>42237</v>
      </c>
      <c r="C84" t="s">
        <v>8</v>
      </c>
      <c r="D84">
        <v>65</v>
      </c>
      <c r="E84">
        <v>7</v>
      </c>
      <c r="F84">
        <v>10</v>
      </c>
      <c r="G84">
        <v>107</v>
      </c>
      <c r="H84" t="s">
        <v>95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7" x14ac:dyDescent="0.3">
      <c r="B85" s="3">
        <v>42237</v>
      </c>
      <c r="C85" t="s">
        <v>8</v>
      </c>
      <c r="D85">
        <v>65</v>
      </c>
      <c r="E85">
        <v>7</v>
      </c>
      <c r="F85">
        <v>11</v>
      </c>
      <c r="G85">
        <v>112</v>
      </c>
      <c r="H85" t="s">
        <v>116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7" x14ac:dyDescent="0.3">
      <c r="B86" s="3">
        <v>42237</v>
      </c>
      <c r="C86" t="s">
        <v>8</v>
      </c>
      <c r="D86">
        <v>65</v>
      </c>
      <c r="E86">
        <v>7</v>
      </c>
      <c r="F86">
        <v>12</v>
      </c>
      <c r="G86">
        <v>129</v>
      </c>
      <c r="H86" t="s">
        <v>99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 t="s">
        <v>299</v>
      </c>
    </row>
    <row r="87" spans="2:17" x14ac:dyDescent="0.3">
      <c r="B87" s="3">
        <v>42237</v>
      </c>
      <c r="C87" t="s">
        <v>8</v>
      </c>
      <c r="D87">
        <v>65</v>
      </c>
      <c r="E87">
        <v>7</v>
      </c>
      <c r="F87">
        <v>13</v>
      </c>
      <c r="G87">
        <v>121</v>
      </c>
      <c r="H87" t="s">
        <v>99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7" x14ac:dyDescent="0.3">
      <c r="B88" s="3">
        <v>42237</v>
      </c>
      <c r="C88" t="s">
        <v>8</v>
      </c>
      <c r="D88">
        <v>65</v>
      </c>
      <c r="E88">
        <v>7</v>
      </c>
      <c r="F88">
        <v>14</v>
      </c>
      <c r="G88">
        <v>129</v>
      </c>
      <c r="H88" t="s">
        <v>98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t="s">
        <v>299</v>
      </c>
    </row>
    <row r="89" spans="2:17" x14ac:dyDescent="0.3">
      <c r="B89" s="3">
        <v>42237</v>
      </c>
      <c r="C89" t="s">
        <v>8</v>
      </c>
      <c r="D89">
        <v>65</v>
      </c>
      <c r="E89">
        <v>7</v>
      </c>
      <c r="F89">
        <v>15</v>
      </c>
      <c r="G89">
        <v>91</v>
      </c>
      <c r="H89" t="s">
        <v>95</v>
      </c>
      <c r="I89">
        <v>3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42237</v>
      </c>
      <c r="C90" t="s">
        <v>8</v>
      </c>
      <c r="D90">
        <v>65</v>
      </c>
      <c r="E90">
        <v>7</v>
      </c>
      <c r="F90">
        <v>16</v>
      </c>
      <c r="G90">
        <v>76</v>
      </c>
      <c r="H90" t="s">
        <v>95</v>
      </c>
      <c r="I90">
        <v>4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42237</v>
      </c>
      <c r="C91" t="s">
        <v>8</v>
      </c>
      <c r="D91">
        <v>65</v>
      </c>
      <c r="E91">
        <v>7</v>
      </c>
      <c r="F91">
        <v>17</v>
      </c>
      <c r="G91">
        <v>82</v>
      </c>
      <c r="H91" t="s">
        <v>95</v>
      </c>
      <c r="I91">
        <v>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 t="s">
        <v>299</v>
      </c>
    </row>
    <row r="92" spans="2:17" x14ac:dyDescent="0.3">
      <c r="B92" s="3">
        <v>42237</v>
      </c>
      <c r="C92" t="s">
        <v>8</v>
      </c>
      <c r="D92">
        <v>65</v>
      </c>
      <c r="E92">
        <v>7</v>
      </c>
      <c r="F92">
        <v>18</v>
      </c>
      <c r="G92">
        <v>74</v>
      </c>
      <c r="H92" s="11" t="s">
        <v>95</v>
      </c>
      <c r="I92">
        <v>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 s="6"/>
    </row>
    <row r="93" spans="2:17" x14ac:dyDescent="0.3">
      <c r="B93" s="3">
        <v>42237</v>
      </c>
      <c r="C93" t="s">
        <v>8</v>
      </c>
      <c r="D93">
        <v>65</v>
      </c>
      <c r="E93">
        <v>7</v>
      </c>
      <c r="F93">
        <v>19</v>
      </c>
      <c r="G93">
        <v>104</v>
      </c>
      <c r="H93" t="s">
        <v>95</v>
      </c>
      <c r="I93">
        <v>3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42237</v>
      </c>
      <c r="C94" t="s">
        <v>8</v>
      </c>
      <c r="D94">
        <v>65</v>
      </c>
      <c r="E94">
        <v>7</v>
      </c>
      <c r="F94">
        <v>20</v>
      </c>
      <c r="G94">
        <v>75</v>
      </c>
      <c r="H94" t="s">
        <v>95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 t="s">
        <v>306</v>
      </c>
    </row>
    <row r="95" spans="2:17" x14ac:dyDescent="0.3">
      <c r="B95" s="3">
        <v>42237</v>
      </c>
      <c r="C95" t="s">
        <v>8</v>
      </c>
      <c r="D95">
        <v>66</v>
      </c>
      <c r="E95">
        <v>8</v>
      </c>
      <c r="F95">
        <v>1</v>
      </c>
      <c r="G95">
        <v>42</v>
      </c>
      <c r="H95" t="s">
        <v>98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 s="6"/>
    </row>
    <row r="96" spans="2:17" x14ac:dyDescent="0.3">
      <c r="B96" s="3">
        <v>42237</v>
      </c>
      <c r="C96" t="s">
        <v>8</v>
      </c>
      <c r="D96">
        <v>66</v>
      </c>
      <c r="E96">
        <v>8</v>
      </c>
      <c r="F96">
        <v>2</v>
      </c>
      <c r="G96">
        <v>64</v>
      </c>
      <c r="H96" t="s">
        <v>95</v>
      </c>
      <c r="I96">
        <v>3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42237</v>
      </c>
      <c r="C97" t="s">
        <v>8</v>
      </c>
      <c r="D97">
        <v>66</v>
      </c>
      <c r="E97">
        <v>8</v>
      </c>
      <c r="F97">
        <v>3</v>
      </c>
      <c r="G97">
        <v>100</v>
      </c>
      <c r="H97" t="s">
        <v>95</v>
      </c>
      <c r="I97">
        <v>4</v>
      </c>
      <c r="J97">
        <v>3</v>
      </c>
      <c r="K97">
        <v>0</v>
      </c>
      <c r="L97">
        <v>1</v>
      </c>
      <c r="M97">
        <v>0</v>
      </c>
      <c r="N97">
        <v>0</v>
      </c>
      <c r="O97">
        <v>0</v>
      </c>
      <c r="Q97" t="s">
        <v>191</v>
      </c>
    </row>
    <row r="98" spans="2:17" x14ac:dyDescent="0.3">
      <c r="B98" s="3">
        <v>42237</v>
      </c>
      <c r="C98" t="s">
        <v>8</v>
      </c>
      <c r="D98">
        <v>66</v>
      </c>
      <c r="E98">
        <v>8</v>
      </c>
      <c r="F98">
        <v>4</v>
      </c>
      <c r="G98">
        <v>56</v>
      </c>
      <c r="H98" t="s">
        <v>95</v>
      </c>
      <c r="I98">
        <v>4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Q98" t="s">
        <v>254</v>
      </c>
    </row>
    <row r="99" spans="2:17" x14ac:dyDescent="0.3">
      <c r="B99" s="3">
        <v>42237</v>
      </c>
      <c r="C99" t="s">
        <v>8</v>
      </c>
      <c r="D99">
        <v>66</v>
      </c>
      <c r="E99">
        <v>8</v>
      </c>
      <c r="F99">
        <v>5</v>
      </c>
      <c r="G99">
        <v>95</v>
      </c>
      <c r="H99" t="s">
        <v>95</v>
      </c>
      <c r="I99">
        <v>3</v>
      </c>
      <c r="J99">
        <v>2</v>
      </c>
      <c r="K99">
        <v>0</v>
      </c>
      <c r="L99">
        <v>0</v>
      </c>
      <c r="M99">
        <v>1</v>
      </c>
      <c r="N99">
        <v>0</v>
      </c>
      <c r="O99">
        <v>0</v>
      </c>
      <c r="Q99" s="6" t="s">
        <v>232</v>
      </c>
    </row>
    <row r="100" spans="2:17" x14ac:dyDescent="0.3">
      <c r="B100" s="3">
        <v>42237</v>
      </c>
      <c r="C100" t="s">
        <v>8</v>
      </c>
      <c r="D100">
        <v>66</v>
      </c>
      <c r="E100">
        <v>8</v>
      </c>
      <c r="F100">
        <v>6</v>
      </c>
      <c r="G100">
        <v>49</v>
      </c>
      <c r="H100" t="s">
        <v>95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t="s">
        <v>263</v>
      </c>
    </row>
    <row r="101" spans="2:17" x14ac:dyDescent="0.3">
      <c r="B101" s="3">
        <v>42237</v>
      </c>
      <c r="C101" t="s">
        <v>8</v>
      </c>
      <c r="D101">
        <v>66</v>
      </c>
      <c r="E101">
        <v>8</v>
      </c>
      <c r="F101">
        <v>7</v>
      </c>
      <c r="G101">
        <v>43</v>
      </c>
      <c r="H101" t="s">
        <v>98</v>
      </c>
      <c r="I101">
        <v>4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Q101" t="s">
        <v>277</v>
      </c>
    </row>
    <row r="102" spans="2:17" x14ac:dyDescent="0.3">
      <c r="B102" s="3">
        <v>42237</v>
      </c>
      <c r="C102" t="s">
        <v>8</v>
      </c>
      <c r="D102">
        <v>66</v>
      </c>
      <c r="E102">
        <v>8</v>
      </c>
      <c r="F102">
        <v>8</v>
      </c>
      <c r="G102">
        <v>56</v>
      </c>
      <c r="H102" t="s">
        <v>98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7" x14ac:dyDescent="0.3">
      <c r="B103" s="3">
        <v>42237</v>
      </c>
      <c r="C103" t="s">
        <v>8</v>
      </c>
      <c r="D103">
        <v>66</v>
      </c>
      <c r="E103">
        <v>8</v>
      </c>
      <c r="F103">
        <v>9</v>
      </c>
      <c r="G103">
        <v>51</v>
      </c>
      <c r="H103" t="s">
        <v>98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7" x14ac:dyDescent="0.3">
      <c r="B104" s="3">
        <v>42237</v>
      </c>
      <c r="C104" t="s">
        <v>8</v>
      </c>
      <c r="D104">
        <v>66</v>
      </c>
      <c r="E104">
        <v>8</v>
      </c>
      <c r="F104">
        <v>10</v>
      </c>
      <c r="G104">
        <v>32</v>
      </c>
      <c r="H104" t="s">
        <v>95</v>
      </c>
      <c r="I104">
        <v>4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42237</v>
      </c>
      <c r="C105" t="s">
        <v>8</v>
      </c>
      <c r="D105">
        <v>66</v>
      </c>
      <c r="E105">
        <v>8</v>
      </c>
      <c r="F105">
        <v>11</v>
      </c>
      <c r="G105">
        <v>62</v>
      </c>
      <c r="H105" t="s">
        <v>95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 t="s">
        <v>263</v>
      </c>
    </row>
    <row r="106" spans="2:17" x14ac:dyDescent="0.3">
      <c r="B106" s="3">
        <v>42237</v>
      </c>
      <c r="C106" t="s">
        <v>8</v>
      </c>
      <c r="D106">
        <v>67</v>
      </c>
      <c r="E106">
        <v>9</v>
      </c>
      <c r="F106">
        <v>1</v>
      </c>
      <c r="G106">
        <v>119</v>
      </c>
      <c r="H106" t="s">
        <v>95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 t="s">
        <v>232</v>
      </c>
    </row>
    <row r="107" spans="2:17" x14ac:dyDescent="0.3">
      <c r="B107" s="3">
        <v>42237</v>
      </c>
      <c r="C107" t="s">
        <v>8</v>
      </c>
      <c r="D107">
        <v>67</v>
      </c>
      <c r="E107">
        <v>9</v>
      </c>
      <c r="F107">
        <v>2</v>
      </c>
      <c r="G107">
        <v>81</v>
      </c>
      <c r="H107" t="s">
        <v>116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 t="s">
        <v>232</v>
      </c>
    </row>
    <row r="108" spans="2:17" x14ac:dyDescent="0.3">
      <c r="B108" s="3">
        <v>42237</v>
      </c>
      <c r="C108" t="s">
        <v>8</v>
      </c>
      <c r="D108">
        <v>67</v>
      </c>
      <c r="E108">
        <v>9</v>
      </c>
      <c r="F108">
        <v>3</v>
      </c>
      <c r="G108">
        <v>66</v>
      </c>
      <c r="H108" t="s">
        <v>95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t="s">
        <v>306</v>
      </c>
    </row>
    <row r="109" spans="2:17" x14ac:dyDescent="0.3">
      <c r="B109" s="3">
        <v>42237</v>
      </c>
      <c r="C109" t="s">
        <v>8</v>
      </c>
      <c r="D109">
        <v>67</v>
      </c>
      <c r="E109">
        <v>9</v>
      </c>
      <c r="F109">
        <v>4</v>
      </c>
      <c r="G109">
        <v>79</v>
      </c>
      <c r="H109" t="s">
        <v>95</v>
      </c>
      <c r="I109">
        <v>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>
        <v>42237</v>
      </c>
      <c r="C110" t="s">
        <v>8</v>
      </c>
      <c r="D110">
        <v>67</v>
      </c>
      <c r="E110">
        <v>9</v>
      </c>
      <c r="F110">
        <v>5</v>
      </c>
      <c r="G110">
        <v>72</v>
      </c>
      <c r="H110" t="s">
        <v>95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7" x14ac:dyDescent="0.3">
      <c r="B111" s="3">
        <v>42237</v>
      </c>
      <c r="C111" t="s">
        <v>8</v>
      </c>
      <c r="D111">
        <v>67</v>
      </c>
      <c r="E111">
        <v>9</v>
      </c>
      <c r="F111">
        <v>6</v>
      </c>
      <c r="G111">
        <v>107</v>
      </c>
      <c r="H111" t="s">
        <v>95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7" x14ac:dyDescent="0.3">
      <c r="B112" s="3">
        <v>42237</v>
      </c>
      <c r="C112" t="s">
        <v>8</v>
      </c>
      <c r="D112">
        <v>67</v>
      </c>
      <c r="E112">
        <v>9</v>
      </c>
      <c r="F112">
        <v>7</v>
      </c>
      <c r="G112">
        <v>104</v>
      </c>
      <c r="H112" t="s">
        <v>116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>
        <v>42237</v>
      </c>
      <c r="C113" t="s">
        <v>8</v>
      </c>
      <c r="D113">
        <v>67</v>
      </c>
      <c r="E113">
        <v>9</v>
      </c>
      <c r="F113">
        <v>8</v>
      </c>
      <c r="G113">
        <v>118</v>
      </c>
      <c r="H113" t="s">
        <v>99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7" x14ac:dyDescent="0.3">
      <c r="B114" s="3">
        <v>42237</v>
      </c>
      <c r="C114" t="s">
        <v>8</v>
      </c>
      <c r="D114">
        <v>67</v>
      </c>
      <c r="E114">
        <v>9</v>
      </c>
      <c r="F114">
        <v>9</v>
      </c>
      <c r="G114">
        <v>111</v>
      </c>
      <c r="H114" t="s">
        <v>116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 t="s">
        <v>232</v>
      </c>
    </row>
    <row r="115" spans="2:17" x14ac:dyDescent="0.3">
      <c r="B115" s="3">
        <v>42237</v>
      </c>
      <c r="C115" t="s">
        <v>8</v>
      </c>
      <c r="D115">
        <v>67</v>
      </c>
      <c r="E115">
        <v>9</v>
      </c>
      <c r="F115">
        <v>10</v>
      </c>
      <c r="G115">
        <v>79</v>
      </c>
      <c r="H115" t="s">
        <v>95</v>
      </c>
      <c r="I115">
        <v>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 t="s">
        <v>232</v>
      </c>
    </row>
    <row r="116" spans="2:17" x14ac:dyDescent="0.3">
      <c r="B116" s="3">
        <v>42237</v>
      </c>
      <c r="C116" t="s">
        <v>8</v>
      </c>
      <c r="D116">
        <v>67</v>
      </c>
      <c r="E116">
        <v>9</v>
      </c>
      <c r="F116">
        <v>11</v>
      </c>
      <c r="G116">
        <v>94</v>
      </c>
      <c r="H116" t="s">
        <v>98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42237</v>
      </c>
      <c r="C117" t="s">
        <v>8</v>
      </c>
      <c r="D117">
        <v>67</v>
      </c>
      <c r="E117">
        <v>9</v>
      </c>
      <c r="F117">
        <v>12</v>
      </c>
      <c r="G117">
        <v>83</v>
      </c>
      <c r="H117" t="s">
        <v>95</v>
      </c>
      <c r="I117">
        <v>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 t="s">
        <v>232</v>
      </c>
    </row>
    <row r="118" spans="2:17" x14ac:dyDescent="0.3">
      <c r="B118" s="3">
        <v>42237</v>
      </c>
      <c r="C118" t="s">
        <v>8</v>
      </c>
      <c r="D118">
        <v>67</v>
      </c>
      <c r="E118">
        <v>9</v>
      </c>
      <c r="F118">
        <v>13</v>
      </c>
      <c r="G118">
        <v>80</v>
      </c>
      <c r="H118" t="s">
        <v>98</v>
      </c>
      <c r="I118">
        <v>3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42237</v>
      </c>
      <c r="C119" t="s">
        <v>8</v>
      </c>
      <c r="D119">
        <v>67</v>
      </c>
      <c r="E119">
        <v>9</v>
      </c>
      <c r="F119">
        <v>14</v>
      </c>
      <c r="G119">
        <v>64</v>
      </c>
      <c r="H119" t="s">
        <v>95</v>
      </c>
      <c r="I119">
        <v>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7" x14ac:dyDescent="0.3">
      <c r="B120" s="3">
        <v>42237</v>
      </c>
      <c r="C120" t="s">
        <v>8</v>
      </c>
      <c r="D120">
        <v>67</v>
      </c>
      <c r="E120">
        <v>9</v>
      </c>
      <c r="F120">
        <v>15</v>
      </c>
      <c r="G120">
        <v>86</v>
      </c>
      <c r="H120" t="s">
        <v>95</v>
      </c>
      <c r="I120">
        <v>3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42237</v>
      </c>
      <c r="C121" t="s">
        <v>8</v>
      </c>
      <c r="D121">
        <v>67</v>
      </c>
      <c r="E121">
        <v>9</v>
      </c>
      <c r="F121">
        <v>16</v>
      </c>
      <c r="G121">
        <v>66</v>
      </c>
      <c r="H121" t="s">
        <v>95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42237</v>
      </c>
      <c r="C122" t="s">
        <v>8</v>
      </c>
      <c r="D122">
        <v>67</v>
      </c>
      <c r="E122">
        <v>9</v>
      </c>
      <c r="F122">
        <v>17</v>
      </c>
      <c r="G122">
        <v>57</v>
      </c>
      <c r="H122" t="s">
        <v>95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42237</v>
      </c>
      <c r="C123" t="s">
        <v>8</v>
      </c>
      <c r="D123">
        <v>67</v>
      </c>
      <c r="E123">
        <v>9</v>
      </c>
      <c r="F123">
        <v>18</v>
      </c>
      <c r="G123">
        <v>69</v>
      </c>
      <c r="H123" s="11" t="s">
        <v>98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42237</v>
      </c>
      <c r="C124" t="s">
        <v>8</v>
      </c>
      <c r="D124">
        <v>67</v>
      </c>
      <c r="E124">
        <v>9</v>
      </c>
      <c r="F124">
        <v>19</v>
      </c>
      <c r="G124">
        <v>65</v>
      </c>
      <c r="H124" t="s">
        <v>95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 t="s">
        <v>232</v>
      </c>
    </row>
    <row r="125" spans="2:17" x14ac:dyDescent="0.3">
      <c r="B125" s="3">
        <v>42237</v>
      </c>
      <c r="C125" t="s">
        <v>8</v>
      </c>
      <c r="D125">
        <v>67</v>
      </c>
      <c r="E125">
        <v>9</v>
      </c>
      <c r="F125">
        <v>20</v>
      </c>
      <c r="G125">
        <v>55</v>
      </c>
      <c r="H125" t="s">
        <v>98</v>
      </c>
      <c r="I125">
        <v>4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7" x14ac:dyDescent="0.3">
      <c r="B126" s="3">
        <v>42237</v>
      </c>
      <c r="C126" t="s">
        <v>8</v>
      </c>
      <c r="D126">
        <v>68</v>
      </c>
      <c r="E126">
        <v>10</v>
      </c>
      <c r="F126">
        <v>1</v>
      </c>
      <c r="G126">
        <v>116</v>
      </c>
      <c r="H126" t="s">
        <v>99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 t="s">
        <v>299</v>
      </c>
    </row>
    <row r="127" spans="2:17" x14ac:dyDescent="0.3">
      <c r="B127" s="3">
        <v>42237</v>
      </c>
      <c r="C127" t="s">
        <v>8</v>
      </c>
      <c r="D127">
        <v>68</v>
      </c>
      <c r="E127">
        <v>10</v>
      </c>
      <c r="F127">
        <v>2</v>
      </c>
      <c r="G127">
        <v>104</v>
      </c>
      <c r="H127" t="s">
        <v>99</v>
      </c>
      <c r="I127">
        <v>3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1</v>
      </c>
      <c r="Q127" t="s">
        <v>307</v>
      </c>
    </row>
    <row r="128" spans="2:17" x14ac:dyDescent="0.3">
      <c r="B128" s="3">
        <v>42237</v>
      </c>
      <c r="C128" t="s">
        <v>8</v>
      </c>
      <c r="D128">
        <v>68</v>
      </c>
      <c r="E128">
        <v>10</v>
      </c>
      <c r="F128">
        <v>3</v>
      </c>
      <c r="G128">
        <v>110</v>
      </c>
      <c r="H128" t="s">
        <v>99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42237</v>
      </c>
      <c r="C129" t="s">
        <v>8</v>
      </c>
      <c r="D129">
        <v>68</v>
      </c>
      <c r="E129">
        <v>10</v>
      </c>
      <c r="F129">
        <v>4</v>
      </c>
      <c r="G129">
        <v>124</v>
      </c>
      <c r="H129" t="s">
        <v>99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42237</v>
      </c>
      <c r="C130" t="s">
        <v>8</v>
      </c>
      <c r="D130">
        <v>68</v>
      </c>
      <c r="E130">
        <v>10</v>
      </c>
      <c r="F130">
        <v>5</v>
      </c>
      <c r="G130">
        <v>90</v>
      </c>
      <c r="H130" t="s">
        <v>134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 t="s">
        <v>307</v>
      </c>
    </row>
    <row r="131" spans="2:17" x14ac:dyDescent="0.3">
      <c r="B131" s="3">
        <v>42237</v>
      </c>
      <c r="C131" t="s">
        <v>8</v>
      </c>
      <c r="D131">
        <v>68</v>
      </c>
      <c r="E131">
        <v>10</v>
      </c>
      <c r="F131">
        <v>6</v>
      </c>
      <c r="G131">
        <v>122</v>
      </c>
      <c r="H131" t="s">
        <v>99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42237</v>
      </c>
      <c r="C132" t="s">
        <v>8</v>
      </c>
      <c r="D132">
        <v>68</v>
      </c>
      <c r="E132">
        <v>10</v>
      </c>
      <c r="F132">
        <v>7</v>
      </c>
      <c r="G132">
        <v>113</v>
      </c>
      <c r="H132" t="s">
        <v>134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42237</v>
      </c>
      <c r="C133" t="s">
        <v>8</v>
      </c>
      <c r="D133">
        <v>68</v>
      </c>
      <c r="E133">
        <v>10</v>
      </c>
      <c r="F133">
        <v>8</v>
      </c>
      <c r="G133">
        <v>54</v>
      </c>
      <c r="H133" t="s">
        <v>98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42237</v>
      </c>
      <c r="C134" t="s">
        <v>8</v>
      </c>
      <c r="D134">
        <v>68</v>
      </c>
      <c r="E134">
        <v>10</v>
      </c>
      <c r="F134">
        <v>9</v>
      </c>
      <c r="G134">
        <v>107</v>
      </c>
      <c r="H134" t="s">
        <v>116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42237</v>
      </c>
      <c r="C135" t="s">
        <v>8</v>
      </c>
      <c r="D135">
        <v>68</v>
      </c>
      <c r="E135">
        <v>10</v>
      </c>
      <c r="F135">
        <v>10</v>
      </c>
      <c r="G135">
        <v>106</v>
      </c>
      <c r="H135" t="s">
        <v>95</v>
      </c>
      <c r="I135">
        <v>3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42237</v>
      </c>
      <c r="C136" t="s">
        <v>8</v>
      </c>
      <c r="D136">
        <v>68</v>
      </c>
      <c r="E136">
        <v>10</v>
      </c>
      <c r="F136">
        <v>11</v>
      </c>
      <c r="G136">
        <v>100</v>
      </c>
      <c r="H136" t="s">
        <v>99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42237</v>
      </c>
      <c r="C137" t="s">
        <v>8</v>
      </c>
      <c r="D137">
        <v>68</v>
      </c>
      <c r="E137">
        <v>10</v>
      </c>
      <c r="F137">
        <v>12</v>
      </c>
      <c r="G137">
        <v>111</v>
      </c>
      <c r="H137" t="s">
        <v>95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 t="s">
        <v>306</v>
      </c>
    </row>
    <row r="138" spans="2:17" x14ac:dyDescent="0.3">
      <c r="B138" s="3">
        <v>42237</v>
      </c>
      <c r="C138" t="s">
        <v>8</v>
      </c>
      <c r="D138">
        <v>68</v>
      </c>
      <c r="E138">
        <v>10</v>
      </c>
      <c r="F138">
        <v>13</v>
      </c>
      <c r="G138">
        <v>95</v>
      </c>
      <c r="H138" t="s">
        <v>95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42237</v>
      </c>
      <c r="C139" t="s">
        <v>8</v>
      </c>
      <c r="D139">
        <v>68</v>
      </c>
      <c r="E139">
        <v>10</v>
      </c>
      <c r="F139">
        <v>14</v>
      </c>
      <c r="G139">
        <v>100</v>
      </c>
      <c r="H139" t="s">
        <v>99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42237</v>
      </c>
      <c r="C140" t="s">
        <v>8</v>
      </c>
      <c r="D140">
        <v>68</v>
      </c>
      <c r="E140">
        <v>10</v>
      </c>
      <c r="F140">
        <v>15</v>
      </c>
      <c r="G140">
        <v>112</v>
      </c>
      <c r="H140" t="s">
        <v>99</v>
      </c>
      <c r="I140">
        <v>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42237</v>
      </c>
      <c r="C141" t="s">
        <v>8</v>
      </c>
      <c r="D141">
        <v>68</v>
      </c>
      <c r="E141">
        <v>10</v>
      </c>
      <c r="F141">
        <v>16</v>
      </c>
      <c r="G141">
        <v>100</v>
      </c>
      <c r="H141" t="s">
        <v>116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7" x14ac:dyDescent="0.3">
      <c r="B142" s="3">
        <v>42237</v>
      </c>
      <c r="C142" t="s">
        <v>8</v>
      </c>
      <c r="D142">
        <v>68</v>
      </c>
      <c r="E142">
        <v>10</v>
      </c>
      <c r="F142">
        <v>17</v>
      </c>
      <c r="G142">
        <v>114</v>
      </c>
      <c r="H142" t="s">
        <v>99</v>
      </c>
      <c r="I142">
        <v>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7" x14ac:dyDescent="0.3">
      <c r="B143" s="3">
        <v>42237</v>
      </c>
      <c r="C143" t="s">
        <v>8</v>
      </c>
      <c r="D143">
        <v>68</v>
      </c>
      <c r="E143">
        <v>10</v>
      </c>
      <c r="F143">
        <v>18</v>
      </c>
      <c r="G143">
        <v>104</v>
      </c>
      <c r="H143" s="11" t="s">
        <v>116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7" x14ac:dyDescent="0.3">
      <c r="B144" s="3">
        <v>42237</v>
      </c>
      <c r="C144" t="s">
        <v>8</v>
      </c>
      <c r="D144">
        <v>68</v>
      </c>
      <c r="E144">
        <v>10</v>
      </c>
      <c r="F144">
        <v>19</v>
      </c>
      <c r="G144">
        <v>98</v>
      </c>
      <c r="H144" t="s">
        <v>134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2:17" x14ac:dyDescent="0.3">
      <c r="B145" s="3">
        <v>42237</v>
      </c>
      <c r="C145" t="s">
        <v>8</v>
      </c>
      <c r="D145">
        <v>68</v>
      </c>
      <c r="E145">
        <v>10</v>
      </c>
      <c r="F145">
        <v>20</v>
      </c>
      <c r="G145">
        <v>119</v>
      </c>
      <c r="H145" t="s">
        <v>97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2:17" x14ac:dyDescent="0.3">
      <c r="B146" s="3">
        <v>42237</v>
      </c>
      <c r="C146" t="s">
        <v>8</v>
      </c>
      <c r="D146">
        <v>69</v>
      </c>
      <c r="E146">
        <v>11</v>
      </c>
      <c r="F146">
        <v>1</v>
      </c>
      <c r="G146">
        <v>136</v>
      </c>
      <c r="H146" t="s">
        <v>95</v>
      </c>
      <c r="I146">
        <v>3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0</v>
      </c>
      <c r="Q146" t="s">
        <v>310</v>
      </c>
    </row>
    <row r="147" spans="2:17" x14ac:dyDescent="0.3">
      <c r="B147" s="3">
        <v>42237</v>
      </c>
      <c r="C147" t="s">
        <v>8</v>
      </c>
      <c r="D147">
        <v>69</v>
      </c>
      <c r="E147">
        <v>11</v>
      </c>
      <c r="F147">
        <v>2</v>
      </c>
      <c r="G147">
        <v>124</v>
      </c>
      <c r="H147" t="s">
        <v>95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42237</v>
      </c>
      <c r="C148" t="s">
        <v>8</v>
      </c>
      <c r="D148">
        <v>69</v>
      </c>
      <c r="E148">
        <v>11</v>
      </c>
      <c r="F148">
        <v>3</v>
      </c>
      <c r="G148">
        <v>77</v>
      </c>
      <c r="H148" t="s">
        <v>95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 s="6"/>
    </row>
    <row r="149" spans="2:17" x14ac:dyDescent="0.3">
      <c r="B149" s="3">
        <v>42237</v>
      </c>
      <c r="C149" t="s">
        <v>8</v>
      </c>
      <c r="D149">
        <v>69</v>
      </c>
      <c r="E149">
        <v>11</v>
      </c>
      <c r="F149">
        <v>4</v>
      </c>
      <c r="G149">
        <v>100</v>
      </c>
      <c r="H149" t="s">
        <v>116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2:17" x14ac:dyDescent="0.3">
      <c r="B150" s="3">
        <v>42237</v>
      </c>
      <c r="C150" t="s">
        <v>8</v>
      </c>
      <c r="D150">
        <v>69</v>
      </c>
      <c r="E150">
        <v>11</v>
      </c>
      <c r="F150">
        <v>5</v>
      </c>
      <c r="G150">
        <v>81</v>
      </c>
      <c r="H150" t="s">
        <v>95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Q150" t="s">
        <v>127</v>
      </c>
    </row>
    <row r="151" spans="2:17" x14ac:dyDescent="0.3">
      <c r="B151" s="3">
        <v>42237</v>
      </c>
      <c r="C151" t="s">
        <v>8</v>
      </c>
      <c r="D151">
        <v>69</v>
      </c>
      <c r="E151">
        <v>11</v>
      </c>
      <c r="F151">
        <v>6</v>
      </c>
      <c r="G151">
        <v>100</v>
      </c>
      <c r="H151" t="s">
        <v>116</v>
      </c>
      <c r="I151">
        <v>3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42237</v>
      </c>
      <c r="C152" t="s">
        <v>8</v>
      </c>
      <c r="D152">
        <v>69</v>
      </c>
      <c r="E152">
        <v>11</v>
      </c>
      <c r="F152">
        <v>7</v>
      </c>
      <c r="G152">
        <v>112</v>
      </c>
      <c r="H152" t="s">
        <v>95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42237</v>
      </c>
      <c r="C153" t="s">
        <v>8</v>
      </c>
      <c r="D153">
        <v>69</v>
      </c>
      <c r="E153">
        <v>11</v>
      </c>
      <c r="F153">
        <v>8</v>
      </c>
      <c r="G153">
        <v>129</v>
      </c>
      <c r="H153" t="s">
        <v>95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42237</v>
      </c>
      <c r="C154" t="s">
        <v>8</v>
      </c>
      <c r="D154">
        <v>69</v>
      </c>
      <c r="E154">
        <v>11</v>
      </c>
      <c r="F154">
        <v>9</v>
      </c>
      <c r="G154">
        <v>100</v>
      </c>
      <c r="H154" t="s">
        <v>95</v>
      </c>
      <c r="I154">
        <v>3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Q154" s="6" t="s">
        <v>201</v>
      </c>
    </row>
    <row r="155" spans="2:17" x14ac:dyDescent="0.3">
      <c r="B155" s="3">
        <v>42237</v>
      </c>
      <c r="C155" t="s">
        <v>8</v>
      </c>
      <c r="D155">
        <v>69</v>
      </c>
      <c r="E155">
        <v>11</v>
      </c>
      <c r="F155">
        <v>10</v>
      </c>
      <c r="G155">
        <v>143</v>
      </c>
      <c r="H155" t="s">
        <v>98</v>
      </c>
      <c r="I155">
        <v>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>
        <v>42237</v>
      </c>
      <c r="C156" t="s">
        <v>8</v>
      </c>
      <c r="D156">
        <v>69</v>
      </c>
      <c r="E156">
        <v>11</v>
      </c>
      <c r="F156">
        <v>11</v>
      </c>
      <c r="G156">
        <v>136</v>
      </c>
      <c r="H156" t="s">
        <v>99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7" x14ac:dyDescent="0.3">
      <c r="B157" s="3">
        <v>42237</v>
      </c>
      <c r="C157" t="s">
        <v>8</v>
      </c>
      <c r="D157">
        <v>69</v>
      </c>
      <c r="E157">
        <v>11</v>
      </c>
      <c r="F157">
        <v>12</v>
      </c>
      <c r="G157">
        <v>128</v>
      </c>
      <c r="H157" t="s">
        <v>116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 s="6" t="s">
        <v>320</v>
      </c>
    </row>
    <row r="158" spans="2:17" x14ac:dyDescent="0.3">
      <c r="B158" s="3">
        <v>42237</v>
      </c>
      <c r="C158" t="s">
        <v>8</v>
      </c>
      <c r="D158">
        <v>69</v>
      </c>
      <c r="E158">
        <v>11</v>
      </c>
      <c r="F158">
        <v>13</v>
      </c>
      <c r="G158">
        <v>142</v>
      </c>
      <c r="H158" t="s">
        <v>99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42237</v>
      </c>
      <c r="C159" t="s">
        <v>8</v>
      </c>
      <c r="D159">
        <v>69</v>
      </c>
      <c r="E159">
        <v>11</v>
      </c>
      <c r="F159">
        <v>14</v>
      </c>
      <c r="G159">
        <v>124</v>
      </c>
      <c r="H159" t="s">
        <v>95</v>
      </c>
      <c r="I159">
        <v>3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7" x14ac:dyDescent="0.3">
      <c r="B160" s="3">
        <v>42237</v>
      </c>
      <c r="C160" t="s">
        <v>8</v>
      </c>
      <c r="D160">
        <v>69</v>
      </c>
      <c r="E160">
        <v>11</v>
      </c>
      <c r="F160">
        <v>15</v>
      </c>
      <c r="G160">
        <v>130</v>
      </c>
      <c r="H160" t="s">
        <v>116</v>
      </c>
      <c r="I160">
        <v>3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7" x14ac:dyDescent="0.3">
      <c r="B161" s="3">
        <v>42237</v>
      </c>
      <c r="C161" t="s">
        <v>8</v>
      </c>
      <c r="D161">
        <v>69</v>
      </c>
      <c r="E161">
        <v>11</v>
      </c>
      <c r="F161">
        <v>16</v>
      </c>
      <c r="G161">
        <v>138</v>
      </c>
      <c r="H161" t="s">
        <v>95</v>
      </c>
      <c r="I161">
        <v>3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7" x14ac:dyDescent="0.3">
      <c r="B162" s="3">
        <v>42237</v>
      </c>
      <c r="C162" t="s">
        <v>8</v>
      </c>
      <c r="D162">
        <v>69</v>
      </c>
      <c r="E162">
        <v>11</v>
      </c>
      <c r="F162">
        <v>17</v>
      </c>
      <c r="G162">
        <v>58</v>
      </c>
      <c r="H162" t="s">
        <v>95</v>
      </c>
      <c r="I162">
        <v>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42237</v>
      </c>
      <c r="C163" t="s">
        <v>8</v>
      </c>
      <c r="D163">
        <v>70</v>
      </c>
      <c r="E163">
        <v>12</v>
      </c>
      <c r="F163">
        <v>1</v>
      </c>
      <c r="G163">
        <v>130</v>
      </c>
      <c r="H163" t="s">
        <v>99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 s="6"/>
    </row>
    <row r="164" spans="2:17" x14ac:dyDescent="0.3">
      <c r="B164" s="3">
        <v>42237</v>
      </c>
      <c r="C164" t="s">
        <v>8</v>
      </c>
      <c r="D164">
        <v>70</v>
      </c>
      <c r="E164">
        <v>12</v>
      </c>
      <c r="F164">
        <v>2</v>
      </c>
      <c r="G164">
        <v>61</v>
      </c>
      <c r="H164" t="s">
        <v>116</v>
      </c>
      <c r="I164">
        <v>3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Q164" t="s">
        <v>263</v>
      </c>
    </row>
    <row r="165" spans="2:17" x14ac:dyDescent="0.3">
      <c r="B165" s="3">
        <v>42237</v>
      </c>
      <c r="C165" t="s">
        <v>8</v>
      </c>
      <c r="D165">
        <v>70</v>
      </c>
      <c r="E165">
        <v>12</v>
      </c>
      <c r="F165">
        <v>3</v>
      </c>
      <c r="G165">
        <v>91</v>
      </c>
      <c r="H165" t="s">
        <v>116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 s="6"/>
    </row>
    <row r="166" spans="2:17" x14ac:dyDescent="0.3">
      <c r="B166" s="3">
        <v>42237</v>
      </c>
      <c r="C166" t="s">
        <v>8</v>
      </c>
      <c r="D166">
        <v>70</v>
      </c>
      <c r="E166">
        <v>12</v>
      </c>
      <c r="F166">
        <v>4</v>
      </c>
      <c r="G166">
        <v>101</v>
      </c>
      <c r="H166" t="s">
        <v>99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42237</v>
      </c>
      <c r="C167" t="s">
        <v>8</v>
      </c>
      <c r="D167">
        <v>70</v>
      </c>
      <c r="E167">
        <v>12</v>
      </c>
      <c r="F167">
        <v>5</v>
      </c>
      <c r="G167">
        <v>96</v>
      </c>
      <c r="H167" t="s">
        <v>98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 s="6"/>
    </row>
    <row r="168" spans="2:17" x14ac:dyDescent="0.3">
      <c r="B168" s="3">
        <v>42237</v>
      </c>
      <c r="C168" t="s">
        <v>8</v>
      </c>
      <c r="D168">
        <v>70</v>
      </c>
      <c r="E168">
        <v>12</v>
      </c>
      <c r="F168">
        <v>6</v>
      </c>
      <c r="G168">
        <v>90</v>
      </c>
      <c r="H168" t="s">
        <v>98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42237</v>
      </c>
      <c r="C169" t="s">
        <v>8</v>
      </c>
      <c r="D169">
        <v>70</v>
      </c>
      <c r="E169">
        <v>12</v>
      </c>
      <c r="F169">
        <v>7</v>
      </c>
      <c r="G169">
        <v>57</v>
      </c>
      <c r="H169" t="s">
        <v>95</v>
      </c>
      <c r="I169">
        <v>4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Q169" t="s">
        <v>321</v>
      </c>
    </row>
    <row r="170" spans="2:17" x14ac:dyDescent="0.3">
      <c r="B170" s="3">
        <v>42237</v>
      </c>
      <c r="C170" t="s">
        <v>8</v>
      </c>
      <c r="D170">
        <v>71</v>
      </c>
      <c r="E170">
        <v>13</v>
      </c>
      <c r="F170">
        <v>1</v>
      </c>
      <c r="G170">
        <v>42</v>
      </c>
      <c r="H170" t="s">
        <v>95</v>
      </c>
      <c r="I170">
        <v>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42237</v>
      </c>
      <c r="C171" t="s">
        <v>8</v>
      </c>
      <c r="D171">
        <v>71</v>
      </c>
      <c r="E171">
        <v>13</v>
      </c>
      <c r="F171">
        <v>2</v>
      </c>
      <c r="G171">
        <v>58</v>
      </c>
      <c r="H171" t="s">
        <v>95</v>
      </c>
      <c r="I171">
        <v>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42237</v>
      </c>
      <c r="C172" t="s">
        <v>8</v>
      </c>
      <c r="D172">
        <v>71</v>
      </c>
      <c r="E172">
        <v>13</v>
      </c>
      <c r="F172">
        <v>3</v>
      </c>
      <c r="G172">
        <v>54</v>
      </c>
      <c r="H172" t="s">
        <v>98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Q172" t="s">
        <v>152</v>
      </c>
    </row>
    <row r="173" spans="2:17" x14ac:dyDescent="0.3">
      <c r="B173" s="3">
        <v>42237</v>
      </c>
      <c r="C173" t="s">
        <v>8</v>
      </c>
      <c r="D173">
        <v>71</v>
      </c>
      <c r="E173">
        <v>13</v>
      </c>
      <c r="F173">
        <v>4</v>
      </c>
      <c r="G173">
        <v>23</v>
      </c>
      <c r="H173" t="s">
        <v>95</v>
      </c>
      <c r="I173">
        <v>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42237</v>
      </c>
      <c r="C174" t="s">
        <v>8</v>
      </c>
      <c r="D174">
        <v>71</v>
      </c>
      <c r="E174">
        <v>13</v>
      </c>
      <c r="F174">
        <v>5</v>
      </c>
      <c r="G174">
        <v>25</v>
      </c>
      <c r="H174" t="s">
        <v>95</v>
      </c>
      <c r="I174">
        <v>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Q174" t="s">
        <v>127</v>
      </c>
    </row>
    <row r="175" spans="2:17" x14ac:dyDescent="0.3">
      <c r="B175" s="3">
        <v>42237</v>
      </c>
      <c r="C175" t="s">
        <v>8</v>
      </c>
      <c r="D175">
        <v>71</v>
      </c>
      <c r="E175">
        <v>13</v>
      </c>
      <c r="F175">
        <v>6</v>
      </c>
      <c r="G175">
        <v>66</v>
      </c>
      <c r="H175" t="s">
        <v>95</v>
      </c>
      <c r="I175">
        <v>4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42237</v>
      </c>
      <c r="C176" t="s">
        <v>8</v>
      </c>
      <c r="D176">
        <v>71</v>
      </c>
      <c r="E176">
        <v>13</v>
      </c>
      <c r="F176">
        <v>7</v>
      </c>
      <c r="G176">
        <v>133</v>
      </c>
      <c r="H176" t="s">
        <v>99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42237</v>
      </c>
      <c r="C177" t="s">
        <v>8</v>
      </c>
      <c r="D177">
        <v>71</v>
      </c>
      <c r="E177">
        <v>13</v>
      </c>
      <c r="F177">
        <v>8</v>
      </c>
      <c r="G177">
        <v>126</v>
      </c>
      <c r="H177" t="s">
        <v>99</v>
      </c>
      <c r="I177">
        <v>4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42237</v>
      </c>
      <c r="C178" t="s">
        <v>8</v>
      </c>
      <c r="D178">
        <v>72</v>
      </c>
      <c r="E178">
        <v>14</v>
      </c>
      <c r="F178">
        <v>1</v>
      </c>
      <c r="G178">
        <v>100</v>
      </c>
      <c r="H178" t="s">
        <v>95</v>
      </c>
      <c r="I178">
        <v>3</v>
      </c>
      <c r="J178">
        <v>10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42237</v>
      </c>
      <c r="C179" t="s">
        <v>8</v>
      </c>
      <c r="D179">
        <v>72</v>
      </c>
      <c r="E179">
        <v>14</v>
      </c>
      <c r="F179">
        <v>2</v>
      </c>
      <c r="G179">
        <v>26</v>
      </c>
      <c r="H179" t="s">
        <v>98</v>
      </c>
      <c r="I179">
        <v>5</v>
      </c>
      <c r="J179">
        <v>2</v>
      </c>
      <c r="K179">
        <v>0</v>
      </c>
      <c r="L179">
        <v>0</v>
      </c>
      <c r="M179">
        <v>0</v>
      </c>
      <c r="N179">
        <v>0</v>
      </c>
      <c r="O179">
        <v>0</v>
      </c>
      <c r="Q179" t="s">
        <v>288</v>
      </c>
    </row>
    <row r="180" spans="2:17" x14ac:dyDescent="0.3">
      <c r="B180" s="3">
        <v>42237</v>
      </c>
      <c r="C180" t="s">
        <v>8</v>
      </c>
      <c r="D180">
        <v>72</v>
      </c>
      <c r="E180">
        <v>14</v>
      </c>
      <c r="F180">
        <v>3</v>
      </c>
      <c r="G180">
        <v>100</v>
      </c>
      <c r="H180" t="s">
        <v>95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42237</v>
      </c>
      <c r="C181" t="s">
        <v>8</v>
      </c>
      <c r="D181">
        <v>72</v>
      </c>
      <c r="E181">
        <v>14</v>
      </c>
      <c r="F181">
        <v>4</v>
      </c>
      <c r="G181">
        <v>57</v>
      </c>
      <c r="H181" t="s">
        <v>95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42237</v>
      </c>
      <c r="C182" t="s">
        <v>8</v>
      </c>
      <c r="D182">
        <v>72</v>
      </c>
      <c r="E182">
        <v>14</v>
      </c>
      <c r="F182">
        <v>5</v>
      </c>
      <c r="G182">
        <v>12</v>
      </c>
      <c r="H182" t="s">
        <v>95</v>
      </c>
      <c r="I182">
        <v>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Q182" t="s">
        <v>288</v>
      </c>
    </row>
    <row r="183" spans="2:17" x14ac:dyDescent="0.3">
      <c r="B183" s="3">
        <v>42237</v>
      </c>
      <c r="C183" t="s">
        <v>8</v>
      </c>
      <c r="D183">
        <v>73</v>
      </c>
      <c r="E183">
        <v>15</v>
      </c>
      <c r="F183">
        <v>1</v>
      </c>
      <c r="G183">
        <v>102</v>
      </c>
      <c r="H183" t="s">
        <v>95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 t="s">
        <v>324</v>
      </c>
    </row>
    <row r="184" spans="2:17" x14ac:dyDescent="0.3">
      <c r="B184" s="3">
        <v>42237</v>
      </c>
      <c r="C184" t="s">
        <v>8</v>
      </c>
      <c r="D184">
        <v>73</v>
      </c>
      <c r="E184">
        <v>15</v>
      </c>
      <c r="F184">
        <v>2</v>
      </c>
      <c r="G184">
        <v>116</v>
      </c>
      <c r="H184" t="s">
        <v>99</v>
      </c>
      <c r="I184">
        <v>3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Q184" t="s">
        <v>313</v>
      </c>
    </row>
    <row r="185" spans="2:17" x14ac:dyDescent="0.3">
      <c r="B185" s="3">
        <v>42237</v>
      </c>
      <c r="C185" t="s">
        <v>8</v>
      </c>
      <c r="D185">
        <v>73</v>
      </c>
      <c r="E185">
        <v>15</v>
      </c>
      <c r="F185">
        <v>3</v>
      </c>
      <c r="G185">
        <v>112</v>
      </c>
      <c r="H185" t="s">
        <v>99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7" x14ac:dyDescent="0.3">
      <c r="B186" s="3">
        <v>42237</v>
      </c>
      <c r="C186" t="s">
        <v>8</v>
      </c>
      <c r="D186">
        <v>73</v>
      </c>
      <c r="E186">
        <v>15</v>
      </c>
      <c r="F186">
        <v>4</v>
      </c>
      <c r="G186">
        <v>124</v>
      </c>
      <c r="H186" t="s">
        <v>99</v>
      </c>
      <c r="I186">
        <v>3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Q186" t="s">
        <v>322</v>
      </c>
    </row>
    <row r="187" spans="2:17" x14ac:dyDescent="0.3">
      <c r="B187" s="3">
        <v>42237</v>
      </c>
      <c r="C187" t="s">
        <v>8</v>
      </c>
      <c r="D187">
        <v>73</v>
      </c>
      <c r="E187">
        <v>15</v>
      </c>
      <c r="F187">
        <v>5</v>
      </c>
      <c r="G187">
        <v>136</v>
      </c>
      <c r="H187" t="s">
        <v>99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7" x14ac:dyDescent="0.3">
      <c r="B188" s="3">
        <v>42237</v>
      </c>
      <c r="C188" t="s">
        <v>8</v>
      </c>
      <c r="D188">
        <v>73</v>
      </c>
      <c r="E188">
        <v>15</v>
      </c>
      <c r="F188">
        <v>6</v>
      </c>
      <c r="G188">
        <v>146</v>
      </c>
      <c r="H188" t="s">
        <v>99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42237</v>
      </c>
      <c r="C189" t="s">
        <v>8</v>
      </c>
      <c r="D189">
        <v>73</v>
      </c>
      <c r="E189">
        <v>15</v>
      </c>
      <c r="F189">
        <v>7</v>
      </c>
      <c r="G189">
        <v>103</v>
      </c>
      <c r="H189" t="s">
        <v>96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</row>
    <row r="190" spans="2:17" x14ac:dyDescent="0.3">
      <c r="B190" s="3">
        <v>42237</v>
      </c>
      <c r="C190" t="s">
        <v>8</v>
      </c>
      <c r="D190">
        <v>73</v>
      </c>
      <c r="E190">
        <v>15</v>
      </c>
      <c r="F190">
        <v>8</v>
      </c>
      <c r="G190">
        <v>129</v>
      </c>
      <c r="H190" t="s">
        <v>99</v>
      </c>
      <c r="I190">
        <v>3</v>
      </c>
      <c r="J190">
        <v>3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42237</v>
      </c>
      <c r="C191" t="s">
        <v>8</v>
      </c>
      <c r="D191">
        <v>73</v>
      </c>
      <c r="E191">
        <v>15</v>
      </c>
      <c r="F191">
        <v>9</v>
      </c>
      <c r="G191">
        <v>49</v>
      </c>
      <c r="H191" t="s">
        <v>95</v>
      </c>
      <c r="I191">
        <v>4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42237</v>
      </c>
      <c r="C192" t="s">
        <v>8</v>
      </c>
      <c r="D192">
        <v>73</v>
      </c>
      <c r="E192">
        <v>15</v>
      </c>
      <c r="F192">
        <v>10</v>
      </c>
      <c r="G192">
        <v>74</v>
      </c>
      <c r="H192" t="s">
        <v>95</v>
      </c>
      <c r="I192">
        <v>4</v>
      </c>
      <c r="J192">
        <v>3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7" x14ac:dyDescent="0.3">
      <c r="B193" s="3">
        <v>42237</v>
      </c>
      <c r="C193" t="s">
        <v>8</v>
      </c>
      <c r="D193">
        <v>73</v>
      </c>
      <c r="E193">
        <v>15</v>
      </c>
      <c r="F193">
        <v>11</v>
      </c>
      <c r="G193">
        <v>146</v>
      </c>
      <c r="H193" t="s">
        <v>116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Q193" t="s">
        <v>302</v>
      </c>
    </row>
    <row r="194" spans="2:17" x14ac:dyDescent="0.3">
      <c r="B194" s="3">
        <v>42237</v>
      </c>
      <c r="C194" t="s">
        <v>8</v>
      </c>
      <c r="D194">
        <v>73</v>
      </c>
      <c r="E194">
        <v>15</v>
      </c>
      <c r="F194">
        <v>12</v>
      </c>
      <c r="G194">
        <v>74</v>
      </c>
      <c r="H194" t="s">
        <v>95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42237</v>
      </c>
      <c r="C195" t="s">
        <v>8</v>
      </c>
      <c r="D195">
        <v>73</v>
      </c>
      <c r="E195">
        <v>15</v>
      </c>
      <c r="F195">
        <v>13</v>
      </c>
      <c r="G195">
        <v>87</v>
      </c>
      <c r="H195" t="s">
        <v>95</v>
      </c>
      <c r="I195">
        <v>3</v>
      </c>
      <c r="J195">
        <v>2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42237</v>
      </c>
      <c r="C196" t="s">
        <v>8</v>
      </c>
      <c r="D196">
        <v>73</v>
      </c>
      <c r="E196">
        <v>15</v>
      </c>
      <c r="F196">
        <v>14</v>
      </c>
      <c r="G196">
        <v>138</v>
      </c>
      <c r="H196" t="s">
        <v>99</v>
      </c>
      <c r="I196">
        <v>3</v>
      </c>
      <c r="J196">
        <v>4</v>
      </c>
      <c r="K196">
        <v>0</v>
      </c>
      <c r="L196">
        <v>0</v>
      </c>
      <c r="M196">
        <v>0</v>
      </c>
      <c r="N196">
        <v>0</v>
      </c>
      <c r="O196">
        <v>0</v>
      </c>
      <c r="Q196" t="s">
        <v>323</v>
      </c>
    </row>
    <row r="197" spans="2:17" x14ac:dyDescent="0.3">
      <c r="B197" s="3">
        <v>42237</v>
      </c>
      <c r="C197" t="s">
        <v>8</v>
      </c>
      <c r="D197">
        <v>73</v>
      </c>
      <c r="E197">
        <v>15</v>
      </c>
      <c r="F197">
        <v>15</v>
      </c>
      <c r="G197">
        <v>101</v>
      </c>
      <c r="H197" t="s">
        <v>95</v>
      </c>
      <c r="I197">
        <v>4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42237</v>
      </c>
      <c r="C198" t="s">
        <v>8</v>
      </c>
      <c r="D198">
        <v>73</v>
      </c>
      <c r="E198">
        <v>15</v>
      </c>
      <c r="F198">
        <v>16</v>
      </c>
      <c r="G198">
        <v>79</v>
      </c>
      <c r="H198" t="s">
        <v>95</v>
      </c>
      <c r="I198">
        <v>4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42237</v>
      </c>
      <c r="C199" t="s">
        <v>8</v>
      </c>
      <c r="D199">
        <v>73</v>
      </c>
      <c r="E199">
        <v>15</v>
      </c>
      <c r="F199">
        <v>17</v>
      </c>
      <c r="G199">
        <v>92</v>
      </c>
      <c r="H199" t="s">
        <v>95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Q199" t="s">
        <v>325</v>
      </c>
    </row>
    <row r="200" spans="2:17" x14ac:dyDescent="0.3">
      <c r="B200" s="3">
        <v>42237</v>
      </c>
      <c r="C200" t="s">
        <v>8</v>
      </c>
      <c r="D200">
        <v>73</v>
      </c>
      <c r="E200">
        <v>15</v>
      </c>
      <c r="F200">
        <v>18</v>
      </c>
      <c r="G200">
        <v>98</v>
      </c>
      <c r="H200" s="11" t="s">
        <v>95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42237</v>
      </c>
      <c r="C201" t="s">
        <v>8</v>
      </c>
      <c r="D201">
        <v>73</v>
      </c>
      <c r="E201">
        <v>15</v>
      </c>
      <c r="F201">
        <v>19</v>
      </c>
      <c r="G201">
        <v>91</v>
      </c>
      <c r="H201" t="s">
        <v>95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42237</v>
      </c>
      <c r="C202" t="s">
        <v>8</v>
      </c>
      <c r="D202">
        <v>73</v>
      </c>
      <c r="E202">
        <v>15</v>
      </c>
      <c r="F202">
        <v>20</v>
      </c>
      <c r="G202">
        <v>62</v>
      </c>
      <c r="H202" t="s">
        <v>95</v>
      </c>
      <c r="I202">
        <v>3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</row>
    <row r="203" spans="2:17" x14ac:dyDescent="0.3">
      <c r="B203" s="3"/>
    </row>
    <row r="204" spans="2:17" x14ac:dyDescent="0.3">
      <c r="B204" s="3" t="s">
        <v>108</v>
      </c>
      <c r="J204">
        <f t="shared" ref="J204:O204" si="0">SUM(J7:J202)</f>
        <v>78</v>
      </c>
      <c r="K204">
        <f t="shared" si="0"/>
        <v>1</v>
      </c>
      <c r="L204">
        <f t="shared" si="0"/>
        <v>7</v>
      </c>
      <c r="M204">
        <f t="shared" si="0"/>
        <v>3</v>
      </c>
      <c r="N204">
        <f t="shared" si="0"/>
        <v>1</v>
      </c>
      <c r="O204">
        <f t="shared" si="0"/>
        <v>4</v>
      </c>
    </row>
    <row r="205" spans="2:17" x14ac:dyDescent="0.3">
      <c r="B205" s="3" t="s">
        <v>107</v>
      </c>
      <c r="G205">
        <f>AVERAGE(G7:G202)</f>
        <v>88.852040816326536</v>
      </c>
      <c r="I205">
        <f t="shared" ref="I205:O205" si="1">AVERAGE(I7:I202)</f>
        <v>3.3163265306122449</v>
      </c>
      <c r="J205">
        <f t="shared" si="1"/>
        <v>0.39795918367346939</v>
      </c>
      <c r="K205">
        <f t="shared" si="1"/>
        <v>5.1020408163265302E-3</v>
      </c>
      <c r="L205">
        <f t="shared" si="1"/>
        <v>3.5714285714285712E-2</v>
      </c>
      <c r="M205">
        <f t="shared" si="1"/>
        <v>1.5306122448979591E-2</v>
      </c>
      <c r="N205">
        <f t="shared" si="1"/>
        <v>5.1020408163265302E-3</v>
      </c>
      <c r="O205">
        <f t="shared" si="1"/>
        <v>2.0408163265306121E-2</v>
      </c>
    </row>
    <row r="206" spans="2:17" x14ac:dyDescent="0.3">
      <c r="B206" t="s">
        <v>121</v>
      </c>
      <c r="G206">
        <f>_xlfn.STDEV.S(G7:G202)</f>
        <v>28.816902908702854</v>
      </c>
      <c r="I206">
        <f t="shared" ref="I206:O206" si="2">_xlfn.STDEV.S(I7:I202)</f>
        <v>0.52812078601949675</v>
      </c>
      <c r="J206">
        <f t="shared" si="2"/>
        <v>0.98958469318808218</v>
      </c>
      <c r="K206">
        <f t="shared" si="2"/>
        <v>7.1428571428571438E-2</v>
      </c>
      <c r="L206">
        <f t="shared" si="2"/>
        <v>0.21182963643408084</v>
      </c>
      <c r="M206">
        <f t="shared" si="2"/>
        <v>0.1230818287876322</v>
      </c>
      <c r="N206">
        <f t="shared" si="2"/>
        <v>7.1428571428571438E-2</v>
      </c>
      <c r="O206">
        <f t="shared" si="2"/>
        <v>0.14175398238766682</v>
      </c>
    </row>
    <row r="207" spans="2:17" x14ac:dyDescent="0.3">
      <c r="B207" s="3" t="s">
        <v>122</v>
      </c>
      <c r="G207">
        <f>(G206/SQRT(196))</f>
        <v>2.0583502077644895</v>
      </c>
      <c r="I207">
        <f t="shared" ref="I207:O207" si="3">(I206/SQRT(196))</f>
        <v>3.7722913287106911E-2</v>
      </c>
      <c r="J207">
        <f t="shared" si="3"/>
        <v>7.0684620942005866E-2</v>
      </c>
      <c r="K207">
        <f t="shared" si="3"/>
        <v>5.1020408163265311E-3</v>
      </c>
      <c r="L207">
        <f t="shared" si="3"/>
        <v>1.513068831672006E-2</v>
      </c>
      <c r="M207">
        <f t="shared" si="3"/>
        <v>8.7915591991165852E-3</v>
      </c>
      <c r="N207">
        <f t="shared" si="3"/>
        <v>5.1020408163265311E-3</v>
      </c>
      <c r="O207">
        <f t="shared" si="3"/>
        <v>1.0125284456261915E-2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9"/>
  <sheetViews>
    <sheetView topLeftCell="A305" workbookViewId="0">
      <selection activeCell="J283" sqref="J283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103</v>
      </c>
      <c r="D2" s="4">
        <v>42240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42240</v>
      </c>
      <c r="C7" t="s">
        <v>17</v>
      </c>
      <c r="D7">
        <v>51</v>
      </c>
      <c r="E7">
        <v>1</v>
      </c>
      <c r="F7">
        <v>1</v>
      </c>
      <c r="G7">
        <v>135</v>
      </c>
      <c r="H7" t="s">
        <v>99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42240</v>
      </c>
      <c r="C8" t="s">
        <v>17</v>
      </c>
      <c r="D8">
        <v>51</v>
      </c>
      <c r="E8">
        <v>1</v>
      </c>
      <c r="F8">
        <v>2</v>
      </c>
      <c r="G8">
        <v>97</v>
      </c>
      <c r="H8" t="s">
        <v>96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">
        <v>326</v>
      </c>
    </row>
    <row r="9" spans="2:17" x14ac:dyDescent="0.3">
      <c r="B9" s="3">
        <v>42240</v>
      </c>
      <c r="C9" t="s">
        <v>17</v>
      </c>
      <c r="D9">
        <v>51</v>
      </c>
      <c r="E9">
        <v>1</v>
      </c>
      <c r="F9">
        <v>3</v>
      </c>
      <c r="G9">
        <v>132</v>
      </c>
      <c r="H9" t="s">
        <v>98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s="6"/>
    </row>
    <row r="10" spans="2:17" x14ac:dyDescent="0.3">
      <c r="B10" s="3">
        <v>42240</v>
      </c>
      <c r="C10" t="s">
        <v>17</v>
      </c>
      <c r="D10">
        <v>51</v>
      </c>
      <c r="E10">
        <v>1</v>
      </c>
      <c r="F10">
        <v>4</v>
      </c>
      <c r="G10">
        <v>90</v>
      </c>
      <c r="H10" t="s">
        <v>95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42240</v>
      </c>
      <c r="C11" t="s">
        <v>17</v>
      </c>
      <c r="D11">
        <v>51</v>
      </c>
      <c r="E11">
        <v>1</v>
      </c>
      <c r="F11">
        <v>5</v>
      </c>
      <c r="G11">
        <v>79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t="s">
        <v>232</v>
      </c>
    </row>
    <row r="12" spans="2:17" x14ac:dyDescent="0.3">
      <c r="B12" s="3">
        <v>42240</v>
      </c>
      <c r="C12" t="s">
        <v>17</v>
      </c>
      <c r="D12">
        <v>51</v>
      </c>
      <c r="E12">
        <v>1</v>
      </c>
      <c r="F12">
        <v>6</v>
      </c>
      <c r="G12">
        <v>139</v>
      </c>
      <c r="H12" t="s">
        <v>96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6" t="s">
        <v>232</v>
      </c>
    </row>
    <row r="13" spans="2:17" x14ac:dyDescent="0.3">
      <c r="B13" s="3">
        <v>42240</v>
      </c>
      <c r="C13" t="s">
        <v>17</v>
      </c>
      <c r="D13">
        <v>51</v>
      </c>
      <c r="E13">
        <v>1</v>
      </c>
      <c r="F13">
        <v>7</v>
      </c>
      <c r="G13">
        <v>152</v>
      </c>
      <c r="H13" t="s">
        <v>96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6"/>
    </row>
    <row r="14" spans="2:17" x14ac:dyDescent="0.3">
      <c r="B14" s="3">
        <v>42240</v>
      </c>
      <c r="C14" t="s">
        <v>17</v>
      </c>
      <c r="D14">
        <v>51</v>
      </c>
      <c r="E14">
        <v>1</v>
      </c>
      <c r="F14">
        <v>8</v>
      </c>
      <c r="G14">
        <v>108</v>
      </c>
      <c r="H14" t="s">
        <v>96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6" spans="2:17" x14ac:dyDescent="0.3">
      <c r="B16" t="s">
        <v>108</v>
      </c>
      <c r="J16">
        <f t="shared" ref="J16:O16" si="0">SUM(J7:J14)</f>
        <v>1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2:17" x14ac:dyDescent="0.3">
      <c r="B17" t="s">
        <v>107</v>
      </c>
      <c r="G17">
        <f>AVERAGE(G7:G14)</f>
        <v>116.5</v>
      </c>
      <c r="I17">
        <f t="shared" ref="I17:O17" si="1">AVERAGE(I7:I14)</f>
        <v>3.5</v>
      </c>
      <c r="J17">
        <f t="shared" si="1"/>
        <v>0.125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</row>
    <row r="18" spans="2:17" x14ac:dyDescent="0.3">
      <c r="B18" t="s">
        <v>121</v>
      </c>
      <c r="G18">
        <f>_xlfn.STDEV.S(G7:G14)</f>
        <v>26.48449681282564</v>
      </c>
      <c r="I18">
        <f t="shared" ref="I18:O18" si="2">_xlfn.STDEV.S(I7:I14)</f>
        <v>0.53452248382484879</v>
      </c>
      <c r="J18">
        <f t="shared" si="2"/>
        <v>0.35355339059327379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</row>
    <row r="19" spans="2:17" x14ac:dyDescent="0.3">
      <c r="B19" s="3" t="s">
        <v>122</v>
      </c>
      <c r="G19">
        <f>(G18/SQRT(8))</f>
        <v>9.3636836463312569</v>
      </c>
      <c r="I19">
        <f t="shared" ref="I19:O19" si="3">(I18/SQRT(8))</f>
        <v>0.1889822365046136</v>
      </c>
      <c r="J19">
        <f t="shared" si="3"/>
        <v>0.125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</row>
    <row r="23" spans="2:17" x14ac:dyDescent="0.3">
      <c r="B23" t="s">
        <v>34</v>
      </c>
      <c r="C23" t="s">
        <v>35</v>
      </c>
      <c r="D23" t="s">
        <v>55</v>
      </c>
      <c r="E23" t="s">
        <v>36</v>
      </c>
      <c r="F23" t="s">
        <v>37</v>
      </c>
      <c r="G23" t="s">
        <v>114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44</v>
      </c>
      <c r="N23" t="s">
        <v>45</v>
      </c>
      <c r="O23" t="s">
        <v>46</v>
      </c>
      <c r="Q23" t="s">
        <v>100</v>
      </c>
    </row>
    <row r="24" spans="2:17" x14ac:dyDescent="0.3">
      <c r="B24" s="3">
        <v>42240</v>
      </c>
      <c r="C24" t="s">
        <v>17</v>
      </c>
      <c r="D24">
        <v>52</v>
      </c>
      <c r="E24">
        <v>2</v>
      </c>
      <c r="F24">
        <v>1</v>
      </c>
      <c r="G24">
        <v>141</v>
      </c>
      <c r="H24" t="s">
        <v>327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328</v>
      </c>
    </row>
    <row r="25" spans="2:17" x14ac:dyDescent="0.3">
      <c r="B25" s="3">
        <v>42240</v>
      </c>
      <c r="C25" t="s">
        <v>17</v>
      </c>
      <c r="D25">
        <v>52</v>
      </c>
      <c r="E25">
        <v>2</v>
      </c>
      <c r="F25">
        <v>2</v>
      </c>
      <c r="G25">
        <v>155</v>
      </c>
      <c r="H25" t="s">
        <v>98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42240</v>
      </c>
      <c r="C26" t="s">
        <v>17</v>
      </c>
      <c r="D26">
        <v>52</v>
      </c>
      <c r="E26">
        <v>2</v>
      </c>
      <c r="F26">
        <v>3</v>
      </c>
      <c r="G26">
        <v>153</v>
      </c>
      <c r="H26" t="s">
        <v>99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42240</v>
      </c>
      <c r="C27" t="s">
        <v>17</v>
      </c>
      <c r="D27">
        <v>52</v>
      </c>
      <c r="E27">
        <v>2</v>
      </c>
      <c r="F27">
        <v>4</v>
      </c>
      <c r="G27">
        <v>98</v>
      </c>
      <c r="H27" t="s">
        <v>95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7" x14ac:dyDescent="0.3">
      <c r="B28" s="3">
        <v>42240</v>
      </c>
      <c r="C28" t="s">
        <v>17</v>
      </c>
      <c r="D28">
        <v>52</v>
      </c>
      <c r="E28">
        <v>2</v>
      </c>
      <c r="F28">
        <v>5</v>
      </c>
      <c r="G28">
        <v>134</v>
      </c>
      <c r="H28" t="s">
        <v>98</v>
      </c>
      <c r="I28">
        <v>3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Q28" s="6"/>
    </row>
    <row r="29" spans="2:17" x14ac:dyDescent="0.3">
      <c r="B29" s="3">
        <v>42240</v>
      </c>
      <c r="C29" t="s">
        <v>17</v>
      </c>
      <c r="D29">
        <v>52</v>
      </c>
      <c r="E29">
        <v>2</v>
      </c>
      <c r="F29">
        <v>6</v>
      </c>
      <c r="G29">
        <v>130</v>
      </c>
      <c r="H29" t="s">
        <v>95</v>
      </c>
      <c r="I29">
        <v>4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214</v>
      </c>
    </row>
    <row r="30" spans="2:17" x14ac:dyDescent="0.3">
      <c r="B30" s="3">
        <v>42240</v>
      </c>
      <c r="C30" t="s">
        <v>17</v>
      </c>
      <c r="D30">
        <v>52</v>
      </c>
      <c r="E30">
        <v>2</v>
      </c>
      <c r="F30">
        <v>7</v>
      </c>
      <c r="G30">
        <v>87</v>
      </c>
      <c r="H30" t="s">
        <v>95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42240</v>
      </c>
      <c r="C31" t="s">
        <v>17</v>
      </c>
      <c r="D31">
        <v>52</v>
      </c>
      <c r="E31">
        <v>2</v>
      </c>
      <c r="F31">
        <v>8</v>
      </c>
      <c r="G31">
        <v>114</v>
      </c>
      <c r="H31" t="s">
        <v>95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42240</v>
      </c>
      <c r="C32" t="s">
        <v>17</v>
      </c>
      <c r="D32">
        <v>52</v>
      </c>
      <c r="E32">
        <v>2</v>
      </c>
      <c r="F32">
        <v>9</v>
      </c>
      <c r="G32">
        <v>124</v>
      </c>
      <c r="H32" t="s">
        <v>95</v>
      </c>
      <c r="I32">
        <v>3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Q32" s="6"/>
    </row>
    <row r="33" spans="2:17" x14ac:dyDescent="0.3">
      <c r="B33" s="3">
        <v>42240</v>
      </c>
      <c r="C33" t="s">
        <v>17</v>
      </c>
      <c r="D33">
        <v>52</v>
      </c>
      <c r="E33">
        <v>2</v>
      </c>
      <c r="F33">
        <v>10</v>
      </c>
      <c r="G33">
        <v>115</v>
      </c>
      <c r="H33" t="s">
        <v>98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42240</v>
      </c>
      <c r="C34" t="s">
        <v>17</v>
      </c>
      <c r="D34">
        <v>52</v>
      </c>
      <c r="E34">
        <v>2</v>
      </c>
      <c r="F34">
        <v>11</v>
      </c>
      <c r="G34">
        <v>89</v>
      </c>
      <c r="H34" t="s">
        <v>95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42240</v>
      </c>
      <c r="C35" t="s">
        <v>17</v>
      </c>
      <c r="D35">
        <v>52</v>
      </c>
      <c r="E35">
        <v>2</v>
      </c>
      <c r="F35">
        <v>12</v>
      </c>
      <c r="G35">
        <v>66</v>
      </c>
      <c r="H35" t="s">
        <v>95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42240</v>
      </c>
      <c r="C36" t="s">
        <v>17</v>
      </c>
      <c r="D36">
        <v>52</v>
      </c>
      <c r="E36">
        <v>2</v>
      </c>
      <c r="F36">
        <v>13</v>
      </c>
      <c r="G36">
        <v>75</v>
      </c>
      <c r="H36" t="s">
        <v>95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42240</v>
      </c>
      <c r="C37" t="s">
        <v>17</v>
      </c>
      <c r="D37">
        <v>52</v>
      </c>
      <c r="E37">
        <v>2</v>
      </c>
      <c r="F37">
        <v>14</v>
      </c>
      <c r="G37">
        <v>87</v>
      </c>
      <c r="H37" t="s">
        <v>95</v>
      </c>
      <c r="I37">
        <v>3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42240</v>
      </c>
      <c r="C38" t="s">
        <v>17</v>
      </c>
      <c r="D38">
        <v>52</v>
      </c>
      <c r="E38">
        <v>2</v>
      </c>
      <c r="F38">
        <v>15</v>
      </c>
      <c r="G38">
        <v>130</v>
      </c>
      <c r="H38" t="s">
        <v>249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t="s">
        <v>328</v>
      </c>
    </row>
    <row r="39" spans="2:17" x14ac:dyDescent="0.3">
      <c r="B39" s="3">
        <v>42240</v>
      </c>
      <c r="C39" t="s">
        <v>17</v>
      </c>
      <c r="D39">
        <v>52</v>
      </c>
      <c r="E39">
        <v>2</v>
      </c>
      <c r="F39">
        <v>16</v>
      </c>
      <c r="G39">
        <v>106</v>
      </c>
      <c r="H39" t="s">
        <v>249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42240</v>
      </c>
      <c r="C40" t="s">
        <v>17</v>
      </c>
      <c r="D40">
        <v>52</v>
      </c>
      <c r="E40">
        <v>2</v>
      </c>
      <c r="F40">
        <v>17</v>
      </c>
      <c r="G40">
        <v>39</v>
      </c>
      <c r="H40" t="s">
        <v>95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42240</v>
      </c>
      <c r="C41" t="s">
        <v>17</v>
      </c>
      <c r="D41">
        <v>52</v>
      </c>
      <c r="E41">
        <v>2</v>
      </c>
      <c r="F41">
        <v>18</v>
      </c>
      <c r="G41">
        <v>97</v>
      </c>
      <c r="H41" s="11" t="s">
        <v>195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42240</v>
      </c>
      <c r="C42" t="s">
        <v>17</v>
      </c>
      <c r="D42">
        <v>52</v>
      </c>
      <c r="E42">
        <v>2</v>
      </c>
      <c r="F42">
        <v>19</v>
      </c>
      <c r="G42">
        <v>121</v>
      </c>
      <c r="H42" t="s">
        <v>116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t="s">
        <v>191</v>
      </c>
    </row>
    <row r="43" spans="2:17" x14ac:dyDescent="0.3">
      <c r="B43" s="3">
        <v>42240</v>
      </c>
      <c r="C43" t="s">
        <v>17</v>
      </c>
      <c r="D43">
        <v>52</v>
      </c>
      <c r="E43">
        <v>2</v>
      </c>
      <c r="F43">
        <v>20</v>
      </c>
      <c r="G43">
        <v>110</v>
      </c>
      <c r="H43" t="s">
        <v>98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/>
    </row>
    <row r="45" spans="2:17" x14ac:dyDescent="0.3">
      <c r="B45" s="3" t="s">
        <v>108</v>
      </c>
      <c r="J45">
        <f t="shared" ref="J45:O45" si="4">SUM(J24:J43)</f>
        <v>4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</row>
    <row r="46" spans="2:17" x14ac:dyDescent="0.3">
      <c r="B46" s="3" t="s">
        <v>107</v>
      </c>
      <c r="G46">
        <f>AVERAGE(G24:G43)</f>
        <v>108.55</v>
      </c>
      <c r="I46">
        <f>AVERAGE(I24:I43)</f>
        <v>3.15</v>
      </c>
      <c r="J46">
        <f>AVERAGE(J24:J43)</f>
        <v>0.2</v>
      </c>
      <c r="K46">
        <f t="shared" ref="K46:O46" si="5">AVERAGE(K24:K43)</f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</row>
    <row r="47" spans="2:17" x14ac:dyDescent="0.3">
      <c r="B47" t="s">
        <v>121</v>
      </c>
      <c r="G47">
        <f>_xlfn.STDEV.S(G24:G43)</f>
        <v>29.519797103852731</v>
      </c>
      <c r="I47">
        <f>_xlfn.STDEV.S(I24:I43)</f>
        <v>0.3663475485325241</v>
      </c>
      <c r="J47">
        <f t="shared" ref="J47:O47" si="6">_xlfn.STDEV.S(J24:J43)</f>
        <v>0.41039134083406165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</row>
    <row r="48" spans="2:17" x14ac:dyDescent="0.3">
      <c r="B48" s="3" t="s">
        <v>122</v>
      </c>
      <c r="G48">
        <f>(G47/SQRT(20))</f>
        <v>6.6008273006216127</v>
      </c>
      <c r="I48">
        <f>(I47/SQRT(20))</f>
        <v>8.1917802190912714E-2</v>
      </c>
      <c r="J48">
        <f t="shared" ref="J48:O48" si="7">(J47/SQRT(20))</f>
        <v>9.1766293548224701E-2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</row>
    <row r="49" spans="2:17" x14ac:dyDescent="0.3">
      <c r="B49" s="3"/>
    </row>
    <row r="50" spans="2:17" x14ac:dyDescent="0.3">
      <c r="B50" t="s">
        <v>34</v>
      </c>
      <c r="C50" t="s">
        <v>35</v>
      </c>
      <c r="D50" t="s">
        <v>55</v>
      </c>
      <c r="E50" t="s">
        <v>36</v>
      </c>
      <c r="F50" t="s">
        <v>37</v>
      </c>
      <c r="G50" t="s">
        <v>114</v>
      </c>
      <c r="H50" t="s">
        <v>39</v>
      </c>
      <c r="I50" t="s">
        <v>40</v>
      </c>
      <c r="J50" t="s">
        <v>41</v>
      </c>
      <c r="K50" t="s">
        <v>42</v>
      </c>
      <c r="L50" t="s">
        <v>43</v>
      </c>
      <c r="M50" t="s">
        <v>44</v>
      </c>
      <c r="N50" t="s">
        <v>45</v>
      </c>
      <c r="O50" t="s">
        <v>46</v>
      </c>
      <c r="Q50" t="s">
        <v>100</v>
      </c>
    </row>
    <row r="51" spans="2:17" x14ac:dyDescent="0.3">
      <c r="B51" s="3">
        <v>42240</v>
      </c>
      <c r="C51" t="s">
        <v>17</v>
      </c>
      <c r="D51">
        <v>53</v>
      </c>
      <c r="E51">
        <v>3</v>
      </c>
      <c r="F51">
        <v>1</v>
      </c>
      <c r="G51">
        <v>91</v>
      </c>
      <c r="H51" t="s">
        <v>98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7" x14ac:dyDescent="0.3">
      <c r="B52" s="3">
        <v>42240</v>
      </c>
      <c r="C52" t="s">
        <v>17</v>
      </c>
      <c r="D52">
        <v>53</v>
      </c>
      <c r="E52">
        <v>3</v>
      </c>
      <c r="F52">
        <v>2</v>
      </c>
      <c r="G52">
        <v>103</v>
      </c>
      <c r="H52" t="s">
        <v>98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42240</v>
      </c>
      <c r="C53" t="s">
        <v>17</v>
      </c>
      <c r="D53">
        <v>53</v>
      </c>
      <c r="E53">
        <v>3</v>
      </c>
      <c r="F53">
        <v>3</v>
      </c>
      <c r="G53">
        <v>62</v>
      </c>
      <c r="H53" t="s">
        <v>168</v>
      </c>
      <c r="I53">
        <v>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42240</v>
      </c>
      <c r="C54" t="s">
        <v>17</v>
      </c>
      <c r="D54">
        <v>53</v>
      </c>
      <c r="E54">
        <v>3</v>
      </c>
      <c r="F54">
        <v>4</v>
      </c>
      <c r="G54">
        <v>86</v>
      </c>
      <c r="H54" t="s">
        <v>96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6" spans="2:17" x14ac:dyDescent="0.3">
      <c r="B56" t="s">
        <v>108</v>
      </c>
      <c r="J56">
        <f>SUM(J51:J54)</f>
        <v>0</v>
      </c>
      <c r="K56">
        <f>SUM(K51:K54)</f>
        <v>0</v>
      </c>
      <c r="L56">
        <f t="shared" ref="L56:O56" si="8">SUM(L51:L54)</f>
        <v>0</v>
      </c>
      <c r="M56">
        <f t="shared" si="8"/>
        <v>0</v>
      </c>
      <c r="N56">
        <f t="shared" si="8"/>
        <v>0</v>
      </c>
      <c r="O56">
        <f t="shared" si="8"/>
        <v>0</v>
      </c>
    </row>
    <row r="57" spans="2:17" x14ac:dyDescent="0.3">
      <c r="B57" t="s">
        <v>107</v>
      </c>
      <c r="G57">
        <f>AVERAGE(G51:G54)</f>
        <v>85.5</v>
      </c>
      <c r="I57">
        <f>AVERAGE(I51:I54)</f>
        <v>3.25</v>
      </c>
      <c r="J57">
        <f>AVERAGE(J51:J54)</f>
        <v>0</v>
      </c>
      <c r="K57">
        <f>AVERAGE(K51:K54)</f>
        <v>0</v>
      </c>
      <c r="L57">
        <f t="shared" ref="L57:O57" si="9">AVERAGE(L51:L54)</f>
        <v>0</v>
      </c>
      <c r="M57">
        <f t="shared" si="9"/>
        <v>0</v>
      </c>
      <c r="N57">
        <f t="shared" si="9"/>
        <v>0</v>
      </c>
      <c r="O57">
        <f t="shared" si="9"/>
        <v>0</v>
      </c>
    </row>
    <row r="58" spans="2:17" x14ac:dyDescent="0.3">
      <c r="B58" t="s">
        <v>121</v>
      </c>
      <c r="G58">
        <f>_xlfn.STDEV.S(G51:G54)</f>
        <v>17.214335111567141</v>
      </c>
      <c r="I58">
        <f>_xlfn.STDEV.S(I51:I54)</f>
        <v>0.5</v>
      </c>
      <c r="J58">
        <f>_xlfn.STDEV.S(J51:J54)</f>
        <v>0</v>
      </c>
      <c r="K58">
        <f>_xlfn.STDEV.S(K51:K54)</f>
        <v>0</v>
      </c>
      <c r="L58">
        <f t="shared" ref="L58:O58" si="10">_xlfn.STDEV.S(L51:L54)</f>
        <v>0</v>
      </c>
      <c r="M58">
        <f t="shared" si="10"/>
        <v>0</v>
      </c>
      <c r="N58">
        <f t="shared" si="10"/>
        <v>0</v>
      </c>
      <c r="O58">
        <f t="shared" si="10"/>
        <v>0</v>
      </c>
    </row>
    <row r="59" spans="2:17" x14ac:dyDescent="0.3">
      <c r="B59" s="3" t="s">
        <v>122</v>
      </c>
      <c r="G59">
        <f>(G58/SQRT(4))</f>
        <v>8.6071675557835707</v>
      </c>
      <c r="I59">
        <f>(I58/SQRT(4))</f>
        <v>0.25</v>
      </c>
      <c r="J59">
        <f>(J58/SQRT(4))</f>
        <v>0</v>
      </c>
      <c r="K59">
        <f>(K58/SQRT(4))</f>
        <v>0</v>
      </c>
      <c r="L59">
        <f t="shared" ref="L59:O59" si="11">(L58/SQRT(4))</f>
        <v>0</v>
      </c>
      <c r="M59">
        <f t="shared" si="11"/>
        <v>0</v>
      </c>
      <c r="N59">
        <f t="shared" si="11"/>
        <v>0</v>
      </c>
      <c r="O59">
        <f t="shared" si="11"/>
        <v>0</v>
      </c>
    </row>
    <row r="61" spans="2:17" x14ac:dyDescent="0.3">
      <c r="B61" t="s">
        <v>34</v>
      </c>
      <c r="C61" t="s">
        <v>35</v>
      </c>
      <c r="D61" t="s">
        <v>55</v>
      </c>
      <c r="E61" t="s">
        <v>36</v>
      </c>
      <c r="F61" t="s">
        <v>37</v>
      </c>
      <c r="G61" t="s">
        <v>114</v>
      </c>
      <c r="H61" t="s">
        <v>39</v>
      </c>
      <c r="I61" t="s">
        <v>40</v>
      </c>
      <c r="J61" t="s">
        <v>41</v>
      </c>
      <c r="K61" t="s">
        <v>42</v>
      </c>
      <c r="L61" t="s">
        <v>43</v>
      </c>
      <c r="M61" t="s">
        <v>44</v>
      </c>
      <c r="N61" t="s">
        <v>45</v>
      </c>
      <c r="O61" t="s">
        <v>46</v>
      </c>
      <c r="Q61" t="s">
        <v>100</v>
      </c>
    </row>
    <row r="62" spans="2:17" x14ac:dyDescent="0.3">
      <c r="B62" s="3">
        <v>42240</v>
      </c>
      <c r="C62" t="s">
        <v>17</v>
      </c>
      <c r="D62">
        <v>75</v>
      </c>
      <c r="E62">
        <v>4</v>
      </c>
      <c r="F62">
        <v>1</v>
      </c>
      <c r="G62">
        <v>83</v>
      </c>
      <c r="H62" t="s">
        <v>96</v>
      </c>
      <c r="I62" s="11">
        <v>3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Q62" s="6" t="s">
        <v>210</v>
      </c>
    </row>
    <row r="63" spans="2:17" x14ac:dyDescent="0.3">
      <c r="B63" s="3">
        <v>42240</v>
      </c>
      <c r="C63" t="s">
        <v>17</v>
      </c>
      <c r="D63">
        <v>75</v>
      </c>
      <c r="E63">
        <v>4</v>
      </c>
      <c r="F63">
        <v>2</v>
      </c>
      <c r="G63">
        <v>98</v>
      </c>
      <c r="H63" t="s">
        <v>96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42240</v>
      </c>
      <c r="C64" t="s">
        <v>17</v>
      </c>
      <c r="D64">
        <v>75</v>
      </c>
      <c r="E64">
        <v>4</v>
      </c>
      <c r="F64">
        <v>3</v>
      </c>
      <c r="G64">
        <v>64</v>
      </c>
      <c r="H64" t="s">
        <v>95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s="6"/>
    </row>
    <row r="65" spans="2:17" x14ac:dyDescent="0.3">
      <c r="B65" s="3">
        <v>42240</v>
      </c>
      <c r="C65" t="s">
        <v>17</v>
      </c>
      <c r="D65">
        <v>75</v>
      </c>
      <c r="E65">
        <v>4</v>
      </c>
      <c r="F65">
        <v>4</v>
      </c>
      <c r="G65">
        <v>110</v>
      </c>
      <c r="H65" t="s">
        <v>96</v>
      </c>
      <c r="I65">
        <v>4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42240</v>
      </c>
      <c r="C66" t="s">
        <v>17</v>
      </c>
      <c r="D66">
        <v>75</v>
      </c>
      <c r="E66">
        <v>4</v>
      </c>
      <c r="F66">
        <v>5</v>
      </c>
      <c r="G66">
        <v>109</v>
      </c>
      <c r="H66" t="s">
        <v>99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42240</v>
      </c>
      <c r="C67" t="s">
        <v>17</v>
      </c>
      <c r="D67">
        <v>75</v>
      </c>
      <c r="E67">
        <v>4</v>
      </c>
      <c r="F67">
        <v>6</v>
      </c>
      <c r="G67">
        <v>96</v>
      </c>
      <c r="H67" t="s">
        <v>99</v>
      </c>
      <c r="I67">
        <v>3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42240</v>
      </c>
      <c r="C68" t="s">
        <v>17</v>
      </c>
      <c r="D68">
        <v>75</v>
      </c>
      <c r="E68">
        <v>4</v>
      </c>
      <c r="F68">
        <v>7</v>
      </c>
      <c r="G68">
        <v>102</v>
      </c>
      <c r="H68" t="s">
        <v>98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7" x14ac:dyDescent="0.3">
      <c r="B69" s="3">
        <v>42240</v>
      </c>
      <c r="C69" t="s">
        <v>17</v>
      </c>
      <c r="D69">
        <v>75</v>
      </c>
      <c r="E69">
        <v>4</v>
      </c>
      <c r="F69">
        <v>8</v>
      </c>
      <c r="G69">
        <v>100</v>
      </c>
      <c r="H69" t="s">
        <v>96</v>
      </c>
      <c r="I69">
        <v>3</v>
      </c>
      <c r="J69">
        <v>3</v>
      </c>
      <c r="K69">
        <v>0</v>
      </c>
      <c r="L69">
        <v>0</v>
      </c>
      <c r="M69">
        <v>0</v>
      </c>
      <c r="N69">
        <v>0</v>
      </c>
      <c r="O69">
        <v>0</v>
      </c>
      <c r="Q69" t="s">
        <v>169</v>
      </c>
    </row>
    <row r="70" spans="2:17" x14ac:dyDescent="0.3">
      <c r="B70" s="3">
        <v>42240</v>
      </c>
      <c r="C70" t="s">
        <v>17</v>
      </c>
      <c r="D70">
        <v>75</v>
      </c>
      <c r="E70">
        <v>4</v>
      </c>
      <c r="F70">
        <v>9</v>
      </c>
      <c r="G70">
        <v>89</v>
      </c>
      <c r="H70" t="s">
        <v>96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7" x14ac:dyDescent="0.3">
      <c r="B71" s="3">
        <v>42240</v>
      </c>
      <c r="C71" t="s">
        <v>17</v>
      </c>
      <c r="D71">
        <v>75</v>
      </c>
      <c r="E71">
        <v>4</v>
      </c>
      <c r="F71">
        <v>10</v>
      </c>
      <c r="G71">
        <v>101</v>
      </c>
      <c r="H71" t="s">
        <v>95</v>
      </c>
      <c r="I71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7" x14ac:dyDescent="0.3">
      <c r="B72" s="3">
        <v>42240</v>
      </c>
      <c r="C72" t="s">
        <v>17</v>
      </c>
      <c r="D72">
        <v>75</v>
      </c>
      <c r="E72">
        <v>4</v>
      </c>
      <c r="F72">
        <v>11</v>
      </c>
      <c r="G72">
        <v>92</v>
      </c>
      <c r="H72" t="s">
        <v>95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7" x14ac:dyDescent="0.3">
      <c r="B73" s="3">
        <v>42240</v>
      </c>
      <c r="C73" t="s">
        <v>17</v>
      </c>
      <c r="D73">
        <v>75</v>
      </c>
      <c r="E73">
        <v>4</v>
      </c>
      <c r="F73">
        <v>12</v>
      </c>
      <c r="G73">
        <v>90</v>
      </c>
      <c r="H73" t="s">
        <v>95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7" x14ac:dyDescent="0.3">
      <c r="B74" s="3">
        <v>42240</v>
      </c>
      <c r="C74" t="s">
        <v>17</v>
      </c>
      <c r="D74">
        <v>75</v>
      </c>
      <c r="E74">
        <v>4</v>
      </c>
      <c r="F74">
        <v>13</v>
      </c>
      <c r="G74">
        <v>56</v>
      </c>
      <c r="H74" t="s">
        <v>95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 t="s">
        <v>329</v>
      </c>
    </row>
    <row r="75" spans="2:17" x14ac:dyDescent="0.3">
      <c r="B75" s="3">
        <v>42240</v>
      </c>
      <c r="C75" t="s">
        <v>17</v>
      </c>
      <c r="D75">
        <v>75</v>
      </c>
      <c r="E75">
        <v>4</v>
      </c>
      <c r="F75">
        <v>14</v>
      </c>
      <c r="G75">
        <v>53</v>
      </c>
      <c r="H75" t="s">
        <v>95</v>
      </c>
      <c r="I75">
        <v>4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Q75" t="s">
        <v>329</v>
      </c>
    </row>
    <row r="76" spans="2:17" x14ac:dyDescent="0.3">
      <c r="B76" s="3">
        <v>42240</v>
      </c>
      <c r="C76" t="s">
        <v>17</v>
      </c>
      <c r="D76">
        <v>75</v>
      </c>
      <c r="E76">
        <v>4</v>
      </c>
      <c r="F76">
        <v>15</v>
      </c>
      <c r="G76">
        <v>51</v>
      </c>
      <c r="H76" t="s">
        <v>95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42240</v>
      </c>
      <c r="C77" t="s">
        <v>17</v>
      </c>
      <c r="D77">
        <v>75</v>
      </c>
      <c r="E77">
        <v>4</v>
      </c>
      <c r="F77">
        <v>16</v>
      </c>
      <c r="G77">
        <v>29</v>
      </c>
      <c r="H77" t="s">
        <v>95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 t="s">
        <v>329</v>
      </c>
    </row>
    <row r="78" spans="2:17" x14ac:dyDescent="0.3">
      <c r="B78" s="3">
        <v>42240</v>
      </c>
      <c r="C78" t="s">
        <v>17</v>
      </c>
      <c r="D78">
        <v>75</v>
      </c>
      <c r="E78">
        <v>4</v>
      </c>
      <c r="F78">
        <v>17</v>
      </c>
      <c r="G78">
        <v>26</v>
      </c>
      <c r="H78" t="s">
        <v>95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t="s">
        <v>329</v>
      </c>
    </row>
    <row r="79" spans="2:17" x14ac:dyDescent="0.3">
      <c r="B79" s="3">
        <v>42240</v>
      </c>
      <c r="C79" t="s">
        <v>17</v>
      </c>
      <c r="D79">
        <v>75</v>
      </c>
      <c r="E79">
        <v>4</v>
      </c>
      <c r="F79">
        <v>18</v>
      </c>
      <c r="G79">
        <v>31</v>
      </c>
      <c r="H79" s="11" t="s">
        <v>95</v>
      </c>
      <c r="I79">
        <v>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 t="s">
        <v>329</v>
      </c>
    </row>
    <row r="80" spans="2:17" x14ac:dyDescent="0.3">
      <c r="B80" s="3">
        <v>42240</v>
      </c>
      <c r="C80" t="s">
        <v>17</v>
      </c>
      <c r="D80">
        <v>75</v>
      </c>
      <c r="E80">
        <v>4</v>
      </c>
      <c r="F80">
        <v>19</v>
      </c>
      <c r="G80">
        <v>33</v>
      </c>
      <c r="H80" t="s">
        <v>95</v>
      </c>
      <c r="I80">
        <v>4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Q80" t="s">
        <v>329</v>
      </c>
    </row>
    <row r="81" spans="2:17" x14ac:dyDescent="0.3">
      <c r="B81" s="3">
        <v>42240</v>
      </c>
      <c r="C81" t="s">
        <v>17</v>
      </c>
      <c r="D81">
        <v>75</v>
      </c>
      <c r="E81">
        <v>4</v>
      </c>
      <c r="F81">
        <v>20</v>
      </c>
      <c r="G81">
        <v>40</v>
      </c>
      <c r="H81" t="s">
        <v>95</v>
      </c>
      <c r="I81">
        <v>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 t="s">
        <v>329</v>
      </c>
    </row>
    <row r="82" spans="2:17" x14ac:dyDescent="0.3">
      <c r="B82" s="3"/>
    </row>
    <row r="83" spans="2:17" x14ac:dyDescent="0.3">
      <c r="B83" s="3" t="s">
        <v>108</v>
      </c>
      <c r="J83">
        <f t="shared" ref="J83:O83" si="12">SUM(J62:J81)</f>
        <v>10</v>
      </c>
      <c r="K83">
        <f t="shared" si="12"/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</row>
    <row r="84" spans="2:17" x14ac:dyDescent="0.3">
      <c r="B84" s="3" t="s">
        <v>107</v>
      </c>
      <c r="G84">
        <f>AVERAGE(G62:G81)</f>
        <v>72.650000000000006</v>
      </c>
      <c r="I84">
        <f>AVERAGE(I62:I81)</f>
        <v>3.35</v>
      </c>
      <c r="J84">
        <f>AVERAGE(J62:J81)</f>
        <v>0.5</v>
      </c>
      <c r="K84">
        <f t="shared" ref="K84:O84" si="13">AVERAGE(K62:K81)</f>
        <v>0</v>
      </c>
      <c r="L84">
        <f t="shared" si="13"/>
        <v>0</v>
      </c>
      <c r="M84">
        <f t="shared" si="13"/>
        <v>0</v>
      </c>
      <c r="N84">
        <f t="shared" si="13"/>
        <v>0</v>
      </c>
      <c r="O84">
        <f t="shared" si="13"/>
        <v>0</v>
      </c>
    </row>
    <row r="85" spans="2:17" x14ac:dyDescent="0.3">
      <c r="B85" t="s">
        <v>121</v>
      </c>
      <c r="G85">
        <f>_xlfn.STDEV.S(G62:G81)</f>
        <v>29.937258954089479</v>
      </c>
      <c r="I85">
        <f>_xlfn.STDEV.S(I62:I81)</f>
        <v>0.58714294861240024</v>
      </c>
      <c r="J85">
        <f t="shared" ref="J85:O85" si="14">_xlfn.STDEV.S(J62:J81)</f>
        <v>0.82717019186851115</v>
      </c>
      <c r="K85">
        <f t="shared" si="14"/>
        <v>0</v>
      </c>
      <c r="L85">
        <f t="shared" si="14"/>
        <v>0</v>
      </c>
      <c r="M85">
        <f t="shared" si="14"/>
        <v>0</v>
      </c>
      <c r="N85">
        <f t="shared" si="14"/>
        <v>0</v>
      </c>
      <c r="O85">
        <f t="shared" si="14"/>
        <v>0</v>
      </c>
    </row>
    <row r="86" spans="2:17" x14ac:dyDescent="0.3">
      <c r="B86" s="3" t="s">
        <v>122</v>
      </c>
      <c r="G86">
        <f>(G85/SQRT(20))</f>
        <v>6.6941746081358326</v>
      </c>
      <c r="I86">
        <f>(I85/SQRT(20))</f>
        <v>0.13128915456069926</v>
      </c>
      <c r="J86">
        <f t="shared" ref="J86:O86" si="15">(J85/SQRT(20))</f>
        <v>0.18496087779795345</v>
      </c>
      <c r="K86">
        <f t="shared" si="15"/>
        <v>0</v>
      </c>
      <c r="L86">
        <f t="shared" si="15"/>
        <v>0</v>
      </c>
      <c r="M86">
        <f t="shared" si="15"/>
        <v>0</v>
      </c>
      <c r="N86">
        <f t="shared" si="15"/>
        <v>0</v>
      </c>
      <c r="O86">
        <f t="shared" si="15"/>
        <v>0</v>
      </c>
    </row>
    <row r="88" spans="2:17" x14ac:dyDescent="0.3">
      <c r="B88" t="s">
        <v>34</v>
      </c>
      <c r="C88" t="s">
        <v>35</v>
      </c>
      <c r="D88" t="s">
        <v>55</v>
      </c>
      <c r="E88" t="s">
        <v>36</v>
      </c>
      <c r="F88" t="s">
        <v>37</v>
      </c>
      <c r="G88" t="s">
        <v>114</v>
      </c>
      <c r="H88" t="s">
        <v>39</v>
      </c>
      <c r="I88" t="s">
        <v>40</v>
      </c>
      <c r="J88" t="s">
        <v>41</v>
      </c>
      <c r="K88" t="s">
        <v>42</v>
      </c>
      <c r="L88" t="s">
        <v>43</v>
      </c>
      <c r="M88" t="s">
        <v>44</v>
      </c>
      <c r="N88" t="s">
        <v>45</v>
      </c>
      <c r="O88" t="s">
        <v>46</v>
      </c>
      <c r="Q88" t="s">
        <v>100</v>
      </c>
    </row>
    <row r="89" spans="2:17" x14ac:dyDescent="0.3">
      <c r="B89" s="3">
        <v>42240</v>
      </c>
      <c r="C89" t="s">
        <v>17</v>
      </c>
      <c r="D89">
        <v>76</v>
      </c>
      <c r="E89">
        <v>5</v>
      </c>
      <c r="F89">
        <v>1</v>
      </c>
      <c r="G89">
        <v>142</v>
      </c>
      <c r="H89" t="s">
        <v>99</v>
      </c>
      <c r="I89" s="11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s="6"/>
    </row>
    <row r="90" spans="2:17" x14ac:dyDescent="0.3">
      <c r="B90" s="3">
        <v>42240</v>
      </c>
      <c r="C90" t="s">
        <v>17</v>
      </c>
      <c r="D90">
        <v>76</v>
      </c>
      <c r="E90">
        <v>5</v>
      </c>
      <c r="F90">
        <v>2</v>
      </c>
      <c r="G90">
        <v>90</v>
      </c>
      <c r="H90" t="s">
        <v>95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42240</v>
      </c>
      <c r="C91" t="s">
        <v>17</v>
      </c>
      <c r="D91">
        <v>76</v>
      </c>
      <c r="E91">
        <v>5</v>
      </c>
      <c r="F91">
        <v>3</v>
      </c>
      <c r="G91">
        <v>115</v>
      </c>
      <c r="H91" t="s">
        <v>98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42240</v>
      </c>
      <c r="C92" t="s">
        <v>17</v>
      </c>
      <c r="D92">
        <v>76</v>
      </c>
      <c r="E92">
        <v>5</v>
      </c>
      <c r="F92">
        <v>4</v>
      </c>
      <c r="G92">
        <v>110</v>
      </c>
      <c r="H92" t="s">
        <v>96</v>
      </c>
      <c r="I92">
        <v>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7" x14ac:dyDescent="0.3">
      <c r="B93" s="3">
        <v>42240</v>
      </c>
      <c r="C93" t="s">
        <v>17</v>
      </c>
      <c r="D93">
        <v>76</v>
      </c>
      <c r="E93">
        <v>5</v>
      </c>
      <c r="F93">
        <v>5</v>
      </c>
      <c r="G93">
        <v>148</v>
      </c>
      <c r="H93" t="s">
        <v>96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42240</v>
      </c>
      <c r="C94" t="s">
        <v>17</v>
      </c>
      <c r="D94">
        <v>76</v>
      </c>
      <c r="E94">
        <v>5</v>
      </c>
      <c r="F94">
        <v>6</v>
      </c>
      <c r="G94">
        <v>88</v>
      </c>
      <c r="H94" t="s">
        <v>95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42240</v>
      </c>
      <c r="C95" t="s">
        <v>17</v>
      </c>
      <c r="D95">
        <v>76</v>
      </c>
      <c r="E95">
        <v>5</v>
      </c>
      <c r="F95">
        <v>7</v>
      </c>
      <c r="G95">
        <v>60</v>
      </c>
      <c r="H95" t="s">
        <v>95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42240</v>
      </c>
      <c r="C96" t="s">
        <v>17</v>
      </c>
      <c r="D96">
        <v>76</v>
      </c>
      <c r="E96">
        <v>5</v>
      </c>
      <c r="F96">
        <v>8</v>
      </c>
      <c r="G96">
        <v>89</v>
      </c>
      <c r="H96" t="s">
        <v>95</v>
      </c>
      <c r="I96">
        <v>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42240</v>
      </c>
      <c r="C97" t="s">
        <v>17</v>
      </c>
      <c r="D97">
        <v>76</v>
      </c>
      <c r="E97">
        <v>5</v>
      </c>
      <c r="F97">
        <v>9</v>
      </c>
      <c r="G97">
        <v>94</v>
      </c>
      <c r="H97" t="s">
        <v>95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42240</v>
      </c>
      <c r="C98" t="s">
        <v>17</v>
      </c>
      <c r="D98">
        <v>76</v>
      </c>
      <c r="E98">
        <v>5</v>
      </c>
      <c r="F98">
        <v>10</v>
      </c>
      <c r="G98">
        <v>136</v>
      </c>
      <c r="H98" t="s">
        <v>99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42240</v>
      </c>
      <c r="C99" t="s">
        <v>17</v>
      </c>
      <c r="D99">
        <v>76</v>
      </c>
      <c r="E99">
        <v>5</v>
      </c>
      <c r="F99">
        <v>11</v>
      </c>
      <c r="G99">
        <v>127</v>
      </c>
      <c r="H99" t="s">
        <v>96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42240</v>
      </c>
      <c r="C100" t="s">
        <v>17</v>
      </c>
      <c r="D100">
        <v>76</v>
      </c>
      <c r="E100">
        <v>5</v>
      </c>
      <c r="F100">
        <v>12</v>
      </c>
      <c r="G100">
        <v>124</v>
      </c>
      <c r="H100" t="s">
        <v>99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42240</v>
      </c>
      <c r="C101" t="s">
        <v>17</v>
      </c>
      <c r="D101">
        <v>76</v>
      </c>
      <c r="E101">
        <v>5</v>
      </c>
      <c r="F101">
        <v>13</v>
      </c>
      <c r="G101">
        <v>55</v>
      </c>
      <c r="H101" t="s">
        <v>95</v>
      </c>
      <c r="I101">
        <v>4</v>
      </c>
      <c r="J101">
        <v>3</v>
      </c>
      <c r="K101">
        <v>0</v>
      </c>
      <c r="L101">
        <v>0</v>
      </c>
      <c r="M101">
        <v>0</v>
      </c>
      <c r="N101">
        <v>0</v>
      </c>
      <c r="O101">
        <v>0</v>
      </c>
      <c r="Q101" t="s">
        <v>169</v>
      </c>
    </row>
    <row r="102" spans="2:17" x14ac:dyDescent="0.3">
      <c r="B102" s="3">
        <v>42240</v>
      </c>
      <c r="C102" t="s">
        <v>17</v>
      </c>
      <c r="D102">
        <v>76</v>
      </c>
      <c r="E102">
        <v>5</v>
      </c>
      <c r="F102">
        <v>14</v>
      </c>
      <c r="G102">
        <v>159</v>
      </c>
      <c r="H102" t="s">
        <v>99</v>
      </c>
      <c r="I102">
        <v>3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Q102" s="6"/>
    </row>
    <row r="103" spans="2:17" x14ac:dyDescent="0.3">
      <c r="B103" s="3">
        <v>42240</v>
      </c>
      <c r="C103" t="s">
        <v>17</v>
      </c>
      <c r="D103">
        <v>76</v>
      </c>
      <c r="E103">
        <v>5</v>
      </c>
      <c r="F103">
        <v>15</v>
      </c>
      <c r="G103">
        <v>93</v>
      </c>
      <c r="H103" t="s">
        <v>96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s="6" t="s">
        <v>196</v>
      </c>
    </row>
    <row r="104" spans="2:17" x14ac:dyDescent="0.3">
      <c r="B104" s="3">
        <v>42240</v>
      </c>
      <c r="C104" t="s">
        <v>17</v>
      </c>
      <c r="D104">
        <v>76</v>
      </c>
      <c r="E104">
        <v>5</v>
      </c>
      <c r="F104">
        <v>16</v>
      </c>
      <c r="G104">
        <v>122</v>
      </c>
      <c r="H104" t="s">
        <v>96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 t="s">
        <v>127</v>
      </c>
    </row>
    <row r="105" spans="2:17" x14ac:dyDescent="0.3">
      <c r="B105" s="3">
        <v>42240</v>
      </c>
      <c r="C105" t="s">
        <v>17</v>
      </c>
      <c r="D105">
        <v>76</v>
      </c>
      <c r="E105">
        <v>5</v>
      </c>
      <c r="F105">
        <v>17</v>
      </c>
      <c r="G105">
        <v>137</v>
      </c>
      <c r="H105" t="s">
        <v>99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42240</v>
      </c>
      <c r="C106" t="s">
        <v>17</v>
      </c>
      <c r="D106">
        <v>76</v>
      </c>
      <c r="E106">
        <v>5</v>
      </c>
      <c r="F106">
        <v>18</v>
      </c>
      <c r="G106">
        <v>138</v>
      </c>
      <c r="H106" s="11" t="s">
        <v>99</v>
      </c>
      <c r="I106">
        <v>4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>
        <v>42240</v>
      </c>
      <c r="C107" t="s">
        <v>17</v>
      </c>
      <c r="D107">
        <v>76</v>
      </c>
      <c r="E107">
        <v>5</v>
      </c>
      <c r="F107">
        <v>19</v>
      </c>
      <c r="G107">
        <v>142</v>
      </c>
      <c r="H107" t="s">
        <v>99</v>
      </c>
      <c r="I107">
        <v>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42240</v>
      </c>
      <c r="C108" t="s">
        <v>17</v>
      </c>
      <c r="D108">
        <v>76</v>
      </c>
      <c r="E108">
        <v>5</v>
      </c>
      <c r="F108">
        <v>20</v>
      </c>
      <c r="G108">
        <v>107</v>
      </c>
      <c r="H108" t="s">
        <v>96</v>
      </c>
      <c r="I108">
        <v>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7" x14ac:dyDescent="0.3">
      <c r="B109" s="3"/>
    </row>
    <row r="110" spans="2:17" x14ac:dyDescent="0.3">
      <c r="B110" s="3" t="s">
        <v>108</v>
      </c>
      <c r="J110">
        <f t="shared" ref="J110:O110" si="16">SUM(J89:J108)</f>
        <v>5</v>
      </c>
      <c r="K110">
        <f t="shared" si="16"/>
        <v>0</v>
      </c>
      <c r="L110">
        <f t="shared" si="16"/>
        <v>0</v>
      </c>
      <c r="M110">
        <f t="shared" si="16"/>
        <v>0</v>
      </c>
      <c r="N110">
        <f t="shared" si="16"/>
        <v>0</v>
      </c>
      <c r="O110">
        <f t="shared" si="16"/>
        <v>0</v>
      </c>
    </row>
    <row r="111" spans="2:17" x14ac:dyDescent="0.3">
      <c r="B111" s="3" t="s">
        <v>107</v>
      </c>
      <c r="G111">
        <f>AVERAGE(G89:G108)</f>
        <v>113.8</v>
      </c>
      <c r="I111">
        <f>AVERAGE(I89:I108)</f>
        <v>3.25</v>
      </c>
      <c r="J111">
        <f>AVERAGE(J89:J108)</f>
        <v>0.25</v>
      </c>
      <c r="K111">
        <f t="shared" ref="K111:O111" si="17">AVERAGE(K89:K108)</f>
        <v>0</v>
      </c>
      <c r="L111">
        <f t="shared" si="17"/>
        <v>0</v>
      </c>
      <c r="M111">
        <f t="shared" si="17"/>
        <v>0</v>
      </c>
      <c r="N111">
        <f t="shared" si="17"/>
        <v>0</v>
      </c>
      <c r="O111">
        <f t="shared" si="17"/>
        <v>0</v>
      </c>
    </row>
    <row r="112" spans="2:17" x14ac:dyDescent="0.3">
      <c r="B112" t="s">
        <v>121</v>
      </c>
      <c r="G112">
        <f>_xlfn.STDEV.S(G89:G108)</f>
        <v>28.883796222285721</v>
      </c>
      <c r="I112">
        <f>_xlfn.STDEV.S(I89:I108)</f>
        <v>0.4442616583193193</v>
      </c>
      <c r="J112">
        <f t="shared" ref="J112:O112" si="18">_xlfn.STDEV.S(J89:J108)</f>
        <v>0.7163503994113789</v>
      </c>
      <c r="K112">
        <f t="shared" si="18"/>
        <v>0</v>
      </c>
      <c r="L112">
        <f t="shared" si="18"/>
        <v>0</v>
      </c>
      <c r="M112">
        <f t="shared" si="18"/>
        <v>0</v>
      </c>
      <c r="N112">
        <f t="shared" si="18"/>
        <v>0</v>
      </c>
      <c r="O112">
        <f t="shared" si="18"/>
        <v>0</v>
      </c>
    </row>
    <row r="113" spans="2:17" x14ac:dyDescent="0.3">
      <c r="B113" s="3" t="s">
        <v>122</v>
      </c>
      <c r="G113">
        <f>(G112/SQRT(20))</f>
        <v>6.4586131801282498</v>
      </c>
      <c r="I113">
        <f>(I112/SQRT(20))</f>
        <v>9.9339926779878282E-2</v>
      </c>
      <c r="J113">
        <f t="shared" ref="J113:O113" si="19">(J112/SQRT(20))</f>
        <v>0.16018081887929686</v>
      </c>
      <c r="K113">
        <f t="shared" si="19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19"/>
        <v>0</v>
      </c>
    </row>
    <row r="115" spans="2:17" x14ac:dyDescent="0.3">
      <c r="B115" t="s">
        <v>34</v>
      </c>
      <c r="C115" t="s">
        <v>35</v>
      </c>
      <c r="D115" t="s">
        <v>55</v>
      </c>
      <c r="E115" t="s">
        <v>36</v>
      </c>
      <c r="F115" t="s">
        <v>37</v>
      </c>
      <c r="G115" t="s">
        <v>114</v>
      </c>
      <c r="H115" t="s">
        <v>39</v>
      </c>
      <c r="I115" t="s">
        <v>40</v>
      </c>
      <c r="J115" t="s">
        <v>41</v>
      </c>
      <c r="K115" t="s">
        <v>42</v>
      </c>
      <c r="L115" t="s">
        <v>43</v>
      </c>
      <c r="M115" t="s">
        <v>44</v>
      </c>
      <c r="N115" t="s">
        <v>45</v>
      </c>
      <c r="O115" t="s">
        <v>46</v>
      </c>
      <c r="Q115" t="s">
        <v>100</v>
      </c>
    </row>
    <row r="116" spans="2:17" x14ac:dyDescent="0.3">
      <c r="B116" s="3">
        <v>42240</v>
      </c>
      <c r="C116" t="s">
        <v>17</v>
      </c>
      <c r="D116">
        <v>77</v>
      </c>
      <c r="E116">
        <v>6</v>
      </c>
      <c r="F116">
        <v>1</v>
      </c>
      <c r="G116">
        <v>123</v>
      </c>
      <c r="H116" t="s">
        <v>98</v>
      </c>
      <c r="I116" s="11">
        <v>3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42240</v>
      </c>
      <c r="C117" t="s">
        <v>17</v>
      </c>
      <c r="D117">
        <v>77</v>
      </c>
      <c r="E117">
        <v>6</v>
      </c>
      <c r="F117">
        <v>2</v>
      </c>
      <c r="G117">
        <v>83</v>
      </c>
      <c r="H117" t="s">
        <v>95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7" x14ac:dyDescent="0.3">
      <c r="B118" s="3">
        <v>42240</v>
      </c>
      <c r="C118" t="s">
        <v>17</v>
      </c>
      <c r="D118">
        <v>77</v>
      </c>
      <c r="E118">
        <v>6</v>
      </c>
      <c r="F118">
        <v>3</v>
      </c>
      <c r="G118">
        <v>61</v>
      </c>
      <c r="H118" t="s">
        <v>95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42240</v>
      </c>
      <c r="C119" t="s">
        <v>17</v>
      </c>
      <c r="D119">
        <v>77</v>
      </c>
      <c r="E119">
        <v>6</v>
      </c>
      <c r="F119">
        <v>4</v>
      </c>
      <c r="G119">
        <v>36</v>
      </c>
      <c r="H119" t="s">
        <v>95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7" x14ac:dyDescent="0.3">
      <c r="B120" s="3">
        <v>42240</v>
      </c>
      <c r="C120" t="s">
        <v>17</v>
      </c>
      <c r="D120">
        <v>77</v>
      </c>
      <c r="E120">
        <v>6</v>
      </c>
      <c r="F120">
        <v>5</v>
      </c>
      <c r="G120">
        <v>56</v>
      </c>
      <c r="H120" t="s">
        <v>95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/>
    </row>
    <row r="122" spans="2:17" x14ac:dyDescent="0.3">
      <c r="B122" s="3" t="s">
        <v>108</v>
      </c>
      <c r="J122">
        <f t="shared" ref="J122:O122" si="20">SUM(J116:J120)</f>
        <v>1</v>
      </c>
      <c r="K122">
        <f t="shared" si="20"/>
        <v>0</v>
      </c>
      <c r="L122">
        <f t="shared" si="20"/>
        <v>0</v>
      </c>
      <c r="M122">
        <f t="shared" si="20"/>
        <v>0</v>
      </c>
      <c r="N122">
        <f t="shared" si="20"/>
        <v>0</v>
      </c>
      <c r="O122">
        <f t="shared" si="20"/>
        <v>0</v>
      </c>
    </row>
    <row r="123" spans="2:17" x14ac:dyDescent="0.3">
      <c r="B123" s="3" t="s">
        <v>107</v>
      </c>
      <c r="G123">
        <f>AVERAGE(G116:G120)</f>
        <v>71.8</v>
      </c>
      <c r="I123">
        <f t="shared" ref="I123:O123" si="21">AVERAGE(I116:I120)</f>
        <v>3</v>
      </c>
      <c r="J123">
        <f t="shared" si="21"/>
        <v>0.2</v>
      </c>
      <c r="K123">
        <f t="shared" si="21"/>
        <v>0</v>
      </c>
      <c r="L123">
        <f t="shared" si="21"/>
        <v>0</v>
      </c>
      <c r="M123">
        <f t="shared" si="21"/>
        <v>0</v>
      </c>
      <c r="N123">
        <f t="shared" si="21"/>
        <v>0</v>
      </c>
      <c r="O123">
        <f t="shared" si="21"/>
        <v>0</v>
      </c>
    </row>
    <row r="124" spans="2:17" x14ac:dyDescent="0.3">
      <c r="B124" t="s">
        <v>121</v>
      </c>
      <c r="G124">
        <f>_xlfn.STDEV.S(G116:G120)</f>
        <v>33.146643872343994</v>
      </c>
      <c r="I124">
        <f t="shared" ref="I124:O124" si="22">_xlfn.STDEV.S(I116:I120)</f>
        <v>0</v>
      </c>
      <c r="J124">
        <f t="shared" si="22"/>
        <v>0.44721359549995793</v>
      </c>
      <c r="K124">
        <f t="shared" si="22"/>
        <v>0</v>
      </c>
      <c r="L124">
        <f t="shared" si="22"/>
        <v>0</v>
      </c>
      <c r="M124">
        <f t="shared" si="22"/>
        <v>0</v>
      </c>
      <c r="N124">
        <f t="shared" si="22"/>
        <v>0</v>
      </c>
      <c r="O124">
        <f t="shared" si="22"/>
        <v>0</v>
      </c>
    </row>
    <row r="125" spans="2:17" x14ac:dyDescent="0.3">
      <c r="B125" s="3" t="s">
        <v>122</v>
      </c>
      <c r="G125">
        <f>(G124/SQRT(5))</f>
        <v>14.823629784907606</v>
      </c>
      <c r="I125">
        <f t="shared" ref="I125:O125" si="23">(I124/SQRT(5))</f>
        <v>0</v>
      </c>
      <c r="J125">
        <f t="shared" si="23"/>
        <v>0.19999999999999998</v>
      </c>
      <c r="K125">
        <f t="shared" si="23"/>
        <v>0</v>
      </c>
      <c r="L125">
        <f t="shared" si="23"/>
        <v>0</v>
      </c>
      <c r="M125">
        <f t="shared" si="23"/>
        <v>0</v>
      </c>
      <c r="N125">
        <f t="shared" si="23"/>
        <v>0</v>
      </c>
      <c r="O125">
        <f t="shared" si="23"/>
        <v>0</v>
      </c>
    </row>
    <row r="127" spans="2:17" x14ac:dyDescent="0.3">
      <c r="B127" t="s">
        <v>34</v>
      </c>
      <c r="C127" t="s">
        <v>35</v>
      </c>
      <c r="D127" t="s">
        <v>55</v>
      </c>
      <c r="E127" t="s">
        <v>36</v>
      </c>
      <c r="F127" t="s">
        <v>37</v>
      </c>
      <c r="G127" t="s">
        <v>114</v>
      </c>
      <c r="H127" t="s">
        <v>39</v>
      </c>
      <c r="I127" t="s">
        <v>40</v>
      </c>
      <c r="J127" t="s">
        <v>41</v>
      </c>
      <c r="K127" t="s">
        <v>42</v>
      </c>
      <c r="L127" t="s">
        <v>43</v>
      </c>
      <c r="M127" t="s">
        <v>44</v>
      </c>
      <c r="N127" t="s">
        <v>45</v>
      </c>
      <c r="O127" t="s">
        <v>46</v>
      </c>
      <c r="Q127" t="s">
        <v>100</v>
      </c>
    </row>
    <row r="128" spans="2:17" x14ac:dyDescent="0.3">
      <c r="B128" s="3">
        <v>42240</v>
      </c>
      <c r="C128" t="s">
        <v>17</v>
      </c>
      <c r="D128">
        <v>78</v>
      </c>
      <c r="E128">
        <v>7</v>
      </c>
      <c r="F128">
        <v>1</v>
      </c>
      <c r="G128">
        <v>105</v>
      </c>
      <c r="H128" t="s">
        <v>96</v>
      </c>
      <c r="I128" s="11">
        <v>4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Q128" t="s">
        <v>166</v>
      </c>
    </row>
    <row r="129" spans="2:17" x14ac:dyDescent="0.3">
      <c r="B129" s="3">
        <v>42240</v>
      </c>
      <c r="C129" t="s">
        <v>17</v>
      </c>
      <c r="D129">
        <v>78</v>
      </c>
      <c r="E129">
        <v>7</v>
      </c>
      <c r="F129">
        <v>2</v>
      </c>
      <c r="G129">
        <v>64</v>
      </c>
      <c r="H129" t="s">
        <v>95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 s="6" t="s">
        <v>201</v>
      </c>
    </row>
    <row r="130" spans="2:17" x14ac:dyDescent="0.3">
      <c r="B130" s="3">
        <v>42240</v>
      </c>
      <c r="C130" t="s">
        <v>17</v>
      </c>
      <c r="D130">
        <v>78</v>
      </c>
      <c r="E130">
        <v>7</v>
      </c>
      <c r="F130">
        <v>3</v>
      </c>
      <c r="G130">
        <v>85</v>
      </c>
      <c r="H130" t="s">
        <v>95</v>
      </c>
      <c r="I130">
        <v>4</v>
      </c>
      <c r="J130">
        <v>3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42240</v>
      </c>
      <c r="C131" t="s">
        <v>17</v>
      </c>
      <c r="D131">
        <v>78</v>
      </c>
      <c r="E131">
        <v>7</v>
      </c>
      <c r="F131">
        <v>4</v>
      </c>
      <c r="G131">
        <v>36</v>
      </c>
      <c r="H131" t="s">
        <v>95</v>
      </c>
      <c r="I131">
        <v>4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42240</v>
      </c>
      <c r="C132" t="s">
        <v>17</v>
      </c>
      <c r="D132">
        <v>78</v>
      </c>
      <c r="E132">
        <v>7</v>
      </c>
      <c r="F132">
        <v>5</v>
      </c>
      <c r="G132">
        <v>96</v>
      </c>
      <c r="H132" t="s">
        <v>95</v>
      </c>
      <c r="I132">
        <v>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Q132" s="6" t="s">
        <v>210</v>
      </c>
    </row>
    <row r="133" spans="2:17" x14ac:dyDescent="0.3">
      <c r="B133" s="3">
        <v>42240</v>
      </c>
      <c r="C133" t="s">
        <v>17</v>
      </c>
      <c r="D133">
        <v>78</v>
      </c>
      <c r="E133">
        <v>7</v>
      </c>
      <c r="F133">
        <v>6</v>
      </c>
      <c r="G133">
        <v>54</v>
      </c>
      <c r="H133" t="s">
        <v>95</v>
      </c>
      <c r="I133">
        <v>3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42240</v>
      </c>
      <c r="C134" t="s">
        <v>17</v>
      </c>
      <c r="D134">
        <v>78</v>
      </c>
      <c r="E134">
        <v>7</v>
      </c>
      <c r="F134">
        <v>7</v>
      </c>
      <c r="G134">
        <v>74</v>
      </c>
      <c r="H134" t="s">
        <v>95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42240</v>
      </c>
      <c r="C135" t="s">
        <v>17</v>
      </c>
      <c r="D135">
        <v>78</v>
      </c>
      <c r="E135">
        <v>7</v>
      </c>
      <c r="F135">
        <v>8</v>
      </c>
      <c r="G135">
        <v>119</v>
      </c>
      <c r="H135" t="s">
        <v>99</v>
      </c>
      <c r="I135">
        <v>4</v>
      </c>
      <c r="J135">
        <v>3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42240</v>
      </c>
      <c r="C136" t="s">
        <v>17</v>
      </c>
      <c r="D136">
        <v>78</v>
      </c>
      <c r="E136">
        <v>7</v>
      </c>
      <c r="F136">
        <v>9</v>
      </c>
      <c r="G136">
        <v>81</v>
      </c>
      <c r="H136" t="s">
        <v>95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42240</v>
      </c>
      <c r="C137" t="s">
        <v>17</v>
      </c>
      <c r="D137">
        <v>78</v>
      </c>
      <c r="E137">
        <v>7</v>
      </c>
      <c r="F137">
        <v>10</v>
      </c>
      <c r="G137">
        <v>103</v>
      </c>
      <c r="H137" t="s">
        <v>116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 s="6"/>
    </row>
    <row r="138" spans="2:17" x14ac:dyDescent="0.3">
      <c r="B138" s="3">
        <v>42240</v>
      </c>
      <c r="C138" t="s">
        <v>17</v>
      </c>
      <c r="D138">
        <v>78</v>
      </c>
      <c r="E138">
        <v>7</v>
      </c>
      <c r="F138">
        <v>11</v>
      </c>
      <c r="G138">
        <v>37</v>
      </c>
      <c r="H138" t="s">
        <v>95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42240</v>
      </c>
      <c r="C139" t="s">
        <v>17</v>
      </c>
      <c r="D139">
        <v>78</v>
      </c>
      <c r="E139">
        <v>7</v>
      </c>
      <c r="F139">
        <v>12</v>
      </c>
      <c r="G139">
        <v>59</v>
      </c>
      <c r="H139" t="s">
        <v>95</v>
      </c>
      <c r="I139">
        <v>3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42240</v>
      </c>
      <c r="C140" t="s">
        <v>17</v>
      </c>
      <c r="D140">
        <v>78</v>
      </c>
      <c r="E140">
        <v>7</v>
      </c>
      <c r="F140">
        <v>13</v>
      </c>
      <c r="G140">
        <v>92</v>
      </c>
      <c r="H140" t="s">
        <v>116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42240</v>
      </c>
      <c r="C141" t="s">
        <v>17</v>
      </c>
      <c r="D141">
        <v>78</v>
      </c>
      <c r="E141">
        <v>7</v>
      </c>
      <c r="F141">
        <v>14</v>
      </c>
      <c r="G141">
        <v>89</v>
      </c>
      <c r="H141" t="s">
        <v>96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7" x14ac:dyDescent="0.3">
      <c r="B142" s="3">
        <v>42240</v>
      </c>
      <c r="C142" t="s">
        <v>17</v>
      </c>
      <c r="D142">
        <v>78</v>
      </c>
      <c r="E142">
        <v>7</v>
      </c>
      <c r="F142">
        <v>15</v>
      </c>
      <c r="G142">
        <v>54</v>
      </c>
      <c r="H142" t="s">
        <v>95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7" x14ac:dyDescent="0.3">
      <c r="B143" s="3">
        <v>42240</v>
      </c>
      <c r="C143" t="s">
        <v>17</v>
      </c>
      <c r="D143">
        <v>78</v>
      </c>
      <c r="E143">
        <v>7</v>
      </c>
      <c r="F143">
        <v>16</v>
      </c>
      <c r="G143" s="11">
        <v>65</v>
      </c>
      <c r="H143" t="s">
        <v>95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7" x14ac:dyDescent="0.3">
      <c r="B144" s="3"/>
    </row>
    <row r="145" spans="2:17" x14ac:dyDescent="0.3">
      <c r="B145" s="3" t="s">
        <v>108</v>
      </c>
      <c r="J145">
        <f t="shared" ref="J145:O145" si="24">SUM(J128:J143)</f>
        <v>10</v>
      </c>
      <c r="K145">
        <f t="shared" si="24"/>
        <v>0</v>
      </c>
      <c r="L145">
        <f t="shared" si="24"/>
        <v>0</v>
      </c>
      <c r="M145">
        <f t="shared" si="24"/>
        <v>0</v>
      </c>
      <c r="N145">
        <f t="shared" si="24"/>
        <v>0</v>
      </c>
      <c r="O145">
        <f t="shared" si="24"/>
        <v>0</v>
      </c>
    </row>
    <row r="146" spans="2:17" x14ac:dyDescent="0.3">
      <c r="B146" s="3" t="s">
        <v>107</v>
      </c>
      <c r="G146">
        <f>AVERAGE(G128:G143)</f>
        <v>75.8125</v>
      </c>
      <c r="I146">
        <f t="shared" ref="I146:O146" si="25">AVERAGE(I128:I143)</f>
        <v>3.375</v>
      </c>
      <c r="J146">
        <f t="shared" si="25"/>
        <v>0.625</v>
      </c>
      <c r="K146">
        <f t="shared" si="25"/>
        <v>0</v>
      </c>
      <c r="L146">
        <f t="shared" si="25"/>
        <v>0</v>
      </c>
      <c r="M146">
        <f t="shared" si="25"/>
        <v>0</v>
      </c>
      <c r="N146">
        <f t="shared" si="25"/>
        <v>0</v>
      </c>
      <c r="O146">
        <f t="shared" si="25"/>
        <v>0</v>
      </c>
    </row>
    <row r="147" spans="2:17" x14ac:dyDescent="0.3">
      <c r="B147" t="s">
        <v>121</v>
      </c>
      <c r="G147">
        <f>_xlfn.STDEV.S(G128:G143)</f>
        <v>24.490048999542651</v>
      </c>
      <c r="I147">
        <f t="shared" ref="I147:O147" si="26">_xlfn.STDEV.S(I128:I143)</f>
        <v>0.5</v>
      </c>
      <c r="J147">
        <f t="shared" si="26"/>
        <v>1.0246950765959599</v>
      </c>
      <c r="K147">
        <f t="shared" si="26"/>
        <v>0</v>
      </c>
      <c r="L147">
        <f t="shared" si="26"/>
        <v>0</v>
      </c>
      <c r="M147">
        <f t="shared" si="26"/>
        <v>0</v>
      </c>
      <c r="N147">
        <f t="shared" si="26"/>
        <v>0</v>
      </c>
      <c r="O147">
        <f t="shared" si="26"/>
        <v>0</v>
      </c>
    </row>
    <row r="148" spans="2:17" x14ac:dyDescent="0.3">
      <c r="B148" s="3" t="s">
        <v>122</v>
      </c>
      <c r="G148">
        <f>(G147/SQRT(16))</f>
        <v>6.1225122498856628</v>
      </c>
      <c r="I148">
        <f t="shared" ref="I148:O148" si="27">(I147/SQRT(16))</f>
        <v>0.125</v>
      </c>
      <c r="J148">
        <f t="shared" si="27"/>
        <v>0.25617376914898998</v>
      </c>
      <c r="K148">
        <f t="shared" si="27"/>
        <v>0</v>
      </c>
      <c r="L148">
        <f t="shared" si="27"/>
        <v>0</v>
      </c>
      <c r="M148">
        <f t="shared" si="27"/>
        <v>0</v>
      </c>
      <c r="N148">
        <f t="shared" si="27"/>
        <v>0</v>
      </c>
      <c r="O148">
        <f t="shared" si="27"/>
        <v>0</v>
      </c>
    </row>
    <row r="150" spans="2:17" x14ac:dyDescent="0.3">
      <c r="B150" t="s">
        <v>34</v>
      </c>
      <c r="C150" t="s">
        <v>35</v>
      </c>
      <c r="D150" t="s">
        <v>55</v>
      </c>
      <c r="E150" t="s">
        <v>36</v>
      </c>
      <c r="F150" t="s">
        <v>37</v>
      </c>
      <c r="G150" t="s">
        <v>114</v>
      </c>
      <c r="H150" t="s">
        <v>39</v>
      </c>
      <c r="I150" t="s">
        <v>40</v>
      </c>
      <c r="J150" t="s">
        <v>41</v>
      </c>
      <c r="K150" t="s">
        <v>42</v>
      </c>
      <c r="L150" t="s">
        <v>43</v>
      </c>
      <c r="M150" t="s">
        <v>44</v>
      </c>
      <c r="N150" t="s">
        <v>45</v>
      </c>
      <c r="O150" t="s">
        <v>46</v>
      </c>
      <c r="Q150" t="s">
        <v>100</v>
      </c>
    </row>
    <row r="151" spans="2:17" x14ac:dyDescent="0.3">
      <c r="B151" s="3">
        <v>42240</v>
      </c>
      <c r="C151" t="s">
        <v>17</v>
      </c>
      <c r="D151">
        <v>79</v>
      </c>
      <c r="E151">
        <v>8</v>
      </c>
      <c r="F151">
        <v>1</v>
      </c>
      <c r="G151">
        <v>134</v>
      </c>
      <c r="H151" t="s">
        <v>99</v>
      </c>
      <c r="I151">
        <v>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42240</v>
      </c>
      <c r="C152" t="s">
        <v>17</v>
      </c>
      <c r="D152">
        <v>79</v>
      </c>
      <c r="E152">
        <v>8</v>
      </c>
      <c r="F152">
        <v>2</v>
      </c>
      <c r="G152">
        <v>66</v>
      </c>
      <c r="H152" t="s">
        <v>95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4" spans="2:17" x14ac:dyDescent="0.3">
      <c r="B154" t="s">
        <v>108</v>
      </c>
      <c r="J154">
        <f t="shared" ref="J154:O154" si="28">SUM(J151:J153)</f>
        <v>0</v>
      </c>
      <c r="K154">
        <f t="shared" si="28"/>
        <v>0</v>
      </c>
      <c r="L154">
        <f t="shared" si="28"/>
        <v>0</v>
      </c>
      <c r="M154">
        <f t="shared" si="28"/>
        <v>0</v>
      </c>
      <c r="N154">
        <f t="shared" si="28"/>
        <v>0</v>
      </c>
      <c r="O154">
        <f t="shared" si="28"/>
        <v>0</v>
      </c>
    </row>
    <row r="155" spans="2:17" x14ac:dyDescent="0.3">
      <c r="B155" t="s">
        <v>107</v>
      </c>
      <c r="G155">
        <f>AVERAGE(G151:G152)</f>
        <v>100</v>
      </c>
      <c r="I155">
        <f t="shared" ref="I155:O155" si="29">AVERAGE(I151:I152)</f>
        <v>3.5</v>
      </c>
      <c r="J155">
        <f t="shared" si="29"/>
        <v>0</v>
      </c>
      <c r="K155">
        <f t="shared" si="29"/>
        <v>0</v>
      </c>
      <c r="L155">
        <f t="shared" si="29"/>
        <v>0</v>
      </c>
      <c r="M155">
        <f t="shared" si="29"/>
        <v>0</v>
      </c>
      <c r="N155">
        <f t="shared" si="29"/>
        <v>0</v>
      </c>
      <c r="O155">
        <f t="shared" si="29"/>
        <v>0</v>
      </c>
    </row>
    <row r="156" spans="2:17" x14ac:dyDescent="0.3">
      <c r="B156" t="s">
        <v>121</v>
      </c>
      <c r="G156">
        <f>_xlfn.STDEV.S(G151:G152)</f>
        <v>48.083261120685229</v>
      </c>
      <c r="I156">
        <f>_xlfn.STDEV.S(I151:I152)</f>
        <v>0.70710678118654757</v>
      </c>
      <c r="J156">
        <f>_xlfn.STDEV.S(J151:J152)</f>
        <v>0</v>
      </c>
      <c r="K156">
        <f>_xlfn.STDEV.S(K151:K152)</f>
        <v>0</v>
      </c>
      <c r="L156">
        <f t="shared" ref="L156:O156" si="30">_xlfn.STDEV.S(L151:L152)</f>
        <v>0</v>
      </c>
      <c r="M156">
        <f t="shared" si="30"/>
        <v>0</v>
      </c>
      <c r="N156">
        <f t="shared" si="30"/>
        <v>0</v>
      </c>
      <c r="O156">
        <f t="shared" si="30"/>
        <v>0</v>
      </c>
    </row>
    <row r="157" spans="2:17" x14ac:dyDescent="0.3">
      <c r="B157" s="3" t="s">
        <v>122</v>
      </c>
      <c r="G157">
        <f>(G156/SQRT(2))</f>
        <v>33.999999999999993</v>
      </c>
      <c r="I157">
        <f>(I156/SQRT(2))</f>
        <v>0.5</v>
      </c>
      <c r="J157">
        <f>(J156/SQRT(2))</f>
        <v>0</v>
      </c>
      <c r="K157">
        <f>(K156/SQRT(2))</f>
        <v>0</v>
      </c>
      <c r="L157">
        <f t="shared" ref="L157:O157" si="31">(L156/SQRT(2))</f>
        <v>0</v>
      </c>
      <c r="M157">
        <f t="shared" si="31"/>
        <v>0</v>
      </c>
      <c r="N157">
        <f t="shared" si="31"/>
        <v>0</v>
      </c>
      <c r="O157">
        <f t="shared" si="31"/>
        <v>0</v>
      </c>
    </row>
    <row r="159" spans="2:17" x14ac:dyDescent="0.3">
      <c r="B159" t="s">
        <v>34</v>
      </c>
      <c r="C159" t="s">
        <v>35</v>
      </c>
      <c r="D159" t="s">
        <v>55</v>
      </c>
      <c r="E159" t="s">
        <v>36</v>
      </c>
      <c r="F159" t="s">
        <v>37</v>
      </c>
      <c r="G159" t="s">
        <v>114</v>
      </c>
      <c r="H159" t="s">
        <v>39</v>
      </c>
      <c r="I159" t="s">
        <v>40</v>
      </c>
      <c r="J159" t="s">
        <v>41</v>
      </c>
      <c r="K159" t="s">
        <v>42</v>
      </c>
      <c r="L159" t="s">
        <v>43</v>
      </c>
      <c r="M159" t="s">
        <v>44</v>
      </c>
      <c r="N159" t="s">
        <v>45</v>
      </c>
      <c r="O159" t="s">
        <v>46</v>
      </c>
      <c r="Q159" t="s">
        <v>100</v>
      </c>
    </row>
    <row r="160" spans="2:17" x14ac:dyDescent="0.3">
      <c r="B160" s="3">
        <v>42240</v>
      </c>
      <c r="C160" t="s">
        <v>17</v>
      </c>
      <c r="D160">
        <v>80</v>
      </c>
      <c r="E160">
        <v>9</v>
      </c>
      <c r="F160">
        <v>1</v>
      </c>
      <c r="G160">
        <v>77</v>
      </c>
      <c r="H160" t="s">
        <v>95</v>
      </c>
      <c r="I160" s="11">
        <v>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7" x14ac:dyDescent="0.3">
      <c r="B161" s="3">
        <v>42240</v>
      </c>
      <c r="C161" t="s">
        <v>17</v>
      </c>
      <c r="D161">
        <v>80</v>
      </c>
      <c r="E161">
        <v>9</v>
      </c>
      <c r="F161">
        <v>2</v>
      </c>
      <c r="G161">
        <v>72</v>
      </c>
      <c r="H161" t="s">
        <v>95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7" x14ac:dyDescent="0.3">
      <c r="B162" s="3">
        <v>42240</v>
      </c>
      <c r="C162" t="s">
        <v>17</v>
      </c>
      <c r="D162">
        <v>80</v>
      </c>
      <c r="E162">
        <v>9</v>
      </c>
      <c r="F162">
        <v>3</v>
      </c>
      <c r="G162">
        <v>108</v>
      </c>
      <c r="H162" t="s">
        <v>95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42240</v>
      </c>
      <c r="C163" t="s">
        <v>17</v>
      </c>
      <c r="D163">
        <v>80</v>
      </c>
      <c r="E163">
        <v>9</v>
      </c>
      <c r="F163">
        <v>4</v>
      </c>
      <c r="G163">
        <v>99</v>
      </c>
      <c r="H163" t="s">
        <v>95</v>
      </c>
      <c r="I163">
        <v>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42240</v>
      </c>
      <c r="C164" t="s">
        <v>17</v>
      </c>
      <c r="D164">
        <v>80</v>
      </c>
      <c r="E164">
        <v>9</v>
      </c>
      <c r="F164">
        <v>5</v>
      </c>
      <c r="G164">
        <v>104</v>
      </c>
      <c r="H164" t="s">
        <v>95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42240</v>
      </c>
      <c r="C165" t="s">
        <v>17</v>
      </c>
      <c r="D165">
        <v>80</v>
      </c>
      <c r="E165">
        <v>9</v>
      </c>
      <c r="F165">
        <v>6</v>
      </c>
      <c r="G165" s="11">
        <v>81</v>
      </c>
      <c r="H165" t="s">
        <v>95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42240</v>
      </c>
      <c r="C166" t="s">
        <v>17</v>
      </c>
      <c r="D166">
        <v>80</v>
      </c>
      <c r="E166">
        <v>9</v>
      </c>
      <c r="F166">
        <v>7</v>
      </c>
      <c r="G166">
        <v>136</v>
      </c>
      <c r="H166" t="s">
        <v>95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42240</v>
      </c>
      <c r="C167" t="s">
        <v>17</v>
      </c>
      <c r="D167">
        <v>80</v>
      </c>
      <c r="E167">
        <v>9</v>
      </c>
      <c r="F167">
        <v>8</v>
      </c>
      <c r="G167">
        <v>103</v>
      </c>
      <c r="H167" t="s">
        <v>95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42240</v>
      </c>
      <c r="C168" t="s">
        <v>17</v>
      </c>
      <c r="D168">
        <v>80</v>
      </c>
      <c r="E168">
        <v>9</v>
      </c>
      <c r="F168">
        <v>9</v>
      </c>
      <c r="G168">
        <v>110</v>
      </c>
      <c r="H168" t="s">
        <v>116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42240</v>
      </c>
      <c r="C169" t="s">
        <v>17</v>
      </c>
      <c r="D169">
        <v>80</v>
      </c>
      <c r="E169">
        <v>9</v>
      </c>
      <c r="F169">
        <v>10</v>
      </c>
      <c r="G169">
        <v>67</v>
      </c>
      <c r="H169" t="s">
        <v>95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42240</v>
      </c>
      <c r="C170" t="s">
        <v>17</v>
      </c>
      <c r="D170">
        <v>80</v>
      </c>
      <c r="E170">
        <v>9</v>
      </c>
      <c r="F170">
        <v>11</v>
      </c>
      <c r="G170">
        <v>57</v>
      </c>
      <c r="H170" t="s">
        <v>95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42240</v>
      </c>
      <c r="C171" t="s">
        <v>17</v>
      </c>
      <c r="D171">
        <v>80</v>
      </c>
      <c r="E171">
        <v>9</v>
      </c>
      <c r="F171">
        <v>12</v>
      </c>
      <c r="G171">
        <v>81</v>
      </c>
      <c r="H171" t="s">
        <v>96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42240</v>
      </c>
      <c r="C172" t="s">
        <v>17</v>
      </c>
      <c r="D172">
        <v>80</v>
      </c>
      <c r="E172">
        <v>9</v>
      </c>
      <c r="F172">
        <v>13</v>
      </c>
      <c r="G172">
        <v>118</v>
      </c>
      <c r="H172" t="s">
        <v>96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Q172" t="s">
        <v>330</v>
      </c>
    </row>
    <row r="173" spans="2:17" x14ac:dyDescent="0.3">
      <c r="B173" s="3">
        <v>42240</v>
      </c>
      <c r="C173" t="s">
        <v>17</v>
      </c>
      <c r="D173">
        <v>80</v>
      </c>
      <c r="E173">
        <v>9</v>
      </c>
      <c r="F173">
        <v>14</v>
      </c>
      <c r="G173" s="11">
        <v>121</v>
      </c>
      <c r="H173" t="s">
        <v>96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42240</v>
      </c>
      <c r="C174" t="s">
        <v>17</v>
      </c>
      <c r="D174">
        <v>80</v>
      </c>
      <c r="E174">
        <v>9</v>
      </c>
      <c r="F174">
        <v>15</v>
      </c>
      <c r="G174">
        <v>100</v>
      </c>
      <c r="H174" t="s">
        <v>96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42240</v>
      </c>
      <c r="C175" t="s">
        <v>17</v>
      </c>
      <c r="D175">
        <v>80</v>
      </c>
      <c r="E175">
        <v>9</v>
      </c>
      <c r="F175">
        <v>16</v>
      </c>
      <c r="G175">
        <v>81</v>
      </c>
      <c r="H175" t="s">
        <v>95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Q175" t="s">
        <v>191</v>
      </c>
    </row>
    <row r="176" spans="2:17" x14ac:dyDescent="0.3">
      <c r="B176" s="3">
        <v>42240</v>
      </c>
      <c r="C176" t="s">
        <v>17</v>
      </c>
      <c r="D176">
        <v>80</v>
      </c>
      <c r="E176">
        <v>9</v>
      </c>
      <c r="F176">
        <v>17</v>
      </c>
      <c r="G176">
        <v>83</v>
      </c>
      <c r="H176" t="s">
        <v>95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42240</v>
      </c>
      <c r="C177" t="s">
        <v>17</v>
      </c>
      <c r="D177">
        <v>80</v>
      </c>
      <c r="E177">
        <v>9</v>
      </c>
      <c r="F177">
        <v>18</v>
      </c>
      <c r="G177">
        <v>117</v>
      </c>
      <c r="H177" s="11" t="s">
        <v>95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42240</v>
      </c>
      <c r="C178" t="s">
        <v>17</v>
      </c>
      <c r="D178">
        <v>80</v>
      </c>
      <c r="E178">
        <v>9</v>
      </c>
      <c r="F178">
        <v>19</v>
      </c>
      <c r="G178">
        <v>118</v>
      </c>
      <c r="H178" t="s">
        <v>249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 t="s">
        <v>328</v>
      </c>
    </row>
    <row r="179" spans="2:17" x14ac:dyDescent="0.3">
      <c r="B179" s="3">
        <v>42240</v>
      </c>
      <c r="C179" t="s">
        <v>17</v>
      </c>
      <c r="D179">
        <v>80</v>
      </c>
      <c r="E179">
        <v>9</v>
      </c>
      <c r="F179">
        <v>20</v>
      </c>
      <c r="G179">
        <v>106</v>
      </c>
      <c r="H179" t="s">
        <v>95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/>
    </row>
    <row r="181" spans="2:17" x14ac:dyDescent="0.3">
      <c r="B181" s="3" t="s">
        <v>108</v>
      </c>
      <c r="J181">
        <f t="shared" ref="J181:O181" si="32">SUM(J160:J179)</f>
        <v>0</v>
      </c>
      <c r="K181">
        <f t="shared" si="32"/>
        <v>0</v>
      </c>
      <c r="L181">
        <f t="shared" si="32"/>
        <v>0</v>
      </c>
      <c r="M181">
        <f t="shared" si="32"/>
        <v>0</v>
      </c>
      <c r="N181">
        <f t="shared" si="32"/>
        <v>0</v>
      </c>
      <c r="O181">
        <f t="shared" si="32"/>
        <v>0</v>
      </c>
    </row>
    <row r="182" spans="2:17" x14ac:dyDescent="0.3">
      <c r="B182" s="3" t="s">
        <v>107</v>
      </c>
      <c r="G182">
        <f>AVERAGE(G160:G179)</f>
        <v>96.95</v>
      </c>
      <c r="I182">
        <f>AVERAGE(I160:I179)</f>
        <v>3.2</v>
      </c>
      <c r="J182">
        <f>AVERAGE(J160:J179)</f>
        <v>0</v>
      </c>
      <c r="K182">
        <f t="shared" ref="K182:O182" si="33">AVERAGE(K160:K179)</f>
        <v>0</v>
      </c>
      <c r="L182">
        <f t="shared" si="33"/>
        <v>0</v>
      </c>
      <c r="M182">
        <f t="shared" si="33"/>
        <v>0</v>
      </c>
      <c r="N182">
        <f t="shared" si="33"/>
        <v>0</v>
      </c>
      <c r="O182">
        <f t="shared" si="33"/>
        <v>0</v>
      </c>
    </row>
    <row r="183" spans="2:17" x14ac:dyDescent="0.3">
      <c r="B183" t="s">
        <v>121</v>
      </c>
      <c r="G183">
        <f>_xlfn.STDEV.S(G160:G179)</f>
        <v>20.947239486511432</v>
      </c>
      <c r="I183">
        <f>_xlfn.STDEV.S(I160:I179)</f>
        <v>0.41039134083406092</v>
      </c>
      <c r="J183">
        <f t="shared" ref="J183:O183" si="34">_xlfn.STDEV.S(J160:J179)</f>
        <v>0</v>
      </c>
      <c r="K183">
        <f t="shared" si="34"/>
        <v>0</v>
      </c>
      <c r="L183">
        <f t="shared" si="34"/>
        <v>0</v>
      </c>
      <c r="M183">
        <f t="shared" si="34"/>
        <v>0</v>
      </c>
      <c r="N183">
        <f t="shared" si="34"/>
        <v>0</v>
      </c>
      <c r="O183">
        <f t="shared" si="34"/>
        <v>0</v>
      </c>
    </row>
    <row r="184" spans="2:17" x14ac:dyDescent="0.3">
      <c r="B184" s="3" t="s">
        <v>122</v>
      </c>
      <c r="G184">
        <f>(G183/SQRT(20))</f>
        <v>4.6839451432807344</v>
      </c>
      <c r="I184">
        <f>(I183/SQRT(20))</f>
        <v>9.1766293548224548E-2</v>
      </c>
      <c r="J184">
        <f t="shared" ref="J184:O184" si="35">(J183/SQRT(20))</f>
        <v>0</v>
      </c>
      <c r="K184">
        <f t="shared" si="35"/>
        <v>0</v>
      </c>
      <c r="L184">
        <f t="shared" si="35"/>
        <v>0</v>
      </c>
      <c r="M184">
        <f t="shared" si="35"/>
        <v>0</v>
      </c>
      <c r="N184">
        <f t="shared" si="35"/>
        <v>0</v>
      </c>
      <c r="O184">
        <f t="shared" si="35"/>
        <v>0</v>
      </c>
    </row>
    <row r="186" spans="2:17" x14ac:dyDescent="0.3">
      <c r="B186" t="s">
        <v>34</v>
      </c>
      <c r="C186" t="s">
        <v>35</v>
      </c>
      <c r="D186" t="s">
        <v>55</v>
      </c>
      <c r="E186" t="s">
        <v>36</v>
      </c>
      <c r="F186" t="s">
        <v>37</v>
      </c>
      <c r="G186" t="s">
        <v>114</v>
      </c>
      <c r="H186" t="s">
        <v>39</v>
      </c>
      <c r="I186" t="s">
        <v>40</v>
      </c>
      <c r="J186" t="s">
        <v>41</v>
      </c>
      <c r="K186" t="s">
        <v>42</v>
      </c>
      <c r="L186" t="s">
        <v>43</v>
      </c>
      <c r="M186" t="s">
        <v>44</v>
      </c>
      <c r="N186" t="s">
        <v>45</v>
      </c>
      <c r="O186" t="s">
        <v>46</v>
      </c>
      <c r="Q186" t="s">
        <v>100</v>
      </c>
    </row>
    <row r="187" spans="2:17" x14ac:dyDescent="0.3">
      <c r="B187" s="3">
        <v>42240</v>
      </c>
      <c r="C187" t="s">
        <v>17</v>
      </c>
      <c r="D187">
        <v>81</v>
      </c>
      <c r="E187">
        <v>10</v>
      </c>
      <c r="F187">
        <v>1</v>
      </c>
      <c r="G187">
        <v>50</v>
      </c>
      <c r="H187" t="s">
        <v>95</v>
      </c>
      <c r="I187" s="11">
        <v>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7" x14ac:dyDescent="0.3">
      <c r="B188" s="3">
        <v>42240</v>
      </c>
      <c r="C188" t="s">
        <v>17</v>
      </c>
      <c r="D188">
        <v>81</v>
      </c>
      <c r="E188">
        <v>10</v>
      </c>
      <c r="F188">
        <v>2</v>
      </c>
      <c r="G188">
        <v>78</v>
      </c>
      <c r="H188" t="s">
        <v>98</v>
      </c>
      <c r="I188">
        <v>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42240</v>
      </c>
      <c r="C189" t="s">
        <v>17</v>
      </c>
      <c r="D189">
        <v>81</v>
      </c>
      <c r="E189">
        <v>10</v>
      </c>
      <c r="F189">
        <v>3</v>
      </c>
      <c r="G189">
        <v>68</v>
      </c>
      <c r="H189" t="s">
        <v>95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42240</v>
      </c>
      <c r="C190" t="s">
        <v>17</v>
      </c>
      <c r="D190">
        <v>81</v>
      </c>
      <c r="E190">
        <v>10</v>
      </c>
      <c r="F190">
        <v>4</v>
      </c>
      <c r="G190">
        <v>56</v>
      </c>
      <c r="H190" t="s">
        <v>95</v>
      </c>
      <c r="I190">
        <v>3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42240</v>
      </c>
      <c r="C191" t="s">
        <v>17</v>
      </c>
      <c r="D191">
        <v>81</v>
      </c>
      <c r="E191">
        <v>10</v>
      </c>
      <c r="F191">
        <v>5</v>
      </c>
      <c r="G191">
        <v>98</v>
      </c>
      <c r="H191" t="s">
        <v>95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42240</v>
      </c>
      <c r="C192" t="s">
        <v>17</v>
      </c>
      <c r="D192">
        <v>81</v>
      </c>
      <c r="E192">
        <v>10</v>
      </c>
      <c r="F192">
        <v>6</v>
      </c>
      <c r="G192">
        <v>66</v>
      </c>
      <c r="H192" t="s">
        <v>95</v>
      </c>
      <c r="I192">
        <v>3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7" x14ac:dyDescent="0.3">
      <c r="B193" s="3">
        <v>42240</v>
      </c>
      <c r="C193" t="s">
        <v>17</v>
      </c>
      <c r="D193">
        <v>81</v>
      </c>
      <c r="E193">
        <v>10</v>
      </c>
      <c r="F193">
        <v>7</v>
      </c>
      <c r="G193">
        <v>66</v>
      </c>
      <c r="H193" t="s">
        <v>98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7" x14ac:dyDescent="0.3">
      <c r="B194" s="3">
        <v>42240</v>
      </c>
      <c r="C194" t="s">
        <v>17</v>
      </c>
      <c r="D194">
        <v>81</v>
      </c>
      <c r="E194">
        <v>10</v>
      </c>
      <c r="F194">
        <v>8</v>
      </c>
      <c r="G194">
        <v>109</v>
      </c>
      <c r="H194" t="s">
        <v>98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42240</v>
      </c>
      <c r="C195" t="s">
        <v>17</v>
      </c>
      <c r="D195">
        <v>81</v>
      </c>
      <c r="E195">
        <v>10</v>
      </c>
      <c r="F195">
        <v>9</v>
      </c>
      <c r="G195">
        <v>104</v>
      </c>
      <c r="H195" t="s">
        <v>95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42240</v>
      </c>
      <c r="C196" t="s">
        <v>17</v>
      </c>
      <c r="D196">
        <v>81</v>
      </c>
      <c r="E196">
        <v>10</v>
      </c>
      <c r="F196">
        <v>10</v>
      </c>
      <c r="G196">
        <v>84</v>
      </c>
      <c r="H196" t="s">
        <v>95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 t="s">
        <v>263</v>
      </c>
    </row>
    <row r="197" spans="2:17" x14ac:dyDescent="0.3">
      <c r="B197" s="3">
        <v>42240</v>
      </c>
      <c r="C197" t="s">
        <v>17</v>
      </c>
      <c r="D197">
        <v>81</v>
      </c>
      <c r="E197">
        <v>10</v>
      </c>
      <c r="F197">
        <v>11</v>
      </c>
      <c r="G197">
        <v>72</v>
      </c>
      <c r="H197" t="s">
        <v>95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 t="s">
        <v>263</v>
      </c>
    </row>
    <row r="198" spans="2:17" x14ac:dyDescent="0.3">
      <c r="B198" s="3">
        <v>42240</v>
      </c>
      <c r="C198" t="s">
        <v>17</v>
      </c>
      <c r="D198">
        <v>81</v>
      </c>
      <c r="E198">
        <v>10</v>
      </c>
      <c r="F198">
        <v>12</v>
      </c>
      <c r="G198">
        <v>73</v>
      </c>
      <c r="H198" t="s">
        <v>95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42240</v>
      </c>
      <c r="C199" t="s">
        <v>17</v>
      </c>
      <c r="D199">
        <v>81</v>
      </c>
      <c r="E199">
        <v>10</v>
      </c>
      <c r="F199">
        <v>13</v>
      </c>
      <c r="G199">
        <v>62</v>
      </c>
      <c r="H199" t="s">
        <v>95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42240</v>
      </c>
      <c r="C200" t="s">
        <v>17</v>
      </c>
      <c r="D200">
        <v>81</v>
      </c>
      <c r="E200">
        <v>10</v>
      </c>
      <c r="F200">
        <v>14</v>
      </c>
      <c r="G200">
        <v>63</v>
      </c>
      <c r="H200" t="s">
        <v>95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42240</v>
      </c>
      <c r="C201" t="s">
        <v>17</v>
      </c>
      <c r="D201">
        <v>81</v>
      </c>
      <c r="E201">
        <v>10</v>
      </c>
      <c r="F201">
        <v>15</v>
      </c>
      <c r="G201">
        <v>100</v>
      </c>
      <c r="H201" t="s">
        <v>98</v>
      </c>
      <c r="I201">
        <v>3</v>
      </c>
      <c r="J201">
        <v>2</v>
      </c>
      <c r="K201">
        <v>0</v>
      </c>
      <c r="L201">
        <v>0</v>
      </c>
      <c r="M201">
        <v>0</v>
      </c>
      <c r="N201">
        <v>1</v>
      </c>
      <c r="O201">
        <v>0</v>
      </c>
    </row>
    <row r="202" spans="2:17" x14ac:dyDescent="0.3">
      <c r="B202" s="3">
        <v>42240</v>
      </c>
      <c r="C202" t="s">
        <v>17</v>
      </c>
      <c r="D202">
        <v>81</v>
      </c>
      <c r="E202">
        <v>10</v>
      </c>
      <c r="F202">
        <v>16</v>
      </c>
      <c r="G202">
        <v>60</v>
      </c>
      <c r="H202" t="s">
        <v>95</v>
      </c>
      <c r="I202">
        <v>3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42240</v>
      </c>
      <c r="C203" t="s">
        <v>17</v>
      </c>
      <c r="D203">
        <v>81</v>
      </c>
      <c r="E203">
        <v>10</v>
      </c>
      <c r="F203">
        <v>17</v>
      </c>
      <c r="G203">
        <v>84</v>
      </c>
      <c r="H203" t="s">
        <v>95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7" x14ac:dyDescent="0.3">
      <c r="B204" s="3">
        <v>42240</v>
      </c>
      <c r="C204" t="s">
        <v>17</v>
      </c>
      <c r="D204">
        <v>81</v>
      </c>
      <c r="E204">
        <v>10</v>
      </c>
      <c r="F204">
        <v>18</v>
      </c>
      <c r="G204">
        <v>118</v>
      </c>
      <c r="H204" s="11" t="s">
        <v>95</v>
      </c>
      <c r="I204">
        <v>3</v>
      </c>
      <c r="J204">
        <v>2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7" x14ac:dyDescent="0.3">
      <c r="B205" s="3">
        <v>42240</v>
      </c>
      <c r="C205" t="s">
        <v>17</v>
      </c>
      <c r="D205">
        <v>81</v>
      </c>
      <c r="E205">
        <v>10</v>
      </c>
      <c r="F205">
        <v>19</v>
      </c>
      <c r="G205">
        <v>88</v>
      </c>
      <c r="H205" t="s">
        <v>95</v>
      </c>
      <c r="I205">
        <v>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7" x14ac:dyDescent="0.3">
      <c r="B206" s="3">
        <v>42240</v>
      </c>
      <c r="C206" t="s">
        <v>17</v>
      </c>
      <c r="D206">
        <v>81</v>
      </c>
      <c r="E206">
        <v>10</v>
      </c>
      <c r="F206">
        <v>20</v>
      </c>
      <c r="G206" s="11">
        <v>53</v>
      </c>
      <c r="H206" t="s">
        <v>95</v>
      </c>
      <c r="I206">
        <v>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Q206" s="6" t="s">
        <v>331</v>
      </c>
    </row>
    <row r="207" spans="2:17" x14ac:dyDescent="0.3">
      <c r="B207" s="3"/>
    </row>
    <row r="208" spans="2:17" x14ac:dyDescent="0.3">
      <c r="B208" s="3" t="s">
        <v>108</v>
      </c>
      <c r="J208">
        <f t="shared" ref="J208:O208" si="36">SUM(J187:J206)</f>
        <v>7</v>
      </c>
      <c r="K208">
        <f t="shared" si="36"/>
        <v>0</v>
      </c>
      <c r="L208">
        <f t="shared" si="36"/>
        <v>0</v>
      </c>
      <c r="M208">
        <f t="shared" si="36"/>
        <v>0</v>
      </c>
      <c r="N208">
        <f t="shared" si="36"/>
        <v>1</v>
      </c>
      <c r="O208">
        <f t="shared" si="36"/>
        <v>0</v>
      </c>
    </row>
    <row r="209" spans="2:17" x14ac:dyDescent="0.3">
      <c r="B209" s="3" t="s">
        <v>107</v>
      </c>
      <c r="G209">
        <f>AVERAGE(G187:G206)</f>
        <v>77.599999999999994</v>
      </c>
      <c r="I209">
        <f>AVERAGE(I187:I206)</f>
        <v>3.15</v>
      </c>
      <c r="J209">
        <f>AVERAGE(J187:J206)</f>
        <v>0.35</v>
      </c>
      <c r="K209">
        <f t="shared" ref="K209:O209" si="37">AVERAGE(K187:K206)</f>
        <v>0</v>
      </c>
      <c r="L209">
        <f t="shared" si="37"/>
        <v>0</v>
      </c>
      <c r="M209">
        <f t="shared" si="37"/>
        <v>0</v>
      </c>
      <c r="N209">
        <f t="shared" si="37"/>
        <v>0.05</v>
      </c>
      <c r="O209">
        <f t="shared" si="37"/>
        <v>0</v>
      </c>
    </row>
    <row r="210" spans="2:17" x14ac:dyDescent="0.3">
      <c r="B210" t="s">
        <v>121</v>
      </c>
      <c r="G210">
        <f>_xlfn.STDEV.S(G187:G206)</f>
        <v>19.784097814047261</v>
      </c>
      <c r="I210">
        <f>_xlfn.STDEV.S(I187:I206)</f>
        <v>0.3663475485325241</v>
      </c>
      <c r="J210">
        <f t="shared" ref="J210:O210" si="38">_xlfn.STDEV.S(J187:J206)</f>
        <v>0.67082039324993692</v>
      </c>
      <c r="K210">
        <f t="shared" si="38"/>
        <v>0</v>
      </c>
      <c r="L210">
        <f t="shared" si="38"/>
        <v>0</v>
      </c>
      <c r="M210">
        <f t="shared" si="38"/>
        <v>0</v>
      </c>
      <c r="N210">
        <f t="shared" si="38"/>
        <v>0.22360679774997896</v>
      </c>
      <c r="O210">
        <f t="shared" si="38"/>
        <v>0</v>
      </c>
    </row>
    <row r="211" spans="2:17" x14ac:dyDescent="0.3">
      <c r="B211" s="3" t="s">
        <v>122</v>
      </c>
      <c r="G211">
        <f>(G210/SQRT(20))</f>
        <v>4.423858758571467</v>
      </c>
      <c r="I211">
        <f>(I210/SQRT(20))</f>
        <v>8.1917802190912714E-2</v>
      </c>
      <c r="J211">
        <f t="shared" ref="J211:O211" si="39">(J210/SQRT(20))</f>
        <v>0.15</v>
      </c>
      <c r="K211">
        <f t="shared" si="39"/>
        <v>0</v>
      </c>
      <c r="L211">
        <f t="shared" si="39"/>
        <v>0</v>
      </c>
      <c r="M211">
        <f t="shared" si="39"/>
        <v>0</v>
      </c>
      <c r="N211">
        <f t="shared" si="39"/>
        <v>4.9999999999999996E-2</v>
      </c>
      <c r="O211">
        <f t="shared" si="39"/>
        <v>0</v>
      </c>
    </row>
    <row r="213" spans="2:17" x14ac:dyDescent="0.3">
      <c r="B213" t="s">
        <v>34</v>
      </c>
      <c r="C213" t="s">
        <v>35</v>
      </c>
      <c r="D213" t="s">
        <v>55</v>
      </c>
      <c r="E213" t="s">
        <v>36</v>
      </c>
      <c r="F213" t="s">
        <v>37</v>
      </c>
      <c r="G213" t="s">
        <v>114</v>
      </c>
      <c r="H213" t="s">
        <v>39</v>
      </c>
      <c r="I213" t="s">
        <v>40</v>
      </c>
      <c r="J213" t="s">
        <v>41</v>
      </c>
      <c r="K213" t="s">
        <v>42</v>
      </c>
      <c r="L213" t="s">
        <v>43</v>
      </c>
      <c r="M213" t="s">
        <v>44</v>
      </c>
      <c r="N213" t="s">
        <v>45</v>
      </c>
      <c r="O213" t="s">
        <v>46</v>
      </c>
      <c r="Q213" t="s">
        <v>100</v>
      </c>
    </row>
    <row r="214" spans="2:17" x14ac:dyDescent="0.3">
      <c r="B214" s="3">
        <v>42240</v>
      </c>
      <c r="C214" t="s">
        <v>17</v>
      </c>
      <c r="D214">
        <v>82</v>
      </c>
      <c r="E214">
        <v>11</v>
      </c>
      <c r="F214">
        <v>1</v>
      </c>
      <c r="G214">
        <v>95</v>
      </c>
      <c r="H214" t="s">
        <v>95</v>
      </c>
      <c r="I214" s="11">
        <v>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2:17" x14ac:dyDescent="0.3">
      <c r="B215" s="3">
        <v>42240</v>
      </c>
      <c r="C215" t="s">
        <v>17</v>
      </c>
      <c r="D215">
        <v>82</v>
      </c>
      <c r="E215">
        <v>11</v>
      </c>
      <c r="F215">
        <v>2</v>
      </c>
      <c r="G215">
        <v>71</v>
      </c>
      <c r="H215" t="s">
        <v>95</v>
      </c>
      <c r="I215">
        <v>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Q215" s="6"/>
    </row>
    <row r="216" spans="2:17" x14ac:dyDescent="0.3">
      <c r="B216" s="3">
        <v>42240</v>
      </c>
      <c r="C216" t="s">
        <v>17</v>
      </c>
      <c r="D216">
        <v>82</v>
      </c>
      <c r="E216">
        <v>11</v>
      </c>
      <c r="F216">
        <v>3</v>
      </c>
      <c r="G216">
        <v>104</v>
      </c>
      <c r="H216" t="s">
        <v>99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2:17" x14ac:dyDescent="0.3">
      <c r="B217" s="3">
        <v>42240</v>
      </c>
      <c r="C217" t="s">
        <v>17</v>
      </c>
      <c r="D217">
        <v>82</v>
      </c>
      <c r="E217">
        <v>11</v>
      </c>
      <c r="F217">
        <v>4</v>
      </c>
      <c r="G217">
        <v>67</v>
      </c>
      <c r="H217" t="s">
        <v>98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Q217" t="s">
        <v>167</v>
      </c>
    </row>
    <row r="218" spans="2:17" x14ac:dyDescent="0.3">
      <c r="B218" s="3">
        <v>42240</v>
      </c>
      <c r="C218" t="s">
        <v>17</v>
      </c>
      <c r="D218">
        <v>82</v>
      </c>
      <c r="E218">
        <v>11</v>
      </c>
      <c r="F218">
        <v>5</v>
      </c>
      <c r="G218">
        <v>61</v>
      </c>
      <c r="H218" t="s">
        <v>95</v>
      </c>
      <c r="I218">
        <v>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2:17" x14ac:dyDescent="0.3">
      <c r="B219" s="3">
        <v>42240</v>
      </c>
      <c r="C219" t="s">
        <v>17</v>
      </c>
      <c r="D219">
        <v>82</v>
      </c>
      <c r="E219">
        <v>11</v>
      </c>
      <c r="F219">
        <v>6</v>
      </c>
      <c r="G219">
        <v>112</v>
      </c>
      <c r="H219" t="s">
        <v>99</v>
      </c>
      <c r="I219">
        <v>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 t="s">
        <v>332</v>
      </c>
    </row>
    <row r="220" spans="2:17" x14ac:dyDescent="0.3">
      <c r="B220" s="3">
        <v>42240</v>
      </c>
      <c r="C220" t="s">
        <v>17</v>
      </c>
      <c r="D220">
        <v>82</v>
      </c>
      <c r="E220">
        <v>11</v>
      </c>
      <c r="F220">
        <v>7</v>
      </c>
      <c r="G220">
        <v>51</v>
      </c>
      <c r="H220" t="s">
        <v>98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42240</v>
      </c>
      <c r="C221" t="s">
        <v>17</v>
      </c>
      <c r="D221">
        <v>82</v>
      </c>
      <c r="E221">
        <v>11</v>
      </c>
      <c r="F221">
        <v>8</v>
      </c>
      <c r="G221">
        <v>108</v>
      </c>
      <c r="H221" t="s">
        <v>99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42240</v>
      </c>
      <c r="C222" t="s">
        <v>17</v>
      </c>
      <c r="D222">
        <v>82</v>
      </c>
      <c r="E222">
        <v>11</v>
      </c>
      <c r="F222">
        <v>9</v>
      </c>
      <c r="G222">
        <v>115</v>
      </c>
      <c r="H222" t="s">
        <v>249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42240</v>
      </c>
      <c r="C223" t="s">
        <v>17</v>
      </c>
      <c r="D223">
        <v>82</v>
      </c>
      <c r="E223">
        <v>11</v>
      </c>
      <c r="F223">
        <v>10</v>
      </c>
      <c r="G223">
        <v>121</v>
      </c>
      <c r="H223" t="s">
        <v>99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Q223" t="s">
        <v>332</v>
      </c>
    </row>
    <row r="224" spans="2:17" x14ac:dyDescent="0.3">
      <c r="B224" s="3">
        <v>42240</v>
      </c>
      <c r="C224" t="s">
        <v>17</v>
      </c>
      <c r="D224">
        <v>82</v>
      </c>
      <c r="E224">
        <v>11</v>
      </c>
      <c r="F224">
        <v>11</v>
      </c>
      <c r="G224">
        <v>94</v>
      </c>
      <c r="H224" s="11" t="s">
        <v>95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Q224" t="s">
        <v>263</v>
      </c>
    </row>
    <row r="225" spans="2:17" x14ac:dyDescent="0.3">
      <c r="B225" s="3">
        <v>42240</v>
      </c>
      <c r="C225" t="s">
        <v>17</v>
      </c>
      <c r="D225">
        <v>82</v>
      </c>
      <c r="E225">
        <v>11</v>
      </c>
      <c r="F225">
        <v>12</v>
      </c>
      <c r="G225">
        <v>55</v>
      </c>
      <c r="H225" t="s">
        <v>95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42240</v>
      </c>
      <c r="C226" t="s">
        <v>17</v>
      </c>
      <c r="D226">
        <v>82</v>
      </c>
      <c r="E226">
        <v>11</v>
      </c>
      <c r="F226">
        <v>13</v>
      </c>
      <c r="G226">
        <v>60</v>
      </c>
      <c r="H226" t="s">
        <v>98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2:17" x14ac:dyDescent="0.3">
      <c r="B227" s="3"/>
    </row>
    <row r="228" spans="2:17" x14ac:dyDescent="0.3">
      <c r="B228" s="3" t="s">
        <v>108</v>
      </c>
      <c r="J228">
        <f t="shared" ref="J228:O228" si="40">SUM(J214:J226)</f>
        <v>0</v>
      </c>
      <c r="K228">
        <f t="shared" si="40"/>
        <v>0</v>
      </c>
      <c r="L228">
        <f t="shared" si="40"/>
        <v>0</v>
      </c>
      <c r="M228">
        <f t="shared" si="40"/>
        <v>0</v>
      </c>
      <c r="N228">
        <f t="shared" si="40"/>
        <v>0</v>
      </c>
      <c r="O228">
        <f t="shared" si="40"/>
        <v>0</v>
      </c>
    </row>
    <row r="229" spans="2:17" x14ac:dyDescent="0.3">
      <c r="B229" s="3" t="s">
        <v>107</v>
      </c>
      <c r="G229">
        <f>AVERAGE(G214:G226)</f>
        <v>85.692307692307693</v>
      </c>
      <c r="I229">
        <f t="shared" ref="I229:O229" si="41">AVERAGE(I214:I226)</f>
        <v>2.9230769230769229</v>
      </c>
      <c r="J229">
        <f t="shared" si="41"/>
        <v>0</v>
      </c>
      <c r="K229">
        <f t="shared" si="41"/>
        <v>0</v>
      </c>
      <c r="L229">
        <f t="shared" si="41"/>
        <v>0</v>
      </c>
      <c r="M229">
        <f t="shared" si="41"/>
        <v>0</v>
      </c>
      <c r="N229">
        <f t="shared" si="41"/>
        <v>0</v>
      </c>
      <c r="O229">
        <f t="shared" si="41"/>
        <v>0</v>
      </c>
    </row>
    <row r="230" spans="2:17" x14ac:dyDescent="0.3">
      <c r="B230" t="s">
        <v>121</v>
      </c>
      <c r="G230">
        <f>_xlfn.STDEV.S(G214:G226)</f>
        <v>25.440730516845807</v>
      </c>
      <c r="I230">
        <f t="shared" ref="I230:O230" si="42">_xlfn.STDEV.S(I214:I226)</f>
        <v>0.49354811679282429</v>
      </c>
      <c r="J230">
        <f t="shared" si="42"/>
        <v>0</v>
      </c>
      <c r="K230">
        <f t="shared" si="42"/>
        <v>0</v>
      </c>
      <c r="L230">
        <f t="shared" si="42"/>
        <v>0</v>
      </c>
      <c r="M230">
        <f t="shared" si="42"/>
        <v>0</v>
      </c>
      <c r="N230">
        <f t="shared" si="42"/>
        <v>0</v>
      </c>
      <c r="O230">
        <f t="shared" si="42"/>
        <v>0</v>
      </c>
    </row>
    <row r="231" spans="2:17" x14ac:dyDescent="0.3">
      <c r="B231" s="3" t="s">
        <v>122</v>
      </c>
      <c r="G231">
        <f>(G230/SQRT(13))</f>
        <v>7.0559891049037722</v>
      </c>
      <c r="I231">
        <f t="shared" ref="I231:O231" si="43">(I230/SQRT(13))</f>
        <v>0.13688561861578596</v>
      </c>
      <c r="J231">
        <f t="shared" si="43"/>
        <v>0</v>
      </c>
      <c r="K231">
        <f t="shared" si="43"/>
        <v>0</v>
      </c>
      <c r="L231">
        <f t="shared" si="43"/>
        <v>0</v>
      </c>
      <c r="M231">
        <f t="shared" si="43"/>
        <v>0</v>
      </c>
      <c r="N231">
        <f t="shared" si="43"/>
        <v>0</v>
      </c>
      <c r="O231">
        <f t="shared" si="43"/>
        <v>0</v>
      </c>
    </row>
    <row r="233" spans="2:17" x14ac:dyDescent="0.3">
      <c r="B233" t="s">
        <v>34</v>
      </c>
      <c r="C233" t="s">
        <v>35</v>
      </c>
      <c r="D233" t="s">
        <v>55</v>
      </c>
      <c r="E233" t="s">
        <v>36</v>
      </c>
      <c r="F233" t="s">
        <v>37</v>
      </c>
      <c r="G233" t="s">
        <v>114</v>
      </c>
      <c r="H233" t="s">
        <v>39</v>
      </c>
      <c r="I233" t="s">
        <v>40</v>
      </c>
      <c r="J233" t="s">
        <v>41</v>
      </c>
      <c r="K233" t="s">
        <v>42</v>
      </c>
      <c r="L233" t="s">
        <v>43</v>
      </c>
      <c r="M233" t="s">
        <v>44</v>
      </c>
      <c r="N233" t="s">
        <v>45</v>
      </c>
      <c r="O233" t="s">
        <v>46</v>
      </c>
      <c r="Q233" t="s">
        <v>100</v>
      </c>
    </row>
    <row r="234" spans="2:17" x14ac:dyDescent="0.3">
      <c r="B234" s="3">
        <v>42240</v>
      </c>
      <c r="C234" t="s">
        <v>17</v>
      </c>
      <c r="D234">
        <v>83</v>
      </c>
      <c r="E234">
        <v>12</v>
      </c>
      <c r="F234">
        <v>1</v>
      </c>
      <c r="G234">
        <v>134</v>
      </c>
      <c r="H234" t="s">
        <v>115</v>
      </c>
      <c r="I234" s="11">
        <v>4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2:17" x14ac:dyDescent="0.3">
      <c r="B235" s="3">
        <v>42240</v>
      </c>
      <c r="C235" t="s">
        <v>17</v>
      </c>
      <c r="D235">
        <v>83</v>
      </c>
      <c r="E235">
        <v>12</v>
      </c>
      <c r="F235">
        <v>2</v>
      </c>
      <c r="G235" s="11">
        <v>126</v>
      </c>
      <c r="H235" t="s">
        <v>96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7" x14ac:dyDescent="0.3">
      <c r="B236" s="3">
        <v>42240</v>
      </c>
      <c r="C236" t="s">
        <v>17</v>
      </c>
      <c r="D236">
        <v>83</v>
      </c>
      <c r="E236">
        <v>12</v>
      </c>
      <c r="F236">
        <v>3</v>
      </c>
      <c r="G236">
        <v>93</v>
      </c>
      <c r="H236" t="s">
        <v>95</v>
      </c>
      <c r="I236">
        <v>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 s="6"/>
    </row>
    <row r="237" spans="2:17" x14ac:dyDescent="0.3">
      <c r="B237" s="3">
        <v>42240</v>
      </c>
      <c r="C237" t="s">
        <v>17</v>
      </c>
      <c r="D237">
        <v>83</v>
      </c>
      <c r="E237">
        <v>12</v>
      </c>
      <c r="F237">
        <v>4</v>
      </c>
      <c r="G237">
        <v>63</v>
      </c>
      <c r="H237" t="s">
        <v>95</v>
      </c>
      <c r="I237">
        <v>4</v>
      </c>
      <c r="J237">
        <v>2</v>
      </c>
      <c r="K237">
        <v>0</v>
      </c>
      <c r="L237">
        <v>1</v>
      </c>
      <c r="M237">
        <v>0</v>
      </c>
      <c r="N237">
        <v>0</v>
      </c>
      <c r="O237">
        <v>0</v>
      </c>
    </row>
    <row r="238" spans="2:17" x14ac:dyDescent="0.3">
      <c r="B238" s="3">
        <v>42240</v>
      </c>
      <c r="C238" t="s">
        <v>17</v>
      </c>
      <c r="D238">
        <v>83</v>
      </c>
      <c r="E238">
        <v>12</v>
      </c>
      <c r="F238">
        <v>5</v>
      </c>
      <c r="G238">
        <v>75</v>
      </c>
      <c r="H238" t="s">
        <v>95</v>
      </c>
      <c r="I238">
        <v>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2:17" x14ac:dyDescent="0.3">
      <c r="B239" s="3">
        <v>42240</v>
      </c>
      <c r="C239" t="s">
        <v>17</v>
      </c>
      <c r="D239">
        <v>83</v>
      </c>
      <c r="E239">
        <v>12</v>
      </c>
      <c r="F239">
        <v>6</v>
      </c>
      <c r="G239" s="11">
        <v>93</v>
      </c>
      <c r="H239" t="s">
        <v>95</v>
      </c>
      <c r="I239">
        <v>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2:17" x14ac:dyDescent="0.3">
      <c r="B240" s="3">
        <v>42240</v>
      </c>
      <c r="C240" t="s">
        <v>17</v>
      </c>
      <c r="D240">
        <v>83</v>
      </c>
      <c r="E240">
        <v>12</v>
      </c>
      <c r="F240">
        <v>7</v>
      </c>
      <c r="G240">
        <v>152</v>
      </c>
      <c r="H240" t="s">
        <v>95</v>
      </c>
      <c r="I240">
        <v>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Q240" t="s">
        <v>299</v>
      </c>
    </row>
    <row r="241" spans="2:17" x14ac:dyDescent="0.3">
      <c r="B241" s="3">
        <v>42240</v>
      </c>
      <c r="C241" t="s">
        <v>17</v>
      </c>
      <c r="D241">
        <v>83</v>
      </c>
      <c r="E241">
        <v>12</v>
      </c>
      <c r="F241">
        <v>8</v>
      </c>
      <c r="G241">
        <v>142</v>
      </c>
      <c r="H241" t="s">
        <v>98</v>
      </c>
      <c r="I241">
        <v>4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Q241" s="6"/>
    </row>
    <row r="242" spans="2:17" x14ac:dyDescent="0.3">
      <c r="B242" s="3">
        <v>42240</v>
      </c>
      <c r="C242" t="s">
        <v>17</v>
      </c>
      <c r="D242">
        <v>83</v>
      </c>
      <c r="E242">
        <v>12</v>
      </c>
      <c r="F242">
        <v>9</v>
      </c>
      <c r="G242">
        <v>92</v>
      </c>
      <c r="H242" t="s">
        <v>95</v>
      </c>
      <c r="I242">
        <v>5</v>
      </c>
      <c r="J242">
        <v>2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2:17" x14ac:dyDescent="0.3">
      <c r="B243" s="3">
        <v>42240</v>
      </c>
      <c r="C243" t="s">
        <v>17</v>
      </c>
      <c r="D243">
        <v>83</v>
      </c>
      <c r="E243">
        <v>12</v>
      </c>
      <c r="F243">
        <v>10</v>
      </c>
      <c r="G243">
        <v>87</v>
      </c>
      <c r="H243" t="s">
        <v>95</v>
      </c>
      <c r="I243">
        <v>5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2:17" x14ac:dyDescent="0.3">
      <c r="B244" s="3">
        <v>42240</v>
      </c>
      <c r="C244" t="s">
        <v>17</v>
      </c>
      <c r="D244">
        <v>83</v>
      </c>
      <c r="E244">
        <v>12</v>
      </c>
      <c r="F244">
        <v>11</v>
      </c>
      <c r="G244">
        <v>163</v>
      </c>
      <c r="H244" t="s">
        <v>99</v>
      </c>
      <c r="I244">
        <v>3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2:17" x14ac:dyDescent="0.3">
      <c r="B245" s="3">
        <v>42240</v>
      </c>
      <c r="C245" t="s">
        <v>17</v>
      </c>
      <c r="D245">
        <v>83</v>
      </c>
      <c r="E245">
        <v>12</v>
      </c>
      <c r="F245">
        <v>12</v>
      </c>
      <c r="G245">
        <v>125</v>
      </c>
      <c r="H245" t="s">
        <v>95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7" x14ac:dyDescent="0.3">
      <c r="B246" s="3">
        <v>42240</v>
      </c>
      <c r="C246" t="s">
        <v>17</v>
      </c>
      <c r="D246">
        <v>83</v>
      </c>
      <c r="E246">
        <v>12</v>
      </c>
      <c r="F246">
        <v>13</v>
      </c>
      <c r="G246">
        <v>176</v>
      </c>
      <c r="H246" t="s">
        <v>99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2:17" x14ac:dyDescent="0.3">
      <c r="B247" s="3">
        <v>42240</v>
      </c>
      <c r="C247" t="s">
        <v>17</v>
      </c>
      <c r="D247">
        <v>83</v>
      </c>
      <c r="E247">
        <v>12</v>
      </c>
      <c r="F247">
        <v>14</v>
      </c>
      <c r="G247">
        <v>112</v>
      </c>
      <c r="H247" t="s">
        <v>95</v>
      </c>
      <c r="I247">
        <v>4</v>
      </c>
      <c r="J247">
        <v>2</v>
      </c>
      <c r="K247">
        <v>0</v>
      </c>
      <c r="L247">
        <v>0</v>
      </c>
      <c r="M247">
        <v>0</v>
      </c>
      <c r="N247">
        <v>0</v>
      </c>
      <c r="O247">
        <v>0</v>
      </c>
      <c r="Q247" t="s">
        <v>166</v>
      </c>
    </row>
    <row r="248" spans="2:17" x14ac:dyDescent="0.3">
      <c r="B248" s="3">
        <v>42240</v>
      </c>
      <c r="C248" t="s">
        <v>17</v>
      </c>
      <c r="D248">
        <v>83</v>
      </c>
      <c r="E248">
        <v>12</v>
      </c>
      <c r="F248">
        <v>15</v>
      </c>
      <c r="G248">
        <v>106</v>
      </c>
      <c r="H248" t="s">
        <v>95</v>
      </c>
      <c r="I248">
        <v>3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7" x14ac:dyDescent="0.3">
      <c r="B249" s="3">
        <v>42240</v>
      </c>
      <c r="C249" t="s">
        <v>17</v>
      </c>
      <c r="D249">
        <v>83</v>
      </c>
      <c r="E249">
        <v>12</v>
      </c>
      <c r="F249">
        <v>16</v>
      </c>
      <c r="G249">
        <v>125</v>
      </c>
      <c r="H249" t="s">
        <v>95</v>
      </c>
      <c r="I249">
        <v>4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2:17" x14ac:dyDescent="0.3">
      <c r="B250" s="3">
        <v>42240</v>
      </c>
      <c r="C250" t="s">
        <v>17</v>
      </c>
      <c r="D250">
        <v>83</v>
      </c>
      <c r="E250">
        <v>12</v>
      </c>
      <c r="F250">
        <v>17</v>
      </c>
      <c r="G250">
        <v>46</v>
      </c>
      <c r="H250" t="s">
        <v>95</v>
      </c>
      <c r="I250">
        <v>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Q250" t="s">
        <v>179</v>
      </c>
    </row>
    <row r="251" spans="2:17" x14ac:dyDescent="0.3">
      <c r="B251" s="3">
        <v>42240</v>
      </c>
      <c r="C251" t="s">
        <v>17</v>
      </c>
      <c r="D251">
        <v>83</v>
      </c>
      <c r="E251">
        <v>12</v>
      </c>
      <c r="F251">
        <v>18</v>
      </c>
      <c r="G251">
        <v>177</v>
      </c>
      <c r="H251" s="11" t="s">
        <v>99</v>
      </c>
      <c r="I251">
        <v>3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2:17" x14ac:dyDescent="0.3">
      <c r="B252" s="3">
        <v>42240</v>
      </c>
      <c r="C252" t="s">
        <v>17</v>
      </c>
      <c r="D252">
        <v>83</v>
      </c>
      <c r="E252">
        <v>12</v>
      </c>
      <c r="F252">
        <v>19</v>
      </c>
      <c r="G252">
        <v>117</v>
      </c>
      <c r="H252" t="s">
        <v>95</v>
      </c>
      <c r="I252">
        <v>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2:17" x14ac:dyDescent="0.3">
      <c r="B253" s="3">
        <v>42240</v>
      </c>
      <c r="C253" t="s">
        <v>17</v>
      </c>
      <c r="D253">
        <v>83</v>
      </c>
      <c r="E253">
        <v>12</v>
      </c>
      <c r="F253">
        <v>20</v>
      </c>
      <c r="G253">
        <v>52</v>
      </c>
      <c r="H253" t="s">
        <v>95</v>
      </c>
      <c r="I253">
        <v>4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2:17" x14ac:dyDescent="0.3">
      <c r="B254" s="3"/>
    </row>
    <row r="255" spans="2:17" x14ac:dyDescent="0.3">
      <c r="B255" s="3" t="s">
        <v>108</v>
      </c>
      <c r="J255">
        <f t="shared" ref="J255:O255" si="44">SUM(J234:J253)</f>
        <v>13</v>
      </c>
      <c r="K255">
        <f t="shared" si="44"/>
        <v>0</v>
      </c>
      <c r="L255">
        <f t="shared" si="44"/>
        <v>1</v>
      </c>
      <c r="M255">
        <f t="shared" si="44"/>
        <v>0</v>
      </c>
      <c r="N255">
        <f t="shared" si="44"/>
        <v>0</v>
      </c>
      <c r="O255">
        <f t="shared" si="44"/>
        <v>0</v>
      </c>
    </row>
    <row r="256" spans="2:17" x14ac:dyDescent="0.3">
      <c r="B256" s="3" t="s">
        <v>107</v>
      </c>
      <c r="G256">
        <f>AVERAGE(G234:G253)</f>
        <v>112.8</v>
      </c>
      <c r="I256">
        <f>AVERAGE(I234:I253)</f>
        <v>3.85</v>
      </c>
      <c r="J256">
        <f>AVERAGE(J234:J253)</f>
        <v>0.65</v>
      </c>
      <c r="K256">
        <f t="shared" ref="K256:O256" si="45">AVERAGE(K234:K253)</f>
        <v>0</v>
      </c>
      <c r="L256">
        <f t="shared" si="45"/>
        <v>0.05</v>
      </c>
      <c r="M256">
        <f t="shared" si="45"/>
        <v>0</v>
      </c>
      <c r="N256">
        <f t="shared" si="45"/>
        <v>0</v>
      </c>
      <c r="O256">
        <f t="shared" si="45"/>
        <v>0</v>
      </c>
    </row>
    <row r="257" spans="2:17" x14ac:dyDescent="0.3">
      <c r="B257" t="s">
        <v>121</v>
      </c>
      <c r="G257">
        <f>_xlfn.STDEV.S(G234:G253)</f>
        <v>38.361987764754296</v>
      </c>
      <c r="I257">
        <f>_xlfn.STDEV.S(I234:I253)</f>
        <v>0.58714294861240024</v>
      </c>
      <c r="J257">
        <f t="shared" ref="J257:O257" si="46">_xlfn.STDEV.S(J234:J253)</f>
        <v>0.74515982037059469</v>
      </c>
      <c r="K257">
        <f t="shared" si="46"/>
        <v>0</v>
      </c>
      <c r="L257">
        <f t="shared" si="46"/>
        <v>0.22360679774997896</v>
      </c>
      <c r="M257">
        <f t="shared" si="46"/>
        <v>0</v>
      </c>
      <c r="N257">
        <f t="shared" si="46"/>
        <v>0</v>
      </c>
      <c r="O257">
        <f t="shared" si="46"/>
        <v>0</v>
      </c>
    </row>
    <row r="258" spans="2:17" x14ac:dyDescent="0.3">
      <c r="B258" s="3" t="s">
        <v>122</v>
      </c>
      <c r="G258">
        <f>(G257/SQRT(20))</f>
        <v>8.5780012394005816</v>
      </c>
      <c r="I258">
        <f>(I257/SQRT(20))</f>
        <v>0.13128915456069926</v>
      </c>
      <c r="J258">
        <f t="shared" ref="J258:O258" si="47">(J257/SQRT(20))</f>
        <v>0.16662280124501821</v>
      </c>
      <c r="K258">
        <f t="shared" si="47"/>
        <v>0</v>
      </c>
      <c r="L258">
        <f t="shared" si="47"/>
        <v>4.9999999999999996E-2</v>
      </c>
      <c r="M258">
        <f t="shared" si="47"/>
        <v>0</v>
      </c>
      <c r="N258">
        <f t="shared" si="47"/>
        <v>0</v>
      </c>
      <c r="O258">
        <f t="shared" si="47"/>
        <v>0</v>
      </c>
    </row>
    <row r="260" spans="2:17" x14ac:dyDescent="0.3">
      <c r="B260" t="s">
        <v>34</v>
      </c>
      <c r="C260" t="s">
        <v>35</v>
      </c>
      <c r="D260" t="s">
        <v>55</v>
      </c>
      <c r="E260" t="s">
        <v>36</v>
      </c>
      <c r="F260" t="s">
        <v>37</v>
      </c>
      <c r="G260" t="s">
        <v>114</v>
      </c>
      <c r="H260" t="s">
        <v>39</v>
      </c>
      <c r="I260" t="s">
        <v>40</v>
      </c>
      <c r="J260" t="s">
        <v>41</v>
      </c>
      <c r="K260" t="s">
        <v>42</v>
      </c>
      <c r="L260" t="s">
        <v>43</v>
      </c>
      <c r="M260" t="s">
        <v>44</v>
      </c>
      <c r="N260" t="s">
        <v>45</v>
      </c>
      <c r="O260" t="s">
        <v>46</v>
      </c>
      <c r="Q260" t="s">
        <v>100</v>
      </c>
    </row>
    <row r="261" spans="2:17" x14ac:dyDescent="0.3">
      <c r="B261" s="3">
        <v>42240</v>
      </c>
      <c r="C261" t="s">
        <v>17</v>
      </c>
      <c r="D261">
        <v>84</v>
      </c>
      <c r="E261">
        <v>13</v>
      </c>
      <c r="F261">
        <v>1</v>
      </c>
      <c r="G261">
        <v>45</v>
      </c>
      <c r="H261" t="s">
        <v>95</v>
      </c>
      <c r="I261" s="11">
        <v>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Q261" t="s">
        <v>333</v>
      </c>
    </row>
    <row r="262" spans="2:17" x14ac:dyDescent="0.3">
      <c r="B262" s="3">
        <v>42240</v>
      </c>
      <c r="C262" t="s">
        <v>17</v>
      </c>
      <c r="D262">
        <v>84</v>
      </c>
      <c r="E262">
        <v>13</v>
      </c>
      <c r="F262">
        <v>2</v>
      </c>
      <c r="G262" s="11">
        <v>126</v>
      </c>
      <c r="H262" t="s">
        <v>95</v>
      </c>
      <c r="I262">
        <v>3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2:17" x14ac:dyDescent="0.3">
      <c r="B263" s="3">
        <v>42240</v>
      </c>
      <c r="C263" t="s">
        <v>17</v>
      </c>
      <c r="D263">
        <v>84</v>
      </c>
      <c r="E263">
        <v>13</v>
      </c>
      <c r="F263">
        <v>3</v>
      </c>
      <c r="G263">
        <v>125</v>
      </c>
      <c r="H263" t="s">
        <v>95</v>
      </c>
      <c r="I263">
        <v>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2:17" x14ac:dyDescent="0.3">
      <c r="B264" s="3">
        <v>42240</v>
      </c>
      <c r="C264" t="s">
        <v>17</v>
      </c>
      <c r="D264">
        <v>84</v>
      </c>
      <c r="E264">
        <v>13</v>
      </c>
      <c r="F264">
        <v>4</v>
      </c>
      <c r="G264">
        <v>120</v>
      </c>
      <c r="H264" t="s">
        <v>95</v>
      </c>
      <c r="I264">
        <v>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</row>
    <row r="265" spans="2:17" x14ac:dyDescent="0.3">
      <c r="B265" s="3">
        <v>42240</v>
      </c>
      <c r="C265" t="s">
        <v>17</v>
      </c>
      <c r="D265">
        <v>84</v>
      </c>
      <c r="E265">
        <v>13</v>
      </c>
      <c r="F265">
        <v>5</v>
      </c>
      <c r="G265">
        <v>121</v>
      </c>
      <c r="H265" t="s">
        <v>95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2:17" x14ac:dyDescent="0.3">
      <c r="B266" s="3">
        <v>42240</v>
      </c>
      <c r="C266" t="s">
        <v>17</v>
      </c>
      <c r="D266">
        <v>84</v>
      </c>
      <c r="E266">
        <v>13</v>
      </c>
      <c r="F266">
        <v>6</v>
      </c>
      <c r="G266">
        <v>109</v>
      </c>
      <c r="H266" t="s">
        <v>95</v>
      </c>
      <c r="I266">
        <v>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2:17" x14ac:dyDescent="0.3">
      <c r="B267" s="3">
        <v>42240</v>
      </c>
      <c r="C267" t="s">
        <v>17</v>
      </c>
      <c r="D267">
        <v>84</v>
      </c>
      <c r="E267">
        <v>13</v>
      </c>
      <c r="F267">
        <v>7</v>
      </c>
      <c r="G267">
        <v>105</v>
      </c>
      <c r="H267" t="s">
        <v>95</v>
      </c>
      <c r="I267">
        <v>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2:17" x14ac:dyDescent="0.3">
      <c r="B268" s="3">
        <v>42240</v>
      </c>
      <c r="C268" t="s">
        <v>17</v>
      </c>
      <c r="D268">
        <v>84</v>
      </c>
      <c r="E268">
        <v>13</v>
      </c>
      <c r="F268">
        <v>8</v>
      </c>
      <c r="G268">
        <v>126</v>
      </c>
      <c r="H268" t="s">
        <v>99</v>
      </c>
      <c r="I268">
        <v>3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2:17" x14ac:dyDescent="0.3">
      <c r="B269" s="3">
        <v>42240</v>
      </c>
      <c r="C269" t="s">
        <v>17</v>
      </c>
      <c r="D269">
        <v>84</v>
      </c>
      <c r="E269">
        <v>13</v>
      </c>
      <c r="F269">
        <v>9</v>
      </c>
      <c r="G269">
        <v>113</v>
      </c>
      <c r="H269" t="s">
        <v>95</v>
      </c>
      <c r="I269">
        <v>4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2:17" x14ac:dyDescent="0.3">
      <c r="B270" s="3">
        <v>42240</v>
      </c>
      <c r="C270" t="s">
        <v>17</v>
      </c>
      <c r="D270">
        <v>84</v>
      </c>
      <c r="E270">
        <v>13</v>
      </c>
      <c r="F270">
        <v>10</v>
      </c>
      <c r="G270">
        <v>88</v>
      </c>
      <c r="H270" t="s">
        <v>95</v>
      </c>
      <c r="I270">
        <v>4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Q270" t="s">
        <v>196</v>
      </c>
    </row>
    <row r="271" spans="2:17" x14ac:dyDescent="0.3">
      <c r="B271" s="3">
        <v>42240</v>
      </c>
      <c r="C271" t="s">
        <v>17</v>
      </c>
      <c r="D271">
        <v>84</v>
      </c>
      <c r="E271">
        <v>13</v>
      </c>
      <c r="F271">
        <v>11</v>
      </c>
      <c r="G271">
        <v>135</v>
      </c>
      <c r="H271" t="s">
        <v>99</v>
      </c>
      <c r="I271">
        <v>4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2:17" x14ac:dyDescent="0.3">
      <c r="B272" s="3">
        <v>42240</v>
      </c>
      <c r="C272" t="s">
        <v>17</v>
      </c>
      <c r="D272">
        <v>84</v>
      </c>
      <c r="E272">
        <v>13</v>
      </c>
      <c r="F272">
        <v>12</v>
      </c>
      <c r="G272">
        <v>113</v>
      </c>
      <c r="H272" t="s">
        <v>99</v>
      </c>
      <c r="I272">
        <v>4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2:17" x14ac:dyDescent="0.3">
      <c r="B273" s="3">
        <v>42240</v>
      </c>
      <c r="C273" t="s">
        <v>17</v>
      </c>
      <c r="D273">
        <v>84</v>
      </c>
      <c r="E273">
        <v>13</v>
      </c>
      <c r="F273">
        <v>13</v>
      </c>
      <c r="G273">
        <v>55</v>
      </c>
      <c r="H273" t="s">
        <v>95</v>
      </c>
      <c r="I273">
        <v>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2:17" x14ac:dyDescent="0.3">
      <c r="B274" s="3">
        <v>42240</v>
      </c>
      <c r="C274" t="s">
        <v>17</v>
      </c>
      <c r="D274">
        <v>84</v>
      </c>
      <c r="E274">
        <v>13</v>
      </c>
      <c r="F274">
        <v>14</v>
      </c>
      <c r="G274">
        <v>100</v>
      </c>
      <c r="H274" t="s">
        <v>99</v>
      </c>
      <c r="I274">
        <v>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2:17" x14ac:dyDescent="0.3">
      <c r="B275" s="3">
        <v>42240</v>
      </c>
      <c r="C275" t="s">
        <v>17</v>
      </c>
      <c r="D275">
        <v>84</v>
      </c>
      <c r="E275">
        <v>13</v>
      </c>
      <c r="F275">
        <v>15</v>
      </c>
      <c r="G275">
        <v>88</v>
      </c>
      <c r="H275" t="s">
        <v>95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2:17" x14ac:dyDescent="0.3">
      <c r="B276" s="3">
        <v>42240</v>
      </c>
      <c r="C276" t="s">
        <v>17</v>
      </c>
      <c r="D276">
        <v>84</v>
      </c>
      <c r="E276">
        <v>13</v>
      </c>
      <c r="F276">
        <v>16</v>
      </c>
      <c r="G276">
        <v>79</v>
      </c>
      <c r="H276" t="s">
        <v>95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2:17" x14ac:dyDescent="0.3">
      <c r="B277" s="3">
        <v>42240</v>
      </c>
      <c r="C277" t="s">
        <v>17</v>
      </c>
      <c r="D277">
        <v>84</v>
      </c>
      <c r="E277">
        <v>13</v>
      </c>
      <c r="F277">
        <v>17</v>
      </c>
      <c r="G277">
        <v>131</v>
      </c>
      <c r="H277" t="s">
        <v>99</v>
      </c>
      <c r="I277">
        <v>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2:17" x14ac:dyDescent="0.3">
      <c r="B278" s="3">
        <v>42240</v>
      </c>
      <c r="C278" t="s">
        <v>17</v>
      </c>
      <c r="D278">
        <v>84</v>
      </c>
      <c r="E278">
        <v>13</v>
      </c>
      <c r="F278">
        <v>18</v>
      </c>
      <c r="G278">
        <v>94</v>
      </c>
      <c r="H278" s="11" t="s">
        <v>98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2:17" x14ac:dyDescent="0.3">
      <c r="B279" s="3">
        <v>42240</v>
      </c>
      <c r="C279" t="s">
        <v>17</v>
      </c>
      <c r="D279">
        <v>84</v>
      </c>
      <c r="E279">
        <v>13</v>
      </c>
      <c r="F279">
        <v>19</v>
      </c>
      <c r="G279">
        <v>101</v>
      </c>
      <c r="H279" t="s">
        <v>95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2:17" x14ac:dyDescent="0.3">
      <c r="B280" s="3">
        <v>42240</v>
      </c>
      <c r="C280" t="s">
        <v>17</v>
      </c>
      <c r="D280">
        <v>84</v>
      </c>
      <c r="E280">
        <v>13</v>
      </c>
      <c r="F280">
        <v>20</v>
      </c>
      <c r="G280">
        <v>45</v>
      </c>
      <c r="H280" t="s">
        <v>95</v>
      </c>
      <c r="I280">
        <v>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 t="s">
        <v>334</v>
      </c>
    </row>
    <row r="281" spans="2:17" x14ac:dyDescent="0.3">
      <c r="B281" s="3"/>
    </row>
    <row r="282" spans="2:17" x14ac:dyDescent="0.3">
      <c r="B282" s="3" t="s">
        <v>108</v>
      </c>
      <c r="J282">
        <f t="shared" ref="J282:O282" si="48">SUM(J261:J280)</f>
        <v>6</v>
      </c>
      <c r="K282">
        <f t="shared" si="48"/>
        <v>0</v>
      </c>
      <c r="L282">
        <f t="shared" si="48"/>
        <v>0</v>
      </c>
      <c r="M282">
        <f t="shared" si="48"/>
        <v>0</v>
      </c>
      <c r="N282">
        <f t="shared" si="48"/>
        <v>0</v>
      </c>
      <c r="O282">
        <f t="shared" si="48"/>
        <v>1</v>
      </c>
    </row>
    <row r="283" spans="2:17" x14ac:dyDescent="0.3">
      <c r="B283" s="3" t="s">
        <v>107</v>
      </c>
      <c r="G283">
        <f>AVERAGE(G261:G280)</f>
        <v>100.95</v>
      </c>
      <c r="I283">
        <f>AVERAGE(I261:I280)</f>
        <v>3.3</v>
      </c>
      <c r="J283">
        <f>AVERAGE(J261:J280)</f>
        <v>0.3</v>
      </c>
      <c r="K283">
        <f t="shared" ref="K283:O283" si="49">AVERAGE(K261:K280)</f>
        <v>0</v>
      </c>
      <c r="L283">
        <f t="shared" si="49"/>
        <v>0</v>
      </c>
      <c r="M283">
        <f t="shared" si="49"/>
        <v>0</v>
      </c>
      <c r="N283">
        <f t="shared" si="49"/>
        <v>0</v>
      </c>
      <c r="O283">
        <f t="shared" si="49"/>
        <v>0.05</v>
      </c>
    </row>
    <row r="284" spans="2:17" x14ac:dyDescent="0.3">
      <c r="B284" t="s">
        <v>121</v>
      </c>
      <c r="G284">
        <f>_xlfn.STDEV.S(G261:G280)</f>
        <v>27.406251687871293</v>
      </c>
      <c r="I284">
        <f>_xlfn.STDEV.S(I261:I280)</f>
        <v>0.47016234598162665</v>
      </c>
      <c r="J284">
        <f t="shared" ref="J284:O284" si="50">_xlfn.STDEV.S(J261:J280)</f>
        <v>0.57124057057747946</v>
      </c>
      <c r="K284">
        <f t="shared" si="50"/>
        <v>0</v>
      </c>
      <c r="L284">
        <f t="shared" si="50"/>
        <v>0</v>
      </c>
      <c r="M284">
        <f t="shared" si="50"/>
        <v>0</v>
      </c>
      <c r="N284">
        <f t="shared" si="50"/>
        <v>0</v>
      </c>
      <c r="O284">
        <f t="shared" si="50"/>
        <v>0.22360679774997896</v>
      </c>
    </row>
    <row r="285" spans="2:17" x14ac:dyDescent="0.3">
      <c r="B285" s="3" t="s">
        <v>122</v>
      </c>
      <c r="G285">
        <f>(G284/SQRT(20))</f>
        <v>6.1282241782548557</v>
      </c>
      <c r="I285">
        <f>(I284/SQRT(20))</f>
        <v>0.10513149660756922</v>
      </c>
      <c r="J285">
        <f t="shared" ref="J285:O285" si="51">(J284/SQRT(20))</f>
        <v>0.12773327473170104</v>
      </c>
      <c r="K285">
        <f t="shared" si="51"/>
        <v>0</v>
      </c>
      <c r="L285">
        <f t="shared" si="51"/>
        <v>0</v>
      </c>
      <c r="M285">
        <f t="shared" si="51"/>
        <v>0</v>
      </c>
      <c r="N285">
        <f t="shared" si="51"/>
        <v>0</v>
      </c>
      <c r="O285">
        <f t="shared" si="51"/>
        <v>4.9999999999999996E-2</v>
      </c>
    </row>
    <row r="287" spans="2:17" x14ac:dyDescent="0.3">
      <c r="B287" t="s">
        <v>34</v>
      </c>
      <c r="C287" t="s">
        <v>35</v>
      </c>
      <c r="D287" t="s">
        <v>55</v>
      </c>
      <c r="E287" t="s">
        <v>36</v>
      </c>
      <c r="F287" t="s">
        <v>37</v>
      </c>
      <c r="G287" t="s">
        <v>114</v>
      </c>
      <c r="H287" t="s">
        <v>39</v>
      </c>
      <c r="I287" t="s">
        <v>40</v>
      </c>
      <c r="J287" t="s">
        <v>41</v>
      </c>
      <c r="K287" t="s">
        <v>42</v>
      </c>
      <c r="L287" t="s">
        <v>43</v>
      </c>
      <c r="M287" t="s">
        <v>44</v>
      </c>
      <c r="N287" t="s">
        <v>45</v>
      </c>
      <c r="O287" t="s">
        <v>46</v>
      </c>
      <c r="Q287" t="s">
        <v>100</v>
      </c>
    </row>
    <row r="288" spans="2:17" x14ac:dyDescent="0.3">
      <c r="B288" s="3">
        <v>42240</v>
      </c>
      <c r="C288" t="s">
        <v>17</v>
      </c>
      <c r="D288">
        <v>92</v>
      </c>
      <c r="E288">
        <v>14</v>
      </c>
      <c r="F288">
        <v>1</v>
      </c>
      <c r="G288">
        <v>72</v>
      </c>
      <c r="H288" t="s">
        <v>95</v>
      </c>
      <c r="I288" s="11">
        <v>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2:17" x14ac:dyDescent="0.3">
      <c r="B289" s="3">
        <v>42240</v>
      </c>
      <c r="C289" t="s">
        <v>17</v>
      </c>
      <c r="D289">
        <v>92</v>
      </c>
      <c r="E289">
        <v>14</v>
      </c>
      <c r="F289">
        <v>2</v>
      </c>
      <c r="G289" s="11">
        <v>56</v>
      </c>
      <c r="H289" t="s">
        <v>95</v>
      </c>
      <c r="I289">
        <v>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2:17" x14ac:dyDescent="0.3">
      <c r="B290" s="3">
        <v>42240</v>
      </c>
      <c r="C290" t="s">
        <v>17</v>
      </c>
      <c r="D290">
        <v>92</v>
      </c>
      <c r="E290">
        <v>14</v>
      </c>
      <c r="F290">
        <v>3</v>
      </c>
      <c r="G290">
        <v>79</v>
      </c>
      <c r="H290" t="s">
        <v>95</v>
      </c>
      <c r="I290" s="11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2:17" x14ac:dyDescent="0.3">
      <c r="B291" s="3">
        <v>42240</v>
      </c>
      <c r="C291" t="s">
        <v>17</v>
      </c>
      <c r="D291">
        <v>92</v>
      </c>
      <c r="E291">
        <v>14</v>
      </c>
      <c r="F291">
        <v>4</v>
      </c>
      <c r="G291">
        <v>61</v>
      </c>
      <c r="H291" t="s">
        <v>95</v>
      </c>
      <c r="I29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7" x14ac:dyDescent="0.3">
      <c r="B292" s="3">
        <v>42240</v>
      </c>
      <c r="C292" t="s">
        <v>17</v>
      </c>
      <c r="D292">
        <v>92</v>
      </c>
      <c r="E292">
        <v>14</v>
      </c>
      <c r="F292">
        <v>5</v>
      </c>
      <c r="G292">
        <v>64</v>
      </c>
      <c r="H292" t="s">
        <v>95</v>
      </c>
      <c r="I292" s="11">
        <v>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2:17" x14ac:dyDescent="0.3">
      <c r="B293" s="3">
        <v>42240</v>
      </c>
      <c r="C293" t="s">
        <v>17</v>
      </c>
      <c r="D293">
        <v>92</v>
      </c>
      <c r="E293">
        <v>14</v>
      </c>
      <c r="F293">
        <v>6</v>
      </c>
      <c r="G293">
        <v>69</v>
      </c>
      <c r="H293" t="s">
        <v>95</v>
      </c>
      <c r="I293">
        <v>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2:17" x14ac:dyDescent="0.3">
      <c r="B294" s="3">
        <v>42240</v>
      </c>
      <c r="C294" t="s">
        <v>17</v>
      </c>
      <c r="D294">
        <v>92</v>
      </c>
      <c r="E294">
        <v>14</v>
      </c>
      <c r="F294">
        <v>7</v>
      </c>
      <c r="G294">
        <v>59</v>
      </c>
      <c r="H294" t="s">
        <v>95</v>
      </c>
      <c r="I294" s="11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2:17" x14ac:dyDescent="0.3">
      <c r="B295" s="3">
        <v>42240</v>
      </c>
      <c r="C295" t="s">
        <v>17</v>
      </c>
      <c r="D295">
        <v>92</v>
      </c>
      <c r="E295">
        <v>14</v>
      </c>
      <c r="F295">
        <v>8</v>
      </c>
      <c r="G295">
        <v>108</v>
      </c>
      <c r="H295" t="s">
        <v>95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7" x14ac:dyDescent="0.3">
      <c r="B296" s="3">
        <v>42240</v>
      </c>
      <c r="C296" t="s">
        <v>17</v>
      </c>
      <c r="D296">
        <v>92</v>
      </c>
      <c r="E296">
        <v>14</v>
      </c>
      <c r="F296">
        <v>9</v>
      </c>
      <c r="G296">
        <v>95</v>
      </c>
      <c r="H296" t="s">
        <v>95</v>
      </c>
      <c r="I296" s="11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7" x14ac:dyDescent="0.3">
      <c r="B297" s="3">
        <v>42240</v>
      </c>
      <c r="C297" t="s">
        <v>17</v>
      </c>
      <c r="D297">
        <v>92</v>
      </c>
      <c r="E297">
        <v>14</v>
      </c>
      <c r="F297">
        <v>10</v>
      </c>
      <c r="G297">
        <v>44</v>
      </c>
      <c r="H297" t="s">
        <v>95</v>
      </c>
      <c r="I297">
        <v>4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2:17" x14ac:dyDescent="0.3">
      <c r="B298" s="3">
        <v>42240</v>
      </c>
      <c r="C298" t="s">
        <v>17</v>
      </c>
      <c r="D298">
        <v>92</v>
      </c>
      <c r="E298">
        <v>14</v>
      </c>
      <c r="F298">
        <v>11</v>
      </c>
      <c r="G298">
        <v>95</v>
      </c>
      <c r="H298" t="s">
        <v>98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 s="6" t="s">
        <v>335</v>
      </c>
    </row>
    <row r="299" spans="2:17" x14ac:dyDescent="0.3">
      <c r="B299" s="3">
        <v>42240</v>
      </c>
      <c r="C299" t="s">
        <v>17</v>
      </c>
      <c r="D299">
        <v>92</v>
      </c>
      <c r="E299">
        <v>14</v>
      </c>
      <c r="F299">
        <v>12</v>
      </c>
      <c r="G299">
        <v>56</v>
      </c>
      <c r="H299" t="s">
        <v>98</v>
      </c>
      <c r="I299">
        <v>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2:17" x14ac:dyDescent="0.3">
      <c r="B300" s="3">
        <v>42240</v>
      </c>
      <c r="C300" t="s">
        <v>17</v>
      </c>
      <c r="D300">
        <v>92</v>
      </c>
      <c r="E300">
        <v>14</v>
      </c>
      <c r="F300">
        <v>13</v>
      </c>
      <c r="G300">
        <v>77</v>
      </c>
      <c r="H300" t="s">
        <v>95</v>
      </c>
      <c r="I300">
        <v>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2:17" x14ac:dyDescent="0.3">
      <c r="B301" s="3">
        <v>42240</v>
      </c>
      <c r="C301" t="s">
        <v>17</v>
      </c>
      <c r="D301">
        <v>92</v>
      </c>
      <c r="E301">
        <v>14</v>
      </c>
      <c r="F301">
        <v>14</v>
      </c>
      <c r="G301">
        <v>61</v>
      </c>
      <c r="H301" t="s">
        <v>95</v>
      </c>
      <c r="I301">
        <v>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2:17" x14ac:dyDescent="0.3">
      <c r="B302" s="3">
        <v>42240</v>
      </c>
      <c r="C302" t="s">
        <v>17</v>
      </c>
      <c r="D302">
        <v>92</v>
      </c>
      <c r="E302">
        <v>14</v>
      </c>
      <c r="F302">
        <v>15</v>
      </c>
      <c r="G302">
        <v>110</v>
      </c>
      <c r="H302" t="s">
        <v>96</v>
      </c>
      <c r="I302">
        <v>3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2:17" x14ac:dyDescent="0.3">
      <c r="B303" s="3">
        <v>42240</v>
      </c>
      <c r="C303" t="s">
        <v>17</v>
      </c>
      <c r="D303">
        <v>92</v>
      </c>
      <c r="E303">
        <v>14</v>
      </c>
      <c r="F303">
        <v>16</v>
      </c>
      <c r="G303">
        <v>123</v>
      </c>
      <c r="H303" t="s">
        <v>96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Q303" s="6"/>
    </row>
    <row r="304" spans="2:17" x14ac:dyDescent="0.3">
      <c r="B304" s="3">
        <v>42240</v>
      </c>
      <c r="C304" t="s">
        <v>17</v>
      </c>
      <c r="D304">
        <v>92</v>
      </c>
      <c r="E304">
        <v>14</v>
      </c>
      <c r="F304">
        <v>17</v>
      </c>
      <c r="G304">
        <v>91</v>
      </c>
      <c r="H304" t="s">
        <v>95</v>
      </c>
      <c r="I304">
        <v>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2:17" x14ac:dyDescent="0.3">
      <c r="B305" s="3">
        <v>42240</v>
      </c>
      <c r="C305" t="s">
        <v>17</v>
      </c>
      <c r="D305">
        <v>92</v>
      </c>
      <c r="E305">
        <v>14</v>
      </c>
      <c r="F305">
        <v>18</v>
      </c>
      <c r="G305">
        <v>68</v>
      </c>
      <c r="H305" s="11" t="s">
        <v>95</v>
      </c>
      <c r="I305">
        <v>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2:17" x14ac:dyDescent="0.3">
      <c r="B306" s="3">
        <v>42240</v>
      </c>
      <c r="C306" t="s">
        <v>17</v>
      </c>
      <c r="D306">
        <v>92</v>
      </c>
      <c r="E306">
        <v>14</v>
      </c>
      <c r="F306">
        <v>19</v>
      </c>
      <c r="G306">
        <v>129</v>
      </c>
      <c r="H306" t="s">
        <v>96</v>
      </c>
      <c r="I306">
        <v>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2:17" x14ac:dyDescent="0.3">
      <c r="B307" s="3">
        <v>42240</v>
      </c>
      <c r="C307" t="s">
        <v>17</v>
      </c>
      <c r="D307">
        <v>92</v>
      </c>
      <c r="E307">
        <v>14</v>
      </c>
      <c r="F307">
        <v>20</v>
      </c>
      <c r="G307">
        <v>116</v>
      </c>
      <c r="H307" t="s">
        <v>116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2:17" x14ac:dyDescent="0.3">
      <c r="B308" s="3"/>
    </row>
    <row r="309" spans="2:17" x14ac:dyDescent="0.3">
      <c r="B309" s="3" t="s">
        <v>108</v>
      </c>
      <c r="J309">
        <f t="shared" ref="J309:O309" si="52">SUM(J288:J307)</f>
        <v>0</v>
      </c>
      <c r="K309">
        <f t="shared" si="52"/>
        <v>0</v>
      </c>
      <c r="L309">
        <f t="shared" si="52"/>
        <v>0</v>
      </c>
      <c r="M309">
        <f t="shared" si="52"/>
        <v>0</v>
      </c>
      <c r="N309">
        <f t="shared" si="52"/>
        <v>0</v>
      </c>
      <c r="O309">
        <f t="shared" si="52"/>
        <v>0</v>
      </c>
    </row>
    <row r="310" spans="2:17" x14ac:dyDescent="0.3">
      <c r="B310" s="3" t="s">
        <v>107</v>
      </c>
      <c r="G310">
        <f>AVERAGE(G288:G307)</f>
        <v>81.650000000000006</v>
      </c>
      <c r="I310">
        <f>AVERAGE(I288:I307)</f>
        <v>3.05</v>
      </c>
      <c r="J310">
        <f>AVERAGE(J288:J307)</f>
        <v>0</v>
      </c>
      <c r="K310">
        <f t="shared" ref="K310:O310" si="53">AVERAGE(K288:K307)</f>
        <v>0</v>
      </c>
      <c r="L310">
        <f t="shared" si="53"/>
        <v>0</v>
      </c>
      <c r="M310">
        <f t="shared" si="53"/>
        <v>0</v>
      </c>
      <c r="N310">
        <f t="shared" si="53"/>
        <v>0</v>
      </c>
      <c r="O310">
        <f t="shared" si="53"/>
        <v>0</v>
      </c>
    </row>
    <row r="311" spans="2:17" x14ac:dyDescent="0.3">
      <c r="B311" t="s">
        <v>121</v>
      </c>
      <c r="G311">
        <f>_xlfn.STDEV.S(G288:G307)</f>
        <v>25.081498738061246</v>
      </c>
      <c r="I311">
        <f>_xlfn.STDEV.S(I288:I307)</f>
        <v>0.22360679774997894</v>
      </c>
      <c r="J311">
        <f t="shared" ref="J311:O311" si="54">_xlfn.STDEV.S(J288:J307)</f>
        <v>0</v>
      </c>
      <c r="K311">
        <f t="shared" si="54"/>
        <v>0</v>
      </c>
      <c r="L311">
        <f t="shared" si="54"/>
        <v>0</v>
      </c>
      <c r="M311">
        <f t="shared" si="54"/>
        <v>0</v>
      </c>
      <c r="N311">
        <f t="shared" si="54"/>
        <v>0</v>
      </c>
      <c r="O311">
        <f t="shared" si="54"/>
        <v>0</v>
      </c>
    </row>
    <row r="312" spans="2:17" x14ac:dyDescent="0.3">
      <c r="B312" s="3" t="s">
        <v>122</v>
      </c>
      <c r="G312">
        <f>(G311/SQRT(20))</f>
        <v>5.6083936155880139</v>
      </c>
      <c r="I312">
        <f>(I311/SQRT(20))</f>
        <v>4.9999999999999989E-2</v>
      </c>
      <c r="J312">
        <f t="shared" ref="J312:O312" si="55">(J311/SQRT(20))</f>
        <v>0</v>
      </c>
      <c r="K312">
        <f t="shared" si="55"/>
        <v>0</v>
      </c>
      <c r="L312">
        <f t="shared" si="55"/>
        <v>0</v>
      </c>
      <c r="M312">
        <f t="shared" si="55"/>
        <v>0</v>
      </c>
      <c r="N312">
        <f t="shared" si="55"/>
        <v>0</v>
      </c>
      <c r="O312">
        <f t="shared" si="55"/>
        <v>0</v>
      </c>
    </row>
    <row r="314" spans="2:17" x14ac:dyDescent="0.3">
      <c r="B314" t="s">
        <v>34</v>
      </c>
      <c r="C314" t="s">
        <v>35</v>
      </c>
      <c r="D314" t="s">
        <v>55</v>
      </c>
      <c r="E314" t="s">
        <v>36</v>
      </c>
      <c r="F314" t="s">
        <v>37</v>
      </c>
      <c r="G314" t="s">
        <v>114</v>
      </c>
      <c r="H314" t="s">
        <v>39</v>
      </c>
      <c r="I314" t="s">
        <v>40</v>
      </c>
      <c r="J314" t="s">
        <v>41</v>
      </c>
      <c r="K314" t="s">
        <v>42</v>
      </c>
      <c r="L314" t="s">
        <v>43</v>
      </c>
      <c r="M314" t="s">
        <v>44</v>
      </c>
      <c r="N314" t="s">
        <v>45</v>
      </c>
      <c r="O314" t="s">
        <v>46</v>
      </c>
      <c r="Q314" t="s">
        <v>100</v>
      </c>
    </row>
    <row r="315" spans="2:17" x14ac:dyDescent="0.3">
      <c r="B315" s="3">
        <v>42240</v>
      </c>
      <c r="C315" t="s">
        <v>17</v>
      </c>
      <c r="D315">
        <v>94</v>
      </c>
      <c r="E315">
        <v>15</v>
      </c>
      <c r="F315">
        <v>1</v>
      </c>
      <c r="G315">
        <v>108</v>
      </c>
      <c r="H315" t="s">
        <v>98</v>
      </c>
      <c r="I315" s="11">
        <v>2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2:17" x14ac:dyDescent="0.3">
      <c r="B316" s="3">
        <v>42240</v>
      </c>
      <c r="C316" t="s">
        <v>17</v>
      </c>
      <c r="D316">
        <v>94</v>
      </c>
      <c r="E316">
        <v>15</v>
      </c>
      <c r="F316">
        <v>2</v>
      </c>
      <c r="G316" s="11">
        <v>100</v>
      </c>
      <c r="H316" t="s">
        <v>116</v>
      </c>
      <c r="I316">
        <v>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2:17" x14ac:dyDescent="0.3">
      <c r="B317" s="3">
        <v>42240</v>
      </c>
      <c r="C317" t="s">
        <v>17</v>
      </c>
      <c r="D317">
        <v>94</v>
      </c>
      <c r="E317">
        <v>15</v>
      </c>
      <c r="F317">
        <v>3</v>
      </c>
      <c r="G317">
        <v>70</v>
      </c>
      <c r="H317" t="s">
        <v>95</v>
      </c>
      <c r="I317">
        <v>3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2:17" x14ac:dyDescent="0.3">
      <c r="B318" s="3">
        <v>42240</v>
      </c>
      <c r="C318" t="s">
        <v>17</v>
      </c>
      <c r="D318">
        <v>94</v>
      </c>
      <c r="E318">
        <v>15</v>
      </c>
      <c r="F318">
        <v>4</v>
      </c>
      <c r="G318">
        <v>105</v>
      </c>
      <c r="H318" s="11" t="s">
        <v>116</v>
      </c>
      <c r="I318">
        <v>2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2:17" x14ac:dyDescent="0.3">
      <c r="B319" s="3">
        <v>42240</v>
      </c>
      <c r="C319" t="s">
        <v>17</v>
      </c>
      <c r="D319">
        <v>94</v>
      </c>
      <c r="E319">
        <v>15</v>
      </c>
      <c r="F319">
        <v>5</v>
      </c>
      <c r="G319">
        <v>101</v>
      </c>
      <c r="H319" t="s">
        <v>98</v>
      </c>
      <c r="I319">
        <v>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2:17" x14ac:dyDescent="0.3">
      <c r="B320" s="3">
        <v>42240</v>
      </c>
      <c r="C320" t="s">
        <v>17</v>
      </c>
      <c r="D320">
        <v>94</v>
      </c>
      <c r="E320">
        <v>15</v>
      </c>
      <c r="F320">
        <v>6</v>
      </c>
      <c r="G320">
        <v>125</v>
      </c>
      <c r="H320" t="s">
        <v>116</v>
      </c>
      <c r="I320">
        <v>3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2:17" x14ac:dyDescent="0.3">
      <c r="B321" s="3">
        <v>42240</v>
      </c>
      <c r="C321" t="s">
        <v>17</v>
      </c>
      <c r="D321">
        <v>94</v>
      </c>
      <c r="E321">
        <v>15</v>
      </c>
      <c r="F321">
        <v>7</v>
      </c>
      <c r="G321">
        <v>126</v>
      </c>
      <c r="H321" t="s">
        <v>99</v>
      </c>
      <c r="I321">
        <v>3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2:17" x14ac:dyDescent="0.3">
      <c r="B322" s="3">
        <v>42240</v>
      </c>
      <c r="C322" t="s">
        <v>17</v>
      </c>
      <c r="D322">
        <v>94</v>
      </c>
      <c r="E322">
        <v>15</v>
      </c>
      <c r="F322">
        <v>8</v>
      </c>
      <c r="G322">
        <v>89</v>
      </c>
      <c r="H322" t="s">
        <v>98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2:17" x14ac:dyDescent="0.3">
      <c r="B323" s="3">
        <v>42240</v>
      </c>
      <c r="C323" t="s">
        <v>17</v>
      </c>
      <c r="D323">
        <v>94</v>
      </c>
      <c r="E323">
        <v>15</v>
      </c>
      <c r="F323">
        <v>9</v>
      </c>
      <c r="G323">
        <v>100</v>
      </c>
      <c r="H323" t="s">
        <v>98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2:17" x14ac:dyDescent="0.3">
      <c r="B324" s="3">
        <v>42240</v>
      </c>
      <c r="C324" t="s">
        <v>17</v>
      </c>
      <c r="D324">
        <v>94</v>
      </c>
      <c r="E324">
        <v>15</v>
      </c>
      <c r="F324">
        <v>10</v>
      </c>
      <c r="G324">
        <v>80</v>
      </c>
      <c r="H324" t="s">
        <v>95</v>
      </c>
      <c r="I324">
        <v>3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2:17" x14ac:dyDescent="0.3">
      <c r="B325" s="3">
        <v>42240</v>
      </c>
      <c r="C325" t="s">
        <v>17</v>
      </c>
      <c r="D325">
        <v>94</v>
      </c>
      <c r="E325">
        <v>15</v>
      </c>
      <c r="F325">
        <v>11</v>
      </c>
      <c r="G325">
        <v>106</v>
      </c>
      <c r="H325" t="s">
        <v>98</v>
      </c>
      <c r="I325">
        <v>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Q325" s="6"/>
    </row>
    <row r="326" spans="2:17" x14ac:dyDescent="0.3">
      <c r="B326" s="3">
        <v>42240</v>
      </c>
      <c r="C326" t="s">
        <v>17</v>
      </c>
      <c r="D326">
        <v>94</v>
      </c>
      <c r="E326">
        <v>15</v>
      </c>
      <c r="F326">
        <v>12</v>
      </c>
      <c r="G326">
        <v>109</v>
      </c>
      <c r="H326" t="s">
        <v>116</v>
      </c>
      <c r="I326">
        <v>4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2:17" x14ac:dyDescent="0.3">
      <c r="B327" s="3">
        <v>42240</v>
      </c>
      <c r="C327" t="s">
        <v>17</v>
      </c>
      <c r="D327">
        <v>94</v>
      </c>
      <c r="E327">
        <v>15</v>
      </c>
      <c r="F327">
        <v>13</v>
      </c>
      <c r="G327">
        <v>110</v>
      </c>
      <c r="H327" t="s">
        <v>95</v>
      </c>
      <c r="I327">
        <v>4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2:17" x14ac:dyDescent="0.3">
      <c r="B328" s="3">
        <v>42240</v>
      </c>
      <c r="C328" t="s">
        <v>17</v>
      </c>
      <c r="D328">
        <v>94</v>
      </c>
      <c r="E328">
        <v>15</v>
      </c>
      <c r="F328">
        <v>14</v>
      </c>
      <c r="G328">
        <v>113</v>
      </c>
      <c r="H328" t="s">
        <v>98</v>
      </c>
      <c r="I328">
        <v>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2:17" x14ac:dyDescent="0.3">
      <c r="B329" s="3">
        <v>42240</v>
      </c>
      <c r="C329" t="s">
        <v>17</v>
      </c>
      <c r="D329">
        <v>94</v>
      </c>
      <c r="E329">
        <v>15</v>
      </c>
      <c r="F329">
        <v>15</v>
      </c>
      <c r="G329">
        <v>97</v>
      </c>
      <c r="H329" t="s">
        <v>96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2:17" x14ac:dyDescent="0.3">
      <c r="B330" s="3">
        <v>42240</v>
      </c>
      <c r="C330" t="s">
        <v>17</v>
      </c>
      <c r="D330">
        <v>94</v>
      </c>
      <c r="E330">
        <v>15</v>
      </c>
      <c r="F330">
        <v>16</v>
      </c>
      <c r="G330">
        <v>108</v>
      </c>
      <c r="H330" t="s">
        <v>116</v>
      </c>
      <c r="I330">
        <v>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2:17" x14ac:dyDescent="0.3">
      <c r="B331" s="3">
        <v>42240</v>
      </c>
      <c r="C331" t="s">
        <v>17</v>
      </c>
      <c r="D331">
        <v>94</v>
      </c>
      <c r="E331">
        <v>15</v>
      </c>
      <c r="F331">
        <v>17</v>
      </c>
      <c r="G331">
        <v>92</v>
      </c>
      <c r="H331" t="s">
        <v>96</v>
      </c>
      <c r="I331">
        <v>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Q331" s="6"/>
    </row>
    <row r="332" spans="2:17" x14ac:dyDescent="0.3">
      <c r="B332" s="3">
        <v>42240</v>
      </c>
      <c r="C332" t="s">
        <v>17</v>
      </c>
      <c r="D332">
        <v>94</v>
      </c>
      <c r="E332">
        <v>15</v>
      </c>
      <c r="F332">
        <v>18</v>
      </c>
      <c r="G332">
        <v>109</v>
      </c>
      <c r="H332" s="11" t="s">
        <v>98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Q332" s="6"/>
    </row>
    <row r="333" spans="2:17" x14ac:dyDescent="0.3">
      <c r="B333" s="3">
        <v>42240</v>
      </c>
      <c r="C333" t="s">
        <v>17</v>
      </c>
      <c r="D333">
        <v>94</v>
      </c>
      <c r="E333">
        <v>15</v>
      </c>
      <c r="F333">
        <v>19</v>
      </c>
      <c r="G333">
        <v>86</v>
      </c>
      <c r="H333" s="11" t="s">
        <v>95</v>
      </c>
      <c r="I333">
        <v>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Q333" s="6"/>
    </row>
    <row r="334" spans="2:17" x14ac:dyDescent="0.3">
      <c r="B334" s="3">
        <v>42240</v>
      </c>
      <c r="C334" t="s">
        <v>17</v>
      </c>
      <c r="D334">
        <v>94</v>
      </c>
      <c r="E334">
        <v>15</v>
      </c>
      <c r="F334">
        <v>20</v>
      </c>
      <c r="G334">
        <v>74</v>
      </c>
      <c r="H334" t="s">
        <v>95</v>
      </c>
      <c r="I334">
        <v>3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2:17" x14ac:dyDescent="0.3">
      <c r="B335" s="3"/>
    </row>
    <row r="336" spans="2:17" x14ac:dyDescent="0.3">
      <c r="B336" s="3" t="s">
        <v>108</v>
      </c>
      <c r="J336">
        <f t="shared" ref="J336:O336" si="56">SUM(J315:J334)</f>
        <v>1</v>
      </c>
      <c r="K336">
        <f t="shared" si="56"/>
        <v>0</v>
      </c>
      <c r="L336">
        <f t="shared" si="56"/>
        <v>0</v>
      </c>
      <c r="M336">
        <f t="shared" si="56"/>
        <v>0</v>
      </c>
      <c r="N336">
        <f t="shared" si="56"/>
        <v>0</v>
      </c>
      <c r="O336">
        <f t="shared" si="56"/>
        <v>0</v>
      </c>
    </row>
    <row r="337" spans="2:15" x14ac:dyDescent="0.3">
      <c r="B337" s="3" t="s">
        <v>107</v>
      </c>
      <c r="G337">
        <f>AVERAGE(G315:G334)</f>
        <v>100.4</v>
      </c>
      <c r="I337">
        <f>AVERAGE(I315:I334)</f>
        <v>2.85</v>
      </c>
      <c r="J337">
        <f>AVERAGE(J315:J334)</f>
        <v>0.05</v>
      </c>
      <c r="K337">
        <f t="shared" ref="K337:O337" si="57">AVERAGE(K315:K334)</f>
        <v>0</v>
      </c>
      <c r="L337">
        <f t="shared" si="57"/>
        <v>0</v>
      </c>
      <c r="M337">
        <f t="shared" si="57"/>
        <v>0</v>
      </c>
      <c r="N337">
        <f t="shared" si="57"/>
        <v>0</v>
      </c>
      <c r="O337">
        <f t="shared" si="57"/>
        <v>0</v>
      </c>
    </row>
    <row r="338" spans="2:15" x14ac:dyDescent="0.3">
      <c r="B338" t="s">
        <v>121</v>
      </c>
      <c r="G338">
        <f>_xlfn.STDEV.S(G315:G334)</f>
        <v>15.017183140445601</v>
      </c>
      <c r="I338">
        <f>_xlfn.STDEV.S(I315:I334)</f>
        <v>0.58714294861240024</v>
      </c>
      <c r="J338">
        <f t="shared" ref="J338:O338" si="58">_xlfn.STDEV.S(J315:J334)</f>
        <v>0.22360679774997896</v>
      </c>
      <c r="K338">
        <f t="shared" si="58"/>
        <v>0</v>
      </c>
      <c r="L338">
        <f t="shared" si="58"/>
        <v>0</v>
      </c>
      <c r="M338">
        <f t="shared" si="58"/>
        <v>0</v>
      </c>
      <c r="N338">
        <f t="shared" si="58"/>
        <v>0</v>
      </c>
      <c r="O338">
        <f t="shared" si="58"/>
        <v>0</v>
      </c>
    </row>
    <row r="339" spans="2:15" x14ac:dyDescent="0.3">
      <c r="B339" s="3" t="s">
        <v>122</v>
      </c>
      <c r="G339">
        <f>(G338/SQRT(20))</f>
        <v>3.3579442332600133</v>
      </c>
      <c r="I339">
        <f>(I338/SQRT(20))</f>
        <v>0.13128915456069926</v>
      </c>
      <c r="J339">
        <f t="shared" ref="J339:O339" si="59">(J338/SQRT(20))</f>
        <v>4.9999999999999996E-2</v>
      </c>
      <c r="K339">
        <f t="shared" si="59"/>
        <v>0</v>
      </c>
      <c r="L339">
        <f t="shared" si="59"/>
        <v>0</v>
      </c>
      <c r="M339">
        <f t="shared" si="59"/>
        <v>0</v>
      </c>
      <c r="N339">
        <f t="shared" si="59"/>
        <v>0</v>
      </c>
      <c r="O339">
        <f t="shared" si="59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39"/>
  <sheetViews>
    <sheetView workbookViewId="0">
      <selection activeCell="A6" sqref="A6:XFD240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103</v>
      </c>
      <c r="D2" s="4">
        <v>42240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42240</v>
      </c>
      <c r="C7" t="s">
        <v>17</v>
      </c>
      <c r="D7">
        <v>51</v>
      </c>
      <c r="E7">
        <v>1</v>
      </c>
      <c r="F7">
        <v>1</v>
      </c>
      <c r="G7">
        <v>135</v>
      </c>
      <c r="H7" t="s">
        <v>99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42240</v>
      </c>
      <c r="C8" t="s">
        <v>17</v>
      </c>
      <c r="D8">
        <v>51</v>
      </c>
      <c r="E8">
        <v>1</v>
      </c>
      <c r="F8">
        <v>2</v>
      </c>
      <c r="G8">
        <v>97</v>
      </c>
      <c r="H8" t="s">
        <v>96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">
        <v>326</v>
      </c>
    </row>
    <row r="9" spans="2:17" x14ac:dyDescent="0.3">
      <c r="B9" s="3">
        <v>42240</v>
      </c>
      <c r="C9" t="s">
        <v>17</v>
      </c>
      <c r="D9">
        <v>51</v>
      </c>
      <c r="E9">
        <v>1</v>
      </c>
      <c r="F9">
        <v>3</v>
      </c>
      <c r="G9">
        <v>132</v>
      </c>
      <c r="H9" t="s">
        <v>98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s="6"/>
    </row>
    <row r="10" spans="2:17" x14ac:dyDescent="0.3">
      <c r="B10" s="3">
        <v>42240</v>
      </c>
      <c r="C10" t="s">
        <v>17</v>
      </c>
      <c r="D10">
        <v>51</v>
      </c>
      <c r="E10">
        <v>1</v>
      </c>
      <c r="F10">
        <v>4</v>
      </c>
      <c r="G10">
        <v>90</v>
      </c>
      <c r="H10" t="s">
        <v>95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42240</v>
      </c>
      <c r="C11" t="s">
        <v>17</v>
      </c>
      <c r="D11">
        <v>51</v>
      </c>
      <c r="E11">
        <v>1</v>
      </c>
      <c r="F11">
        <v>5</v>
      </c>
      <c r="G11">
        <v>79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t="s">
        <v>232</v>
      </c>
    </row>
    <row r="12" spans="2:17" x14ac:dyDescent="0.3">
      <c r="B12" s="3">
        <v>42240</v>
      </c>
      <c r="C12" t="s">
        <v>17</v>
      </c>
      <c r="D12">
        <v>51</v>
      </c>
      <c r="E12">
        <v>1</v>
      </c>
      <c r="F12">
        <v>6</v>
      </c>
      <c r="G12">
        <v>139</v>
      </c>
      <c r="H12" t="s">
        <v>96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6" t="s">
        <v>232</v>
      </c>
    </row>
    <row r="13" spans="2:17" x14ac:dyDescent="0.3">
      <c r="B13" s="3">
        <v>42240</v>
      </c>
      <c r="C13" t="s">
        <v>17</v>
      </c>
      <c r="D13">
        <v>51</v>
      </c>
      <c r="E13">
        <v>1</v>
      </c>
      <c r="F13">
        <v>7</v>
      </c>
      <c r="G13">
        <v>152</v>
      </c>
      <c r="H13" t="s">
        <v>96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6"/>
    </row>
    <row r="14" spans="2:17" x14ac:dyDescent="0.3">
      <c r="B14" s="3">
        <v>42240</v>
      </c>
      <c r="C14" t="s">
        <v>17</v>
      </c>
      <c r="D14">
        <v>51</v>
      </c>
      <c r="E14">
        <v>1</v>
      </c>
      <c r="F14">
        <v>8</v>
      </c>
      <c r="G14">
        <v>108</v>
      </c>
      <c r="H14" t="s">
        <v>96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42240</v>
      </c>
      <c r="C15" t="s">
        <v>17</v>
      </c>
      <c r="D15">
        <v>52</v>
      </c>
      <c r="E15">
        <v>2</v>
      </c>
      <c r="F15">
        <v>1</v>
      </c>
      <c r="G15">
        <v>141</v>
      </c>
      <c r="H15" t="s">
        <v>327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t="s">
        <v>328</v>
      </c>
    </row>
    <row r="16" spans="2:17" x14ac:dyDescent="0.3">
      <c r="B16" s="3">
        <v>42240</v>
      </c>
      <c r="C16" t="s">
        <v>17</v>
      </c>
      <c r="D16">
        <v>52</v>
      </c>
      <c r="E16">
        <v>2</v>
      </c>
      <c r="F16">
        <v>2</v>
      </c>
      <c r="G16">
        <v>155</v>
      </c>
      <c r="H16" t="s">
        <v>98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7" x14ac:dyDescent="0.3">
      <c r="B17" s="3">
        <v>42240</v>
      </c>
      <c r="C17" t="s">
        <v>17</v>
      </c>
      <c r="D17">
        <v>52</v>
      </c>
      <c r="E17">
        <v>2</v>
      </c>
      <c r="F17">
        <v>3</v>
      </c>
      <c r="G17">
        <v>153</v>
      </c>
      <c r="H17" t="s">
        <v>99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42240</v>
      </c>
      <c r="C18" t="s">
        <v>17</v>
      </c>
      <c r="D18">
        <v>52</v>
      </c>
      <c r="E18">
        <v>2</v>
      </c>
      <c r="F18">
        <v>4</v>
      </c>
      <c r="G18">
        <v>98</v>
      </c>
      <c r="H18" t="s">
        <v>95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42240</v>
      </c>
      <c r="C19" t="s">
        <v>17</v>
      </c>
      <c r="D19">
        <v>52</v>
      </c>
      <c r="E19">
        <v>2</v>
      </c>
      <c r="F19">
        <v>5</v>
      </c>
      <c r="G19">
        <v>134</v>
      </c>
      <c r="H19" t="s">
        <v>98</v>
      </c>
      <c r="I19">
        <v>3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Q19" s="6"/>
    </row>
    <row r="20" spans="2:17" x14ac:dyDescent="0.3">
      <c r="B20" s="3">
        <v>42240</v>
      </c>
      <c r="C20" t="s">
        <v>17</v>
      </c>
      <c r="D20">
        <v>52</v>
      </c>
      <c r="E20">
        <v>2</v>
      </c>
      <c r="F20">
        <v>6</v>
      </c>
      <c r="G20">
        <v>130</v>
      </c>
      <c r="H20" t="s">
        <v>95</v>
      </c>
      <c r="I20">
        <v>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 t="s">
        <v>214</v>
      </c>
    </row>
    <row r="21" spans="2:17" x14ac:dyDescent="0.3">
      <c r="B21" s="3">
        <v>42240</v>
      </c>
      <c r="C21" t="s">
        <v>17</v>
      </c>
      <c r="D21">
        <v>52</v>
      </c>
      <c r="E21">
        <v>2</v>
      </c>
      <c r="F21">
        <v>7</v>
      </c>
      <c r="G21">
        <v>87</v>
      </c>
      <c r="H21" t="s">
        <v>95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7" x14ac:dyDescent="0.3">
      <c r="B22" s="3">
        <v>42240</v>
      </c>
      <c r="C22" t="s">
        <v>17</v>
      </c>
      <c r="D22">
        <v>52</v>
      </c>
      <c r="E22">
        <v>2</v>
      </c>
      <c r="F22">
        <v>8</v>
      </c>
      <c r="G22">
        <v>114</v>
      </c>
      <c r="H22" t="s">
        <v>95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42240</v>
      </c>
      <c r="C23" t="s">
        <v>17</v>
      </c>
      <c r="D23">
        <v>52</v>
      </c>
      <c r="E23">
        <v>2</v>
      </c>
      <c r="F23">
        <v>9</v>
      </c>
      <c r="G23">
        <v>124</v>
      </c>
      <c r="H23" t="s">
        <v>95</v>
      </c>
      <c r="I23">
        <v>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Q23" s="6"/>
    </row>
    <row r="24" spans="2:17" x14ac:dyDescent="0.3">
      <c r="B24" s="3">
        <v>42240</v>
      </c>
      <c r="C24" t="s">
        <v>17</v>
      </c>
      <c r="D24">
        <v>52</v>
      </c>
      <c r="E24">
        <v>2</v>
      </c>
      <c r="F24">
        <v>10</v>
      </c>
      <c r="G24">
        <v>115</v>
      </c>
      <c r="H24" t="s">
        <v>98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42240</v>
      </c>
      <c r="C25" t="s">
        <v>17</v>
      </c>
      <c r="D25">
        <v>52</v>
      </c>
      <c r="E25">
        <v>2</v>
      </c>
      <c r="F25">
        <v>11</v>
      </c>
      <c r="G25">
        <v>89</v>
      </c>
      <c r="H25" t="s">
        <v>95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42240</v>
      </c>
      <c r="C26" t="s">
        <v>17</v>
      </c>
      <c r="D26">
        <v>52</v>
      </c>
      <c r="E26">
        <v>2</v>
      </c>
      <c r="F26">
        <v>12</v>
      </c>
      <c r="G26">
        <v>66</v>
      </c>
      <c r="H26" t="s">
        <v>95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42240</v>
      </c>
      <c r="C27" t="s">
        <v>17</v>
      </c>
      <c r="D27">
        <v>52</v>
      </c>
      <c r="E27">
        <v>2</v>
      </c>
      <c r="F27">
        <v>13</v>
      </c>
      <c r="G27">
        <v>75</v>
      </c>
      <c r="H27" t="s">
        <v>95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7" x14ac:dyDescent="0.3">
      <c r="B28" s="3">
        <v>42240</v>
      </c>
      <c r="C28" t="s">
        <v>17</v>
      </c>
      <c r="D28">
        <v>52</v>
      </c>
      <c r="E28">
        <v>2</v>
      </c>
      <c r="F28">
        <v>14</v>
      </c>
      <c r="G28">
        <v>87</v>
      </c>
      <c r="H28" t="s">
        <v>95</v>
      </c>
      <c r="I28">
        <v>3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7" x14ac:dyDescent="0.3">
      <c r="B29" s="3">
        <v>42240</v>
      </c>
      <c r="C29" t="s">
        <v>17</v>
      </c>
      <c r="D29">
        <v>52</v>
      </c>
      <c r="E29">
        <v>2</v>
      </c>
      <c r="F29">
        <v>15</v>
      </c>
      <c r="G29">
        <v>130</v>
      </c>
      <c r="H29" t="s">
        <v>249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328</v>
      </c>
    </row>
    <row r="30" spans="2:17" x14ac:dyDescent="0.3">
      <c r="B30" s="3">
        <v>42240</v>
      </c>
      <c r="C30" t="s">
        <v>17</v>
      </c>
      <c r="D30">
        <v>52</v>
      </c>
      <c r="E30">
        <v>2</v>
      </c>
      <c r="F30">
        <v>16</v>
      </c>
      <c r="G30">
        <v>106</v>
      </c>
      <c r="H30" t="s">
        <v>249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42240</v>
      </c>
      <c r="C31" t="s">
        <v>17</v>
      </c>
      <c r="D31">
        <v>52</v>
      </c>
      <c r="E31">
        <v>2</v>
      </c>
      <c r="F31">
        <v>17</v>
      </c>
      <c r="G31">
        <v>39</v>
      </c>
      <c r="H31" t="s">
        <v>95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42240</v>
      </c>
      <c r="C32" t="s">
        <v>17</v>
      </c>
      <c r="D32">
        <v>52</v>
      </c>
      <c r="E32">
        <v>2</v>
      </c>
      <c r="F32">
        <v>18</v>
      </c>
      <c r="G32">
        <v>97</v>
      </c>
      <c r="H32" s="11" t="s">
        <v>195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42240</v>
      </c>
      <c r="C33" t="s">
        <v>17</v>
      </c>
      <c r="D33">
        <v>52</v>
      </c>
      <c r="E33">
        <v>2</v>
      </c>
      <c r="F33">
        <v>19</v>
      </c>
      <c r="G33">
        <v>121</v>
      </c>
      <c r="H33" t="s">
        <v>116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191</v>
      </c>
    </row>
    <row r="34" spans="2:17" x14ac:dyDescent="0.3">
      <c r="B34" s="3">
        <v>42240</v>
      </c>
      <c r="C34" t="s">
        <v>17</v>
      </c>
      <c r="D34">
        <v>52</v>
      </c>
      <c r="E34">
        <v>2</v>
      </c>
      <c r="F34">
        <v>20</v>
      </c>
      <c r="G34">
        <v>110</v>
      </c>
      <c r="H34" t="s">
        <v>98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42240</v>
      </c>
      <c r="C35" t="s">
        <v>17</v>
      </c>
      <c r="D35">
        <v>53</v>
      </c>
      <c r="E35">
        <v>3</v>
      </c>
      <c r="F35">
        <v>1</v>
      </c>
      <c r="G35">
        <v>91</v>
      </c>
      <c r="H35" t="s">
        <v>98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42240</v>
      </c>
      <c r="C36" t="s">
        <v>17</v>
      </c>
      <c r="D36">
        <v>53</v>
      </c>
      <c r="E36">
        <v>3</v>
      </c>
      <c r="F36">
        <v>2</v>
      </c>
      <c r="G36">
        <v>103</v>
      </c>
      <c r="H36" t="s">
        <v>98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42240</v>
      </c>
      <c r="C37" t="s">
        <v>17</v>
      </c>
      <c r="D37">
        <v>53</v>
      </c>
      <c r="E37">
        <v>3</v>
      </c>
      <c r="F37">
        <v>3</v>
      </c>
      <c r="G37">
        <v>62</v>
      </c>
      <c r="H37" t="s">
        <v>168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42240</v>
      </c>
      <c r="C38" t="s">
        <v>17</v>
      </c>
      <c r="D38">
        <v>53</v>
      </c>
      <c r="E38">
        <v>3</v>
      </c>
      <c r="F38">
        <v>4</v>
      </c>
      <c r="G38">
        <v>86</v>
      </c>
      <c r="H38" t="s">
        <v>96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42240</v>
      </c>
      <c r="C39" t="s">
        <v>17</v>
      </c>
      <c r="D39">
        <v>75</v>
      </c>
      <c r="E39">
        <v>4</v>
      </c>
      <c r="F39">
        <v>1</v>
      </c>
      <c r="G39">
        <v>83</v>
      </c>
      <c r="H39" t="s">
        <v>96</v>
      </c>
      <c r="I39" s="11">
        <v>3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Q39" s="6" t="s">
        <v>210</v>
      </c>
    </row>
    <row r="40" spans="2:17" x14ac:dyDescent="0.3">
      <c r="B40" s="3">
        <v>42240</v>
      </c>
      <c r="C40" t="s">
        <v>17</v>
      </c>
      <c r="D40">
        <v>75</v>
      </c>
      <c r="E40">
        <v>4</v>
      </c>
      <c r="F40">
        <v>2</v>
      </c>
      <c r="G40">
        <v>98</v>
      </c>
      <c r="H40" t="s">
        <v>96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42240</v>
      </c>
      <c r="C41" t="s">
        <v>17</v>
      </c>
      <c r="D41">
        <v>75</v>
      </c>
      <c r="E41">
        <v>4</v>
      </c>
      <c r="F41">
        <v>3</v>
      </c>
      <c r="G41">
        <v>64</v>
      </c>
      <c r="H41" t="s">
        <v>95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s="6"/>
    </row>
    <row r="42" spans="2:17" x14ac:dyDescent="0.3">
      <c r="B42" s="3">
        <v>42240</v>
      </c>
      <c r="C42" t="s">
        <v>17</v>
      </c>
      <c r="D42">
        <v>75</v>
      </c>
      <c r="E42">
        <v>4</v>
      </c>
      <c r="F42">
        <v>4</v>
      </c>
      <c r="G42">
        <v>110</v>
      </c>
      <c r="H42" t="s">
        <v>96</v>
      </c>
      <c r="I42">
        <v>4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42240</v>
      </c>
      <c r="C43" t="s">
        <v>17</v>
      </c>
      <c r="D43">
        <v>75</v>
      </c>
      <c r="E43">
        <v>4</v>
      </c>
      <c r="F43">
        <v>5</v>
      </c>
      <c r="G43">
        <v>109</v>
      </c>
      <c r="H43" t="s">
        <v>99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>
        <v>42240</v>
      </c>
      <c r="C44" t="s">
        <v>17</v>
      </c>
      <c r="D44">
        <v>75</v>
      </c>
      <c r="E44">
        <v>4</v>
      </c>
      <c r="F44">
        <v>6</v>
      </c>
      <c r="G44">
        <v>96</v>
      </c>
      <c r="H44" t="s">
        <v>99</v>
      </c>
      <c r="I44">
        <v>3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>
        <v>42240</v>
      </c>
      <c r="C45" t="s">
        <v>17</v>
      </c>
      <c r="D45">
        <v>75</v>
      </c>
      <c r="E45">
        <v>4</v>
      </c>
      <c r="F45">
        <v>7</v>
      </c>
      <c r="G45">
        <v>102</v>
      </c>
      <c r="H45" t="s">
        <v>98</v>
      </c>
      <c r="I45">
        <v>3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7" x14ac:dyDescent="0.3">
      <c r="B46" s="3">
        <v>42240</v>
      </c>
      <c r="C46" t="s">
        <v>17</v>
      </c>
      <c r="D46">
        <v>75</v>
      </c>
      <c r="E46">
        <v>4</v>
      </c>
      <c r="F46">
        <v>8</v>
      </c>
      <c r="G46">
        <v>100</v>
      </c>
      <c r="H46" t="s">
        <v>96</v>
      </c>
      <c r="I46">
        <v>3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169</v>
      </c>
    </row>
    <row r="47" spans="2:17" x14ac:dyDescent="0.3">
      <c r="B47" s="3">
        <v>42240</v>
      </c>
      <c r="C47" t="s">
        <v>17</v>
      </c>
      <c r="D47">
        <v>75</v>
      </c>
      <c r="E47">
        <v>4</v>
      </c>
      <c r="F47">
        <v>9</v>
      </c>
      <c r="G47">
        <v>89</v>
      </c>
      <c r="H47" t="s">
        <v>96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42240</v>
      </c>
      <c r="C48" t="s">
        <v>17</v>
      </c>
      <c r="D48">
        <v>75</v>
      </c>
      <c r="E48">
        <v>4</v>
      </c>
      <c r="F48">
        <v>10</v>
      </c>
      <c r="G48">
        <v>101</v>
      </c>
      <c r="H48" t="s">
        <v>95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42240</v>
      </c>
      <c r="C49" t="s">
        <v>17</v>
      </c>
      <c r="D49">
        <v>75</v>
      </c>
      <c r="E49">
        <v>4</v>
      </c>
      <c r="F49">
        <v>11</v>
      </c>
      <c r="G49">
        <v>92</v>
      </c>
      <c r="H49" t="s">
        <v>95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42240</v>
      </c>
      <c r="C50" t="s">
        <v>17</v>
      </c>
      <c r="D50">
        <v>75</v>
      </c>
      <c r="E50">
        <v>4</v>
      </c>
      <c r="F50">
        <v>12</v>
      </c>
      <c r="G50">
        <v>90</v>
      </c>
      <c r="H50" t="s">
        <v>95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42240</v>
      </c>
      <c r="C51" t="s">
        <v>17</v>
      </c>
      <c r="D51">
        <v>75</v>
      </c>
      <c r="E51">
        <v>4</v>
      </c>
      <c r="F51">
        <v>13</v>
      </c>
      <c r="G51">
        <v>56</v>
      </c>
      <c r="H51" t="s">
        <v>95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t="s">
        <v>329</v>
      </c>
    </row>
    <row r="52" spans="2:17" x14ac:dyDescent="0.3">
      <c r="B52" s="3">
        <v>42240</v>
      </c>
      <c r="C52" t="s">
        <v>17</v>
      </c>
      <c r="D52">
        <v>75</v>
      </c>
      <c r="E52">
        <v>4</v>
      </c>
      <c r="F52">
        <v>14</v>
      </c>
      <c r="G52">
        <v>53</v>
      </c>
      <c r="H52" t="s">
        <v>95</v>
      </c>
      <c r="I52">
        <v>4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Q52" t="s">
        <v>329</v>
      </c>
    </row>
    <row r="53" spans="2:17" x14ac:dyDescent="0.3">
      <c r="B53" s="3">
        <v>42240</v>
      </c>
      <c r="C53" t="s">
        <v>17</v>
      </c>
      <c r="D53">
        <v>75</v>
      </c>
      <c r="E53">
        <v>4</v>
      </c>
      <c r="F53">
        <v>15</v>
      </c>
      <c r="G53">
        <v>51</v>
      </c>
      <c r="H53" t="s">
        <v>95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42240</v>
      </c>
      <c r="C54" t="s">
        <v>17</v>
      </c>
      <c r="D54">
        <v>75</v>
      </c>
      <c r="E54">
        <v>4</v>
      </c>
      <c r="F54">
        <v>16</v>
      </c>
      <c r="G54">
        <v>29</v>
      </c>
      <c r="H54" t="s">
        <v>95</v>
      </c>
      <c r="I54">
        <v>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 t="s">
        <v>329</v>
      </c>
    </row>
    <row r="55" spans="2:17" x14ac:dyDescent="0.3">
      <c r="B55" s="3">
        <v>42240</v>
      </c>
      <c r="C55" t="s">
        <v>17</v>
      </c>
      <c r="D55">
        <v>75</v>
      </c>
      <c r="E55">
        <v>4</v>
      </c>
      <c r="F55">
        <v>17</v>
      </c>
      <c r="G55">
        <v>26</v>
      </c>
      <c r="H55" t="s">
        <v>95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 t="s">
        <v>329</v>
      </c>
    </row>
    <row r="56" spans="2:17" x14ac:dyDescent="0.3">
      <c r="B56" s="3">
        <v>42240</v>
      </c>
      <c r="C56" t="s">
        <v>17</v>
      </c>
      <c r="D56">
        <v>75</v>
      </c>
      <c r="E56">
        <v>4</v>
      </c>
      <c r="F56">
        <v>18</v>
      </c>
      <c r="G56">
        <v>31</v>
      </c>
      <c r="H56" s="11" t="s">
        <v>95</v>
      </c>
      <c r="I56">
        <v>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t="s">
        <v>329</v>
      </c>
    </row>
    <row r="57" spans="2:17" x14ac:dyDescent="0.3">
      <c r="B57" s="3">
        <v>42240</v>
      </c>
      <c r="C57" t="s">
        <v>17</v>
      </c>
      <c r="D57">
        <v>75</v>
      </c>
      <c r="E57">
        <v>4</v>
      </c>
      <c r="F57">
        <v>19</v>
      </c>
      <c r="G57">
        <v>33</v>
      </c>
      <c r="H57" t="s">
        <v>95</v>
      </c>
      <c r="I57">
        <v>4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Q57" t="s">
        <v>329</v>
      </c>
    </row>
    <row r="58" spans="2:17" x14ac:dyDescent="0.3">
      <c r="B58" s="3">
        <v>42240</v>
      </c>
      <c r="C58" t="s">
        <v>17</v>
      </c>
      <c r="D58">
        <v>75</v>
      </c>
      <c r="E58">
        <v>4</v>
      </c>
      <c r="F58">
        <v>20</v>
      </c>
      <c r="G58">
        <v>40</v>
      </c>
      <c r="H58" t="s">
        <v>95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329</v>
      </c>
    </row>
    <row r="59" spans="2:17" x14ac:dyDescent="0.3">
      <c r="B59" s="3">
        <v>42240</v>
      </c>
      <c r="C59" t="s">
        <v>17</v>
      </c>
      <c r="D59">
        <v>76</v>
      </c>
      <c r="E59">
        <v>5</v>
      </c>
      <c r="F59">
        <v>1</v>
      </c>
      <c r="G59">
        <v>142</v>
      </c>
      <c r="H59" t="s">
        <v>99</v>
      </c>
      <c r="I59" s="11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 s="6"/>
    </row>
    <row r="60" spans="2:17" x14ac:dyDescent="0.3">
      <c r="B60" s="3">
        <v>42240</v>
      </c>
      <c r="C60" t="s">
        <v>17</v>
      </c>
      <c r="D60">
        <v>76</v>
      </c>
      <c r="E60">
        <v>5</v>
      </c>
      <c r="F60">
        <v>2</v>
      </c>
      <c r="G60">
        <v>90</v>
      </c>
      <c r="H60" t="s">
        <v>95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42240</v>
      </c>
      <c r="C61" t="s">
        <v>17</v>
      </c>
      <c r="D61">
        <v>76</v>
      </c>
      <c r="E61">
        <v>5</v>
      </c>
      <c r="F61">
        <v>3</v>
      </c>
      <c r="G61">
        <v>115</v>
      </c>
      <c r="H61" t="s">
        <v>98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42240</v>
      </c>
      <c r="C62" t="s">
        <v>17</v>
      </c>
      <c r="D62">
        <v>76</v>
      </c>
      <c r="E62">
        <v>5</v>
      </c>
      <c r="F62">
        <v>4</v>
      </c>
      <c r="G62">
        <v>110</v>
      </c>
      <c r="H62" t="s">
        <v>96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42240</v>
      </c>
      <c r="C63" t="s">
        <v>17</v>
      </c>
      <c r="D63">
        <v>76</v>
      </c>
      <c r="E63">
        <v>5</v>
      </c>
      <c r="F63">
        <v>5</v>
      </c>
      <c r="G63">
        <v>148</v>
      </c>
      <c r="H63" t="s">
        <v>96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42240</v>
      </c>
      <c r="C64" t="s">
        <v>17</v>
      </c>
      <c r="D64">
        <v>76</v>
      </c>
      <c r="E64">
        <v>5</v>
      </c>
      <c r="F64">
        <v>6</v>
      </c>
      <c r="G64">
        <v>88</v>
      </c>
      <c r="H64" t="s">
        <v>95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42240</v>
      </c>
      <c r="C65" t="s">
        <v>17</v>
      </c>
      <c r="D65">
        <v>76</v>
      </c>
      <c r="E65">
        <v>5</v>
      </c>
      <c r="F65">
        <v>7</v>
      </c>
      <c r="G65">
        <v>60</v>
      </c>
      <c r="H65" t="s">
        <v>95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42240</v>
      </c>
      <c r="C66" t="s">
        <v>17</v>
      </c>
      <c r="D66">
        <v>76</v>
      </c>
      <c r="E66">
        <v>5</v>
      </c>
      <c r="F66">
        <v>8</v>
      </c>
      <c r="G66">
        <v>89</v>
      </c>
      <c r="H66" t="s">
        <v>95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42240</v>
      </c>
      <c r="C67" t="s">
        <v>17</v>
      </c>
      <c r="D67">
        <v>76</v>
      </c>
      <c r="E67">
        <v>5</v>
      </c>
      <c r="F67">
        <v>9</v>
      </c>
      <c r="G67">
        <v>94</v>
      </c>
      <c r="H67" t="s">
        <v>95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42240</v>
      </c>
      <c r="C68" t="s">
        <v>17</v>
      </c>
      <c r="D68">
        <v>76</v>
      </c>
      <c r="E68">
        <v>5</v>
      </c>
      <c r="F68">
        <v>10</v>
      </c>
      <c r="G68">
        <v>136</v>
      </c>
      <c r="H68" t="s">
        <v>99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7" x14ac:dyDescent="0.3">
      <c r="B69" s="3">
        <v>42240</v>
      </c>
      <c r="C69" t="s">
        <v>17</v>
      </c>
      <c r="D69">
        <v>76</v>
      </c>
      <c r="E69">
        <v>5</v>
      </c>
      <c r="F69">
        <v>11</v>
      </c>
      <c r="G69">
        <v>127</v>
      </c>
      <c r="H69" t="s">
        <v>96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42240</v>
      </c>
      <c r="C70" t="s">
        <v>17</v>
      </c>
      <c r="D70">
        <v>76</v>
      </c>
      <c r="E70">
        <v>5</v>
      </c>
      <c r="F70">
        <v>12</v>
      </c>
      <c r="G70">
        <v>124</v>
      </c>
      <c r="H70" t="s">
        <v>99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7" x14ac:dyDescent="0.3">
      <c r="B71" s="3">
        <v>42240</v>
      </c>
      <c r="C71" t="s">
        <v>17</v>
      </c>
      <c r="D71">
        <v>76</v>
      </c>
      <c r="E71">
        <v>5</v>
      </c>
      <c r="F71">
        <v>13</v>
      </c>
      <c r="G71">
        <v>55</v>
      </c>
      <c r="H71" t="s">
        <v>95</v>
      </c>
      <c r="I71">
        <v>4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Q71" t="s">
        <v>169</v>
      </c>
    </row>
    <row r="72" spans="2:17" x14ac:dyDescent="0.3">
      <c r="B72" s="3">
        <v>42240</v>
      </c>
      <c r="C72" t="s">
        <v>17</v>
      </c>
      <c r="D72">
        <v>76</v>
      </c>
      <c r="E72">
        <v>5</v>
      </c>
      <c r="F72">
        <v>14</v>
      </c>
      <c r="G72">
        <v>159</v>
      </c>
      <c r="H72" t="s">
        <v>99</v>
      </c>
      <c r="I72">
        <v>3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Q72" s="6"/>
    </row>
    <row r="73" spans="2:17" x14ac:dyDescent="0.3">
      <c r="B73" s="3">
        <v>42240</v>
      </c>
      <c r="C73" t="s">
        <v>17</v>
      </c>
      <c r="D73">
        <v>76</v>
      </c>
      <c r="E73">
        <v>5</v>
      </c>
      <c r="F73">
        <v>15</v>
      </c>
      <c r="G73">
        <v>93</v>
      </c>
      <c r="H73" t="s">
        <v>96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 s="6" t="s">
        <v>196</v>
      </c>
    </row>
    <row r="74" spans="2:17" x14ac:dyDescent="0.3">
      <c r="B74" s="3">
        <v>42240</v>
      </c>
      <c r="C74" t="s">
        <v>17</v>
      </c>
      <c r="D74">
        <v>76</v>
      </c>
      <c r="E74">
        <v>5</v>
      </c>
      <c r="F74">
        <v>16</v>
      </c>
      <c r="G74">
        <v>122</v>
      </c>
      <c r="H74" t="s">
        <v>96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 t="s">
        <v>127</v>
      </c>
    </row>
    <row r="75" spans="2:17" x14ac:dyDescent="0.3">
      <c r="B75" s="3">
        <v>42240</v>
      </c>
      <c r="C75" t="s">
        <v>17</v>
      </c>
      <c r="D75">
        <v>76</v>
      </c>
      <c r="E75">
        <v>5</v>
      </c>
      <c r="F75">
        <v>17</v>
      </c>
      <c r="G75">
        <v>137</v>
      </c>
      <c r="H75" t="s">
        <v>99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42240</v>
      </c>
      <c r="C76" t="s">
        <v>17</v>
      </c>
      <c r="D76">
        <v>76</v>
      </c>
      <c r="E76">
        <v>5</v>
      </c>
      <c r="F76">
        <v>18</v>
      </c>
      <c r="G76">
        <v>138</v>
      </c>
      <c r="H76" s="11" t="s">
        <v>99</v>
      </c>
      <c r="I76">
        <v>4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42240</v>
      </c>
      <c r="C77" t="s">
        <v>17</v>
      </c>
      <c r="D77">
        <v>76</v>
      </c>
      <c r="E77">
        <v>5</v>
      </c>
      <c r="F77">
        <v>19</v>
      </c>
      <c r="G77">
        <v>142</v>
      </c>
      <c r="H77" t="s">
        <v>99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42240</v>
      </c>
      <c r="C78" t="s">
        <v>17</v>
      </c>
      <c r="D78">
        <v>76</v>
      </c>
      <c r="E78">
        <v>5</v>
      </c>
      <c r="F78">
        <v>20</v>
      </c>
      <c r="G78">
        <v>107</v>
      </c>
      <c r="H78" t="s">
        <v>96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7" x14ac:dyDescent="0.3">
      <c r="B79" s="3">
        <v>42240</v>
      </c>
      <c r="C79" t="s">
        <v>17</v>
      </c>
      <c r="D79">
        <v>77</v>
      </c>
      <c r="E79">
        <v>6</v>
      </c>
      <c r="F79">
        <v>1</v>
      </c>
      <c r="G79">
        <v>123</v>
      </c>
      <c r="H79" t="s">
        <v>98</v>
      </c>
      <c r="I79" s="11">
        <v>3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>
        <v>42240</v>
      </c>
      <c r="C80" t="s">
        <v>17</v>
      </c>
      <c r="D80">
        <v>77</v>
      </c>
      <c r="E80">
        <v>6</v>
      </c>
      <c r="F80">
        <v>2</v>
      </c>
      <c r="G80">
        <v>83</v>
      </c>
      <c r="H80" t="s">
        <v>95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7" x14ac:dyDescent="0.3">
      <c r="B81" s="3">
        <v>42240</v>
      </c>
      <c r="C81" t="s">
        <v>17</v>
      </c>
      <c r="D81">
        <v>77</v>
      </c>
      <c r="E81">
        <v>6</v>
      </c>
      <c r="F81">
        <v>3</v>
      </c>
      <c r="G81">
        <v>61</v>
      </c>
      <c r="H81" t="s">
        <v>95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42240</v>
      </c>
      <c r="C82" t="s">
        <v>17</v>
      </c>
      <c r="D82">
        <v>77</v>
      </c>
      <c r="E82">
        <v>6</v>
      </c>
      <c r="F82">
        <v>4</v>
      </c>
      <c r="G82">
        <v>36</v>
      </c>
      <c r="H82" t="s">
        <v>95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7" x14ac:dyDescent="0.3">
      <c r="B83" s="3">
        <v>42240</v>
      </c>
      <c r="C83" t="s">
        <v>17</v>
      </c>
      <c r="D83">
        <v>77</v>
      </c>
      <c r="E83">
        <v>6</v>
      </c>
      <c r="F83">
        <v>5</v>
      </c>
      <c r="G83">
        <v>56</v>
      </c>
      <c r="H83" t="s">
        <v>95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7" x14ac:dyDescent="0.3">
      <c r="B84" s="3">
        <v>42240</v>
      </c>
      <c r="C84" t="s">
        <v>17</v>
      </c>
      <c r="D84">
        <v>78</v>
      </c>
      <c r="E84">
        <v>7</v>
      </c>
      <c r="F84">
        <v>1</v>
      </c>
      <c r="G84">
        <v>105</v>
      </c>
      <c r="H84" t="s">
        <v>96</v>
      </c>
      <c r="I84" s="11">
        <v>4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Q84" t="s">
        <v>166</v>
      </c>
    </row>
    <row r="85" spans="2:17" x14ac:dyDescent="0.3">
      <c r="B85" s="3">
        <v>42240</v>
      </c>
      <c r="C85" t="s">
        <v>17</v>
      </c>
      <c r="D85">
        <v>78</v>
      </c>
      <c r="E85">
        <v>7</v>
      </c>
      <c r="F85">
        <v>2</v>
      </c>
      <c r="G85">
        <v>64</v>
      </c>
      <c r="H85" t="s">
        <v>95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 s="6" t="s">
        <v>201</v>
      </c>
    </row>
    <row r="86" spans="2:17" x14ac:dyDescent="0.3">
      <c r="B86" s="3">
        <v>42240</v>
      </c>
      <c r="C86" t="s">
        <v>17</v>
      </c>
      <c r="D86">
        <v>78</v>
      </c>
      <c r="E86">
        <v>7</v>
      </c>
      <c r="F86">
        <v>3</v>
      </c>
      <c r="G86">
        <v>85</v>
      </c>
      <c r="H86" t="s">
        <v>95</v>
      </c>
      <c r="I86">
        <v>4</v>
      </c>
      <c r="J86">
        <v>3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7" x14ac:dyDescent="0.3">
      <c r="B87" s="3">
        <v>42240</v>
      </c>
      <c r="C87" t="s">
        <v>17</v>
      </c>
      <c r="D87">
        <v>78</v>
      </c>
      <c r="E87">
        <v>7</v>
      </c>
      <c r="F87">
        <v>4</v>
      </c>
      <c r="G87">
        <v>36</v>
      </c>
      <c r="H87" t="s">
        <v>95</v>
      </c>
      <c r="I87">
        <v>4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7" x14ac:dyDescent="0.3">
      <c r="B88" s="3">
        <v>42240</v>
      </c>
      <c r="C88" t="s">
        <v>17</v>
      </c>
      <c r="D88">
        <v>78</v>
      </c>
      <c r="E88">
        <v>7</v>
      </c>
      <c r="F88">
        <v>5</v>
      </c>
      <c r="G88">
        <v>96</v>
      </c>
      <c r="H88" t="s">
        <v>95</v>
      </c>
      <c r="I88">
        <v>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s="6" t="s">
        <v>210</v>
      </c>
    </row>
    <row r="89" spans="2:17" x14ac:dyDescent="0.3">
      <c r="B89" s="3">
        <v>42240</v>
      </c>
      <c r="C89" t="s">
        <v>17</v>
      </c>
      <c r="D89">
        <v>78</v>
      </c>
      <c r="E89">
        <v>7</v>
      </c>
      <c r="F89">
        <v>6</v>
      </c>
      <c r="G89">
        <v>54</v>
      </c>
      <c r="H89" t="s">
        <v>95</v>
      </c>
      <c r="I89">
        <v>3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42240</v>
      </c>
      <c r="C90" t="s">
        <v>17</v>
      </c>
      <c r="D90">
        <v>78</v>
      </c>
      <c r="E90">
        <v>7</v>
      </c>
      <c r="F90">
        <v>7</v>
      </c>
      <c r="G90">
        <v>74</v>
      </c>
      <c r="H90" t="s">
        <v>95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42240</v>
      </c>
      <c r="C91" t="s">
        <v>17</v>
      </c>
      <c r="D91">
        <v>78</v>
      </c>
      <c r="E91">
        <v>7</v>
      </c>
      <c r="F91">
        <v>8</v>
      </c>
      <c r="G91">
        <v>119</v>
      </c>
      <c r="H91" t="s">
        <v>99</v>
      </c>
      <c r="I91">
        <v>4</v>
      </c>
      <c r="J91">
        <v>3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42240</v>
      </c>
      <c r="C92" t="s">
        <v>17</v>
      </c>
      <c r="D92">
        <v>78</v>
      </c>
      <c r="E92">
        <v>7</v>
      </c>
      <c r="F92">
        <v>9</v>
      </c>
      <c r="G92">
        <v>81</v>
      </c>
      <c r="H92" t="s">
        <v>95</v>
      </c>
      <c r="I92">
        <v>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7" x14ac:dyDescent="0.3">
      <c r="B93" s="3">
        <v>42240</v>
      </c>
      <c r="C93" t="s">
        <v>17</v>
      </c>
      <c r="D93">
        <v>78</v>
      </c>
      <c r="E93">
        <v>7</v>
      </c>
      <c r="F93">
        <v>10</v>
      </c>
      <c r="G93">
        <v>103</v>
      </c>
      <c r="H93" t="s">
        <v>116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 s="6"/>
    </row>
    <row r="94" spans="2:17" x14ac:dyDescent="0.3">
      <c r="B94" s="3">
        <v>42240</v>
      </c>
      <c r="C94" t="s">
        <v>17</v>
      </c>
      <c r="D94">
        <v>78</v>
      </c>
      <c r="E94">
        <v>7</v>
      </c>
      <c r="F94">
        <v>11</v>
      </c>
      <c r="G94">
        <v>37</v>
      </c>
      <c r="H94" t="s">
        <v>95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42240</v>
      </c>
      <c r="C95" t="s">
        <v>17</v>
      </c>
      <c r="D95">
        <v>78</v>
      </c>
      <c r="E95">
        <v>7</v>
      </c>
      <c r="F95">
        <v>12</v>
      </c>
      <c r="G95">
        <v>59</v>
      </c>
      <c r="H95" t="s">
        <v>95</v>
      </c>
      <c r="I95">
        <v>3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42240</v>
      </c>
      <c r="C96" t="s">
        <v>17</v>
      </c>
      <c r="D96">
        <v>78</v>
      </c>
      <c r="E96">
        <v>7</v>
      </c>
      <c r="F96">
        <v>13</v>
      </c>
      <c r="G96">
        <v>92</v>
      </c>
      <c r="H96" t="s">
        <v>116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5" x14ac:dyDescent="0.3">
      <c r="B97" s="3">
        <v>42240</v>
      </c>
      <c r="C97" t="s">
        <v>17</v>
      </c>
      <c r="D97">
        <v>78</v>
      </c>
      <c r="E97">
        <v>7</v>
      </c>
      <c r="F97">
        <v>14</v>
      </c>
      <c r="G97">
        <v>89</v>
      </c>
      <c r="H97" t="s">
        <v>96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5" x14ac:dyDescent="0.3">
      <c r="B98" s="3">
        <v>42240</v>
      </c>
      <c r="C98" t="s">
        <v>17</v>
      </c>
      <c r="D98">
        <v>78</v>
      </c>
      <c r="E98">
        <v>7</v>
      </c>
      <c r="F98">
        <v>15</v>
      </c>
      <c r="G98">
        <v>54</v>
      </c>
      <c r="H98" t="s">
        <v>95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5" x14ac:dyDescent="0.3">
      <c r="B99" s="3">
        <v>42240</v>
      </c>
      <c r="C99" t="s">
        <v>17</v>
      </c>
      <c r="D99">
        <v>78</v>
      </c>
      <c r="E99">
        <v>7</v>
      </c>
      <c r="F99">
        <v>16</v>
      </c>
      <c r="G99" s="11">
        <v>65</v>
      </c>
      <c r="H99" t="s">
        <v>95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5" x14ac:dyDescent="0.3">
      <c r="B100" s="3">
        <v>42240</v>
      </c>
      <c r="C100" t="s">
        <v>17</v>
      </c>
      <c r="D100">
        <v>79</v>
      </c>
      <c r="E100">
        <v>8</v>
      </c>
      <c r="F100">
        <v>1</v>
      </c>
      <c r="G100">
        <v>134</v>
      </c>
      <c r="H100" t="s">
        <v>99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5" x14ac:dyDescent="0.3">
      <c r="B101" s="3">
        <v>42240</v>
      </c>
      <c r="C101" t="s">
        <v>17</v>
      </c>
      <c r="D101">
        <v>79</v>
      </c>
      <c r="E101">
        <v>8</v>
      </c>
      <c r="F101">
        <v>2</v>
      </c>
      <c r="G101">
        <v>66</v>
      </c>
      <c r="H101" t="s">
        <v>95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5" x14ac:dyDescent="0.3">
      <c r="B102" s="3">
        <v>42240</v>
      </c>
      <c r="C102" t="s">
        <v>17</v>
      </c>
      <c r="D102">
        <v>80</v>
      </c>
      <c r="E102">
        <v>9</v>
      </c>
      <c r="F102">
        <v>1</v>
      </c>
      <c r="G102">
        <v>77</v>
      </c>
      <c r="H102" t="s">
        <v>95</v>
      </c>
      <c r="I102" s="11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5" x14ac:dyDescent="0.3">
      <c r="B103" s="3">
        <v>42240</v>
      </c>
      <c r="C103" t="s">
        <v>17</v>
      </c>
      <c r="D103">
        <v>80</v>
      </c>
      <c r="E103">
        <v>9</v>
      </c>
      <c r="F103">
        <v>2</v>
      </c>
      <c r="G103">
        <v>72</v>
      </c>
      <c r="H103" t="s">
        <v>95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5" x14ac:dyDescent="0.3">
      <c r="B104" s="3">
        <v>42240</v>
      </c>
      <c r="C104" t="s">
        <v>17</v>
      </c>
      <c r="D104">
        <v>80</v>
      </c>
      <c r="E104">
        <v>9</v>
      </c>
      <c r="F104">
        <v>3</v>
      </c>
      <c r="G104">
        <v>108</v>
      </c>
      <c r="H104" t="s">
        <v>95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5" x14ac:dyDescent="0.3">
      <c r="B105" s="3">
        <v>42240</v>
      </c>
      <c r="C105" t="s">
        <v>17</v>
      </c>
      <c r="D105">
        <v>80</v>
      </c>
      <c r="E105">
        <v>9</v>
      </c>
      <c r="F105">
        <v>4</v>
      </c>
      <c r="G105">
        <v>99</v>
      </c>
      <c r="H105" t="s">
        <v>95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5" x14ac:dyDescent="0.3">
      <c r="B106" s="3">
        <v>42240</v>
      </c>
      <c r="C106" t="s">
        <v>17</v>
      </c>
      <c r="D106">
        <v>80</v>
      </c>
      <c r="E106">
        <v>9</v>
      </c>
      <c r="F106">
        <v>5</v>
      </c>
      <c r="G106">
        <v>104</v>
      </c>
      <c r="H106" t="s">
        <v>95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5" x14ac:dyDescent="0.3">
      <c r="B107" s="3">
        <v>42240</v>
      </c>
      <c r="C107" t="s">
        <v>17</v>
      </c>
      <c r="D107">
        <v>80</v>
      </c>
      <c r="E107">
        <v>9</v>
      </c>
      <c r="F107">
        <v>6</v>
      </c>
      <c r="G107" s="11">
        <v>81</v>
      </c>
      <c r="H107" t="s">
        <v>95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5" x14ac:dyDescent="0.3">
      <c r="B108" s="3">
        <v>42240</v>
      </c>
      <c r="C108" t="s">
        <v>17</v>
      </c>
      <c r="D108">
        <v>80</v>
      </c>
      <c r="E108">
        <v>9</v>
      </c>
      <c r="F108">
        <v>7</v>
      </c>
      <c r="G108">
        <v>136</v>
      </c>
      <c r="H108" t="s">
        <v>95</v>
      </c>
      <c r="I108">
        <v>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5" x14ac:dyDescent="0.3">
      <c r="B109" s="3">
        <v>42240</v>
      </c>
      <c r="C109" t="s">
        <v>17</v>
      </c>
      <c r="D109">
        <v>80</v>
      </c>
      <c r="E109">
        <v>9</v>
      </c>
      <c r="F109">
        <v>8</v>
      </c>
      <c r="G109">
        <v>103</v>
      </c>
      <c r="H109" t="s">
        <v>95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5" x14ac:dyDescent="0.3">
      <c r="B110" s="3">
        <v>42240</v>
      </c>
      <c r="C110" t="s">
        <v>17</v>
      </c>
      <c r="D110">
        <v>80</v>
      </c>
      <c r="E110">
        <v>9</v>
      </c>
      <c r="F110">
        <v>9</v>
      </c>
      <c r="G110">
        <v>110</v>
      </c>
      <c r="H110" t="s">
        <v>116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5" x14ac:dyDescent="0.3">
      <c r="B111" s="3">
        <v>42240</v>
      </c>
      <c r="C111" t="s">
        <v>17</v>
      </c>
      <c r="D111">
        <v>80</v>
      </c>
      <c r="E111">
        <v>9</v>
      </c>
      <c r="F111">
        <v>10</v>
      </c>
      <c r="G111">
        <v>67</v>
      </c>
      <c r="H111" t="s">
        <v>95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5" x14ac:dyDescent="0.3">
      <c r="B112" s="3">
        <v>42240</v>
      </c>
      <c r="C112" t="s">
        <v>17</v>
      </c>
      <c r="D112">
        <v>80</v>
      </c>
      <c r="E112">
        <v>9</v>
      </c>
      <c r="F112">
        <v>11</v>
      </c>
      <c r="G112">
        <v>57</v>
      </c>
      <c r="H112" t="s">
        <v>95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>
        <v>42240</v>
      </c>
      <c r="C113" t="s">
        <v>17</v>
      </c>
      <c r="D113">
        <v>80</v>
      </c>
      <c r="E113">
        <v>9</v>
      </c>
      <c r="F113">
        <v>12</v>
      </c>
      <c r="G113">
        <v>81</v>
      </c>
      <c r="H113" t="s">
        <v>96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7" x14ac:dyDescent="0.3">
      <c r="B114" s="3">
        <v>42240</v>
      </c>
      <c r="C114" t="s">
        <v>17</v>
      </c>
      <c r="D114">
        <v>80</v>
      </c>
      <c r="E114">
        <v>9</v>
      </c>
      <c r="F114">
        <v>13</v>
      </c>
      <c r="G114">
        <v>118</v>
      </c>
      <c r="H114" t="s">
        <v>96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 t="s">
        <v>330</v>
      </c>
    </row>
    <row r="115" spans="2:17" x14ac:dyDescent="0.3">
      <c r="B115" s="3">
        <v>42240</v>
      </c>
      <c r="C115" t="s">
        <v>17</v>
      </c>
      <c r="D115">
        <v>80</v>
      </c>
      <c r="E115">
        <v>9</v>
      </c>
      <c r="F115">
        <v>14</v>
      </c>
      <c r="G115" s="11">
        <v>121</v>
      </c>
      <c r="H115" t="s">
        <v>96</v>
      </c>
      <c r="I115">
        <v>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7" x14ac:dyDescent="0.3">
      <c r="B116" s="3">
        <v>42240</v>
      </c>
      <c r="C116" t="s">
        <v>17</v>
      </c>
      <c r="D116">
        <v>80</v>
      </c>
      <c r="E116">
        <v>9</v>
      </c>
      <c r="F116">
        <v>15</v>
      </c>
      <c r="G116">
        <v>100</v>
      </c>
      <c r="H116" t="s">
        <v>96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42240</v>
      </c>
      <c r="C117" t="s">
        <v>17</v>
      </c>
      <c r="D117">
        <v>80</v>
      </c>
      <c r="E117">
        <v>9</v>
      </c>
      <c r="F117">
        <v>16</v>
      </c>
      <c r="G117">
        <v>81</v>
      </c>
      <c r="H117" t="s">
        <v>95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 t="s">
        <v>191</v>
      </c>
    </row>
    <row r="118" spans="2:17" x14ac:dyDescent="0.3">
      <c r="B118" s="3">
        <v>42240</v>
      </c>
      <c r="C118" t="s">
        <v>17</v>
      </c>
      <c r="D118">
        <v>80</v>
      </c>
      <c r="E118">
        <v>9</v>
      </c>
      <c r="F118">
        <v>17</v>
      </c>
      <c r="G118">
        <v>83</v>
      </c>
      <c r="H118" t="s">
        <v>95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42240</v>
      </c>
      <c r="C119" t="s">
        <v>17</v>
      </c>
      <c r="D119">
        <v>80</v>
      </c>
      <c r="E119">
        <v>9</v>
      </c>
      <c r="F119">
        <v>18</v>
      </c>
      <c r="G119">
        <v>117</v>
      </c>
      <c r="H119" s="11" t="s">
        <v>95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7" x14ac:dyDescent="0.3">
      <c r="B120" s="3">
        <v>42240</v>
      </c>
      <c r="C120" t="s">
        <v>17</v>
      </c>
      <c r="D120">
        <v>80</v>
      </c>
      <c r="E120">
        <v>9</v>
      </c>
      <c r="F120">
        <v>19</v>
      </c>
      <c r="G120">
        <v>118</v>
      </c>
      <c r="H120" t="s">
        <v>249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 t="s">
        <v>328</v>
      </c>
    </row>
    <row r="121" spans="2:17" x14ac:dyDescent="0.3">
      <c r="B121" s="3">
        <v>42240</v>
      </c>
      <c r="C121" t="s">
        <v>17</v>
      </c>
      <c r="D121">
        <v>80</v>
      </c>
      <c r="E121">
        <v>9</v>
      </c>
      <c r="F121">
        <v>20</v>
      </c>
      <c r="G121">
        <v>106</v>
      </c>
      <c r="H121" t="s">
        <v>95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42240</v>
      </c>
      <c r="C122" t="s">
        <v>17</v>
      </c>
      <c r="D122">
        <v>81</v>
      </c>
      <c r="E122">
        <v>10</v>
      </c>
      <c r="F122">
        <v>1</v>
      </c>
      <c r="G122">
        <v>50</v>
      </c>
      <c r="H122" t="s">
        <v>95</v>
      </c>
      <c r="I122" s="11">
        <v>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42240</v>
      </c>
      <c r="C123" t="s">
        <v>17</v>
      </c>
      <c r="D123">
        <v>81</v>
      </c>
      <c r="E123">
        <v>10</v>
      </c>
      <c r="F123">
        <v>2</v>
      </c>
      <c r="G123">
        <v>78</v>
      </c>
      <c r="H123" t="s">
        <v>98</v>
      </c>
      <c r="I123">
        <v>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42240</v>
      </c>
      <c r="C124" t="s">
        <v>17</v>
      </c>
      <c r="D124">
        <v>81</v>
      </c>
      <c r="E124">
        <v>10</v>
      </c>
      <c r="F124">
        <v>3</v>
      </c>
      <c r="G124">
        <v>68</v>
      </c>
      <c r="H124" t="s">
        <v>95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7" x14ac:dyDescent="0.3">
      <c r="B125" s="3">
        <v>42240</v>
      </c>
      <c r="C125" t="s">
        <v>17</v>
      </c>
      <c r="D125">
        <v>81</v>
      </c>
      <c r="E125">
        <v>10</v>
      </c>
      <c r="F125">
        <v>4</v>
      </c>
      <c r="G125">
        <v>56</v>
      </c>
      <c r="H125" t="s">
        <v>95</v>
      </c>
      <c r="I125">
        <v>3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7" x14ac:dyDescent="0.3">
      <c r="B126" s="3">
        <v>42240</v>
      </c>
      <c r="C126" t="s">
        <v>17</v>
      </c>
      <c r="D126">
        <v>81</v>
      </c>
      <c r="E126">
        <v>10</v>
      </c>
      <c r="F126">
        <v>5</v>
      </c>
      <c r="G126">
        <v>98</v>
      </c>
      <c r="H126" t="s">
        <v>95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42240</v>
      </c>
      <c r="C127" t="s">
        <v>17</v>
      </c>
      <c r="D127">
        <v>81</v>
      </c>
      <c r="E127">
        <v>10</v>
      </c>
      <c r="F127">
        <v>6</v>
      </c>
      <c r="G127">
        <v>66</v>
      </c>
      <c r="H127" t="s">
        <v>95</v>
      </c>
      <c r="I127">
        <v>3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42240</v>
      </c>
      <c r="C128" t="s">
        <v>17</v>
      </c>
      <c r="D128">
        <v>81</v>
      </c>
      <c r="E128">
        <v>10</v>
      </c>
      <c r="F128">
        <v>7</v>
      </c>
      <c r="G128">
        <v>66</v>
      </c>
      <c r="H128" t="s">
        <v>98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42240</v>
      </c>
      <c r="C129" t="s">
        <v>17</v>
      </c>
      <c r="D129">
        <v>81</v>
      </c>
      <c r="E129">
        <v>10</v>
      </c>
      <c r="F129">
        <v>8</v>
      </c>
      <c r="G129">
        <v>109</v>
      </c>
      <c r="H129" t="s">
        <v>98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42240</v>
      </c>
      <c r="C130" t="s">
        <v>17</v>
      </c>
      <c r="D130">
        <v>81</v>
      </c>
      <c r="E130">
        <v>10</v>
      </c>
      <c r="F130">
        <v>9</v>
      </c>
      <c r="G130">
        <v>104</v>
      </c>
      <c r="H130" t="s">
        <v>95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42240</v>
      </c>
      <c r="C131" t="s">
        <v>17</v>
      </c>
      <c r="D131">
        <v>81</v>
      </c>
      <c r="E131">
        <v>10</v>
      </c>
      <c r="F131">
        <v>10</v>
      </c>
      <c r="G131">
        <v>84</v>
      </c>
      <c r="H131" t="s">
        <v>95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Q131" t="s">
        <v>263</v>
      </c>
    </row>
    <row r="132" spans="2:17" x14ac:dyDescent="0.3">
      <c r="B132" s="3">
        <v>42240</v>
      </c>
      <c r="C132" t="s">
        <v>17</v>
      </c>
      <c r="D132">
        <v>81</v>
      </c>
      <c r="E132">
        <v>10</v>
      </c>
      <c r="F132">
        <v>11</v>
      </c>
      <c r="G132">
        <v>72</v>
      </c>
      <c r="H132" t="s">
        <v>95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Q132" t="s">
        <v>263</v>
      </c>
    </row>
    <row r="133" spans="2:17" x14ac:dyDescent="0.3">
      <c r="B133" s="3">
        <v>42240</v>
      </c>
      <c r="C133" t="s">
        <v>17</v>
      </c>
      <c r="D133">
        <v>81</v>
      </c>
      <c r="E133">
        <v>10</v>
      </c>
      <c r="F133">
        <v>12</v>
      </c>
      <c r="G133">
        <v>73</v>
      </c>
      <c r="H133" t="s">
        <v>95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42240</v>
      </c>
      <c r="C134" t="s">
        <v>17</v>
      </c>
      <c r="D134">
        <v>81</v>
      </c>
      <c r="E134">
        <v>10</v>
      </c>
      <c r="F134">
        <v>13</v>
      </c>
      <c r="G134">
        <v>62</v>
      </c>
      <c r="H134" t="s">
        <v>95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42240</v>
      </c>
      <c r="C135" t="s">
        <v>17</v>
      </c>
      <c r="D135">
        <v>81</v>
      </c>
      <c r="E135">
        <v>10</v>
      </c>
      <c r="F135">
        <v>14</v>
      </c>
      <c r="G135">
        <v>63</v>
      </c>
      <c r="H135" t="s">
        <v>95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42240</v>
      </c>
      <c r="C136" t="s">
        <v>17</v>
      </c>
      <c r="D136">
        <v>81</v>
      </c>
      <c r="E136">
        <v>10</v>
      </c>
      <c r="F136">
        <v>15</v>
      </c>
      <c r="G136">
        <v>100</v>
      </c>
      <c r="H136" t="s">
        <v>98</v>
      </c>
      <c r="I136">
        <v>3</v>
      </c>
      <c r="J136">
        <v>2</v>
      </c>
      <c r="K136">
        <v>0</v>
      </c>
      <c r="L136">
        <v>0</v>
      </c>
      <c r="M136">
        <v>0</v>
      </c>
      <c r="N136">
        <v>1</v>
      </c>
      <c r="O136">
        <v>0</v>
      </c>
    </row>
    <row r="137" spans="2:17" x14ac:dyDescent="0.3">
      <c r="B137" s="3">
        <v>42240</v>
      </c>
      <c r="C137" t="s">
        <v>17</v>
      </c>
      <c r="D137">
        <v>81</v>
      </c>
      <c r="E137">
        <v>10</v>
      </c>
      <c r="F137">
        <v>16</v>
      </c>
      <c r="G137">
        <v>60</v>
      </c>
      <c r="H137" t="s">
        <v>95</v>
      </c>
      <c r="I137">
        <v>3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42240</v>
      </c>
      <c r="C138" t="s">
        <v>17</v>
      </c>
      <c r="D138">
        <v>81</v>
      </c>
      <c r="E138">
        <v>10</v>
      </c>
      <c r="F138">
        <v>17</v>
      </c>
      <c r="G138">
        <v>84</v>
      </c>
      <c r="H138" t="s">
        <v>95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42240</v>
      </c>
      <c r="C139" t="s">
        <v>17</v>
      </c>
      <c r="D139">
        <v>81</v>
      </c>
      <c r="E139">
        <v>10</v>
      </c>
      <c r="F139">
        <v>18</v>
      </c>
      <c r="G139">
        <v>118</v>
      </c>
      <c r="H139" s="11" t="s">
        <v>95</v>
      </c>
      <c r="I139">
        <v>3</v>
      </c>
      <c r="J139">
        <v>2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42240</v>
      </c>
      <c r="C140" t="s">
        <v>17</v>
      </c>
      <c r="D140">
        <v>81</v>
      </c>
      <c r="E140">
        <v>10</v>
      </c>
      <c r="F140">
        <v>19</v>
      </c>
      <c r="G140">
        <v>88</v>
      </c>
      <c r="H140" t="s">
        <v>95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42240</v>
      </c>
      <c r="C141" t="s">
        <v>17</v>
      </c>
      <c r="D141">
        <v>81</v>
      </c>
      <c r="E141">
        <v>10</v>
      </c>
      <c r="F141">
        <v>20</v>
      </c>
      <c r="G141" s="11">
        <v>53</v>
      </c>
      <c r="H141" t="s">
        <v>95</v>
      </c>
      <c r="I141">
        <v>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Q141" s="6" t="s">
        <v>331</v>
      </c>
    </row>
    <row r="142" spans="2:17" x14ac:dyDescent="0.3">
      <c r="B142" s="3">
        <v>42240</v>
      </c>
      <c r="C142" t="s">
        <v>17</v>
      </c>
      <c r="D142">
        <v>82</v>
      </c>
      <c r="E142">
        <v>11</v>
      </c>
      <c r="F142">
        <v>1</v>
      </c>
      <c r="G142">
        <v>95</v>
      </c>
      <c r="H142" t="s">
        <v>95</v>
      </c>
      <c r="I142" s="11">
        <v>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7" x14ac:dyDescent="0.3">
      <c r="B143" s="3">
        <v>42240</v>
      </c>
      <c r="C143" t="s">
        <v>17</v>
      </c>
      <c r="D143">
        <v>82</v>
      </c>
      <c r="E143">
        <v>11</v>
      </c>
      <c r="F143">
        <v>2</v>
      </c>
      <c r="G143">
        <v>71</v>
      </c>
      <c r="H143" t="s">
        <v>95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 s="6"/>
    </row>
    <row r="144" spans="2:17" x14ac:dyDescent="0.3">
      <c r="B144" s="3">
        <v>42240</v>
      </c>
      <c r="C144" t="s">
        <v>17</v>
      </c>
      <c r="D144">
        <v>82</v>
      </c>
      <c r="E144">
        <v>11</v>
      </c>
      <c r="F144">
        <v>3</v>
      </c>
      <c r="G144">
        <v>104</v>
      </c>
      <c r="H144" t="s">
        <v>99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2:17" x14ac:dyDescent="0.3">
      <c r="B145" s="3">
        <v>42240</v>
      </c>
      <c r="C145" t="s">
        <v>17</v>
      </c>
      <c r="D145">
        <v>82</v>
      </c>
      <c r="E145">
        <v>11</v>
      </c>
      <c r="F145">
        <v>4</v>
      </c>
      <c r="G145">
        <v>67</v>
      </c>
      <c r="H145" t="s">
        <v>98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 t="s">
        <v>167</v>
      </c>
    </row>
    <row r="146" spans="2:17" x14ac:dyDescent="0.3">
      <c r="B146" s="3">
        <v>42240</v>
      </c>
      <c r="C146" t="s">
        <v>17</v>
      </c>
      <c r="D146">
        <v>82</v>
      </c>
      <c r="E146">
        <v>11</v>
      </c>
      <c r="F146">
        <v>5</v>
      </c>
      <c r="G146">
        <v>61</v>
      </c>
      <c r="H146" t="s">
        <v>95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2:17" x14ac:dyDescent="0.3">
      <c r="B147" s="3">
        <v>42240</v>
      </c>
      <c r="C147" t="s">
        <v>17</v>
      </c>
      <c r="D147">
        <v>82</v>
      </c>
      <c r="E147">
        <v>11</v>
      </c>
      <c r="F147">
        <v>6</v>
      </c>
      <c r="G147">
        <v>112</v>
      </c>
      <c r="H147" t="s">
        <v>99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 t="s">
        <v>332</v>
      </c>
    </row>
    <row r="148" spans="2:17" x14ac:dyDescent="0.3">
      <c r="B148" s="3">
        <v>42240</v>
      </c>
      <c r="C148" t="s">
        <v>17</v>
      </c>
      <c r="D148">
        <v>82</v>
      </c>
      <c r="E148">
        <v>11</v>
      </c>
      <c r="F148">
        <v>7</v>
      </c>
      <c r="G148">
        <v>51</v>
      </c>
      <c r="H148" t="s">
        <v>98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42240</v>
      </c>
      <c r="C149" t="s">
        <v>17</v>
      </c>
      <c r="D149">
        <v>82</v>
      </c>
      <c r="E149">
        <v>11</v>
      </c>
      <c r="F149">
        <v>8</v>
      </c>
      <c r="G149">
        <v>108</v>
      </c>
      <c r="H149" t="s">
        <v>99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2:17" x14ac:dyDescent="0.3">
      <c r="B150" s="3">
        <v>42240</v>
      </c>
      <c r="C150" t="s">
        <v>17</v>
      </c>
      <c r="D150">
        <v>82</v>
      </c>
      <c r="E150">
        <v>11</v>
      </c>
      <c r="F150">
        <v>9</v>
      </c>
      <c r="G150">
        <v>115</v>
      </c>
      <c r="H150" t="s">
        <v>249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7" x14ac:dyDescent="0.3">
      <c r="B151" s="3">
        <v>42240</v>
      </c>
      <c r="C151" t="s">
        <v>17</v>
      </c>
      <c r="D151">
        <v>82</v>
      </c>
      <c r="E151">
        <v>11</v>
      </c>
      <c r="F151">
        <v>10</v>
      </c>
      <c r="G151">
        <v>121</v>
      </c>
      <c r="H151" t="s">
        <v>99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 t="s">
        <v>332</v>
      </c>
    </row>
    <row r="152" spans="2:17" x14ac:dyDescent="0.3">
      <c r="B152" s="3">
        <v>42240</v>
      </c>
      <c r="C152" t="s">
        <v>17</v>
      </c>
      <c r="D152">
        <v>82</v>
      </c>
      <c r="E152">
        <v>11</v>
      </c>
      <c r="F152">
        <v>11</v>
      </c>
      <c r="G152">
        <v>94</v>
      </c>
      <c r="H152" s="11" t="s">
        <v>95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 t="s">
        <v>263</v>
      </c>
    </row>
    <row r="153" spans="2:17" x14ac:dyDescent="0.3">
      <c r="B153" s="3">
        <v>42240</v>
      </c>
      <c r="C153" t="s">
        <v>17</v>
      </c>
      <c r="D153">
        <v>82</v>
      </c>
      <c r="E153">
        <v>11</v>
      </c>
      <c r="F153">
        <v>12</v>
      </c>
      <c r="G153">
        <v>55</v>
      </c>
      <c r="H153" t="s">
        <v>95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42240</v>
      </c>
      <c r="C154" t="s">
        <v>17</v>
      </c>
      <c r="D154">
        <v>82</v>
      </c>
      <c r="E154">
        <v>11</v>
      </c>
      <c r="F154">
        <v>13</v>
      </c>
      <c r="G154">
        <v>60</v>
      </c>
      <c r="H154" t="s">
        <v>98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2:17" x14ac:dyDescent="0.3">
      <c r="B155" s="3">
        <v>42240</v>
      </c>
      <c r="C155" t="s">
        <v>17</v>
      </c>
      <c r="D155">
        <v>83</v>
      </c>
      <c r="E155">
        <v>12</v>
      </c>
      <c r="F155">
        <v>1</v>
      </c>
      <c r="G155">
        <v>134</v>
      </c>
      <c r="H155" t="s">
        <v>115</v>
      </c>
      <c r="I155" s="11">
        <v>4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>
        <v>42240</v>
      </c>
      <c r="C156" t="s">
        <v>17</v>
      </c>
      <c r="D156">
        <v>83</v>
      </c>
      <c r="E156">
        <v>12</v>
      </c>
      <c r="F156">
        <v>2</v>
      </c>
      <c r="G156" s="11">
        <v>126</v>
      </c>
      <c r="H156" t="s">
        <v>96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7" x14ac:dyDescent="0.3">
      <c r="B157" s="3">
        <v>42240</v>
      </c>
      <c r="C157" t="s">
        <v>17</v>
      </c>
      <c r="D157">
        <v>83</v>
      </c>
      <c r="E157">
        <v>12</v>
      </c>
      <c r="F157">
        <v>3</v>
      </c>
      <c r="G157">
        <v>93</v>
      </c>
      <c r="H157" t="s">
        <v>95</v>
      </c>
      <c r="I157">
        <v>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 s="6"/>
    </row>
    <row r="158" spans="2:17" x14ac:dyDescent="0.3">
      <c r="B158" s="3">
        <v>42240</v>
      </c>
      <c r="C158" t="s">
        <v>17</v>
      </c>
      <c r="D158">
        <v>83</v>
      </c>
      <c r="E158">
        <v>12</v>
      </c>
      <c r="F158">
        <v>4</v>
      </c>
      <c r="G158">
        <v>63</v>
      </c>
      <c r="H158" t="s">
        <v>95</v>
      </c>
      <c r="I158">
        <v>4</v>
      </c>
      <c r="J158">
        <v>2</v>
      </c>
      <c r="K158">
        <v>0</v>
      </c>
      <c r="L158">
        <v>1</v>
      </c>
      <c r="M158">
        <v>0</v>
      </c>
      <c r="N158">
        <v>0</v>
      </c>
      <c r="O158">
        <v>0</v>
      </c>
    </row>
    <row r="159" spans="2:17" x14ac:dyDescent="0.3">
      <c r="B159" s="3">
        <v>42240</v>
      </c>
      <c r="C159" t="s">
        <v>17</v>
      </c>
      <c r="D159">
        <v>83</v>
      </c>
      <c r="E159">
        <v>12</v>
      </c>
      <c r="F159">
        <v>5</v>
      </c>
      <c r="G159">
        <v>75</v>
      </c>
      <c r="H159" t="s">
        <v>95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7" x14ac:dyDescent="0.3">
      <c r="B160" s="3">
        <v>42240</v>
      </c>
      <c r="C160" t="s">
        <v>17</v>
      </c>
      <c r="D160">
        <v>83</v>
      </c>
      <c r="E160">
        <v>12</v>
      </c>
      <c r="F160">
        <v>6</v>
      </c>
      <c r="G160" s="11">
        <v>93</v>
      </c>
      <c r="H160" t="s">
        <v>95</v>
      </c>
      <c r="I160">
        <v>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7" x14ac:dyDescent="0.3">
      <c r="B161" s="3">
        <v>42240</v>
      </c>
      <c r="C161" t="s">
        <v>17</v>
      </c>
      <c r="D161">
        <v>83</v>
      </c>
      <c r="E161">
        <v>12</v>
      </c>
      <c r="F161">
        <v>7</v>
      </c>
      <c r="G161">
        <v>152</v>
      </c>
      <c r="H161" t="s">
        <v>95</v>
      </c>
      <c r="I161">
        <v>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Q161" t="s">
        <v>299</v>
      </c>
    </row>
    <row r="162" spans="2:17" x14ac:dyDescent="0.3">
      <c r="B162" s="3">
        <v>42240</v>
      </c>
      <c r="C162" t="s">
        <v>17</v>
      </c>
      <c r="D162">
        <v>83</v>
      </c>
      <c r="E162">
        <v>12</v>
      </c>
      <c r="F162">
        <v>8</v>
      </c>
      <c r="G162">
        <v>142</v>
      </c>
      <c r="H162" t="s">
        <v>98</v>
      </c>
      <c r="I162">
        <v>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Q162" s="6"/>
    </row>
    <row r="163" spans="2:17" x14ac:dyDescent="0.3">
      <c r="B163" s="3">
        <v>42240</v>
      </c>
      <c r="C163" t="s">
        <v>17</v>
      </c>
      <c r="D163">
        <v>83</v>
      </c>
      <c r="E163">
        <v>12</v>
      </c>
      <c r="F163">
        <v>9</v>
      </c>
      <c r="G163">
        <v>92</v>
      </c>
      <c r="H163" t="s">
        <v>95</v>
      </c>
      <c r="I163">
        <v>5</v>
      </c>
      <c r="J163">
        <v>2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42240</v>
      </c>
      <c r="C164" t="s">
        <v>17</v>
      </c>
      <c r="D164">
        <v>83</v>
      </c>
      <c r="E164">
        <v>12</v>
      </c>
      <c r="F164">
        <v>10</v>
      </c>
      <c r="G164">
        <v>87</v>
      </c>
      <c r="H164" t="s">
        <v>95</v>
      </c>
      <c r="I164">
        <v>5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42240</v>
      </c>
      <c r="C165" t="s">
        <v>17</v>
      </c>
      <c r="D165">
        <v>83</v>
      </c>
      <c r="E165">
        <v>12</v>
      </c>
      <c r="F165">
        <v>11</v>
      </c>
      <c r="G165">
        <v>163</v>
      </c>
      <c r="H165" t="s">
        <v>99</v>
      </c>
      <c r="I165">
        <v>3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42240</v>
      </c>
      <c r="C166" t="s">
        <v>17</v>
      </c>
      <c r="D166">
        <v>83</v>
      </c>
      <c r="E166">
        <v>12</v>
      </c>
      <c r="F166">
        <v>12</v>
      </c>
      <c r="G166">
        <v>125</v>
      </c>
      <c r="H166" t="s">
        <v>95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42240</v>
      </c>
      <c r="C167" t="s">
        <v>17</v>
      </c>
      <c r="D167">
        <v>83</v>
      </c>
      <c r="E167">
        <v>12</v>
      </c>
      <c r="F167">
        <v>13</v>
      </c>
      <c r="G167">
        <v>176</v>
      </c>
      <c r="H167" t="s">
        <v>99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42240</v>
      </c>
      <c r="C168" t="s">
        <v>17</v>
      </c>
      <c r="D168">
        <v>83</v>
      </c>
      <c r="E168">
        <v>12</v>
      </c>
      <c r="F168">
        <v>14</v>
      </c>
      <c r="G168">
        <v>112</v>
      </c>
      <c r="H168" t="s">
        <v>95</v>
      </c>
      <c r="I168">
        <v>4</v>
      </c>
      <c r="J168">
        <v>2</v>
      </c>
      <c r="K168">
        <v>0</v>
      </c>
      <c r="L168">
        <v>0</v>
      </c>
      <c r="M168">
        <v>0</v>
      </c>
      <c r="N168">
        <v>0</v>
      </c>
      <c r="O168">
        <v>0</v>
      </c>
      <c r="Q168" t="s">
        <v>166</v>
      </c>
    </row>
    <row r="169" spans="2:17" x14ac:dyDescent="0.3">
      <c r="B169" s="3">
        <v>42240</v>
      </c>
      <c r="C169" t="s">
        <v>17</v>
      </c>
      <c r="D169">
        <v>83</v>
      </c>
      <c r="E169">
        <v>12</v>
      </c>
      <c r="F169">
        <v>15</v>
      </c>
      <c r="G169">
        <v>106</v>
      </c>
      <c r="H169" t="s">
        <v>95</v>
      </c>
      <c r="I169">
        <v>3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42240</v>
      </c>
      <c r="C170" t="s">
        <v>17</v>
      </c>
      <c r="D170">
        <v>83</v>
      </c>
      <c r="E170">
        <v>12</v>
      </c>
      <c r="F170">
        <v>16</v>
      </c>
      <c r="G170">
        <v>125</v>
      </c>
      <c r="H170" t="s">
        <v>95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42240</v>
      </c>
      <c r="C171" t="s">
        <v>17</v>
      </c>
      <c r="D171">
        <v>83</v>
      </c>
      <c r="E171">
        <v>12</v>
      </c>
      <c r="F171">
        <v>17</v>
      </c>
      <c r="G171">
        <v>46</v>
      </c>
      <c r="H171" t="s">
        <v>95</v>
      </c>
      <c r="I171">
        <v>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Q171" t="s">
        <v>179</v>
      </c>
    </row>
    <row r="172" spans="2:17" x14ac:dyDescent="0.3">
      <c r="B172" s="3">
        <v>42240</v>
      </c>
      <c r="C172" t="s">
        <v>17</v>
      </c>
      <c r="D172">
        <v>83</v>
      </c>
      <c r="E172">
        <v>12</v>
      </c>
      <c r="F172">
        <v>18</v>
      </c>
      <c r="G172">
        <v>177</v>
      </c>
      <c r="H172" s="11" t="s">
        <v>99</v>
      </c>
      <c r="I172">
        <v>3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42240</v>
      </c>
      <c r="C173" t="s">
        <v>17</v>
      </c>
      <c r="D173">
        <v>83</v>
      </c>
      <c r="E173">
        <v>12</v>
      </c>
      <c r="F173">
        <v>19</v>
      </c>
      <c r="G173">
        <v>117</v>
      </c>
      <c r="H173" t="s">
        <v>95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42240</v>
      </c>
      <c r="C174" t="s">
        <v>17</v>
      </c>
      <c r="D174">
        <v>83</v>
      </c>
      <c r="E174">
        <v>12</v>
      </c>
      <c r="F174">
        <v>20</v>
      </c>
      <c r="G174">
        <v>52</v>
      </c>
      <c r="H174" t="s">
        <v>95</v>
      </c>
      <c r="I174">
        <v>4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42240</v>
      </c>
      <c r="C175" t="s">
        <v>17</v>
      </c>
      <c r="D175">
        <v>84</v>
      </c>
      <c r="E175">
        <v>13</v>
      </c>
      <c r="F175">
        <v>1</v>
      </c>
      <c r="G175">
        <v>45</v>
      </c>
      <c r="H175" t="s">
        <v>95</v>
      </c>
      <c r="I175" s="11">
        <v>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Q175" t="s">
        <v>333</v>
      </c>
    </row>
    <row r="176" spans="2:17" x14ac:dyDescent="0.3">
      <c r="B176" s="3">
        <v>42240</v>
      </c>
      <c r="C176" t="s">
        <v>17</v>
      </c>
      <c r="D176">
        <v>84</v>
      </c>
      <c r="E176">
        <v>13</v>
      </c>
      <c r="F176">
        <v>2</v>
      </c>
      <c r="G176" s="11">
        <v>126</v>
      </c>
      <c r="H176" t="s">
        <v>95</v>
      </c>
      <c r="I176">
        <v>3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42240</v>
      </c>
      <c r="C177" t="s">
        <v>17</v>
      </c>
      <c r="D177">
        <v>84</v>
      </c>
      <c r="E177">
        <v>13</v>
      </c>
      <c r="F177">
        <v>3</v>
      </c>
      <c r="G177">
        <v>125</v>
      </c>
      <c r="H177" t="s">
        <v>95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42240</v>
      </c>
      <c r="C178" t="s">
        <v>17</v>
      </c>
      <c r="D178">
        <v>84</v>
      </c>
      <c r="E178">
        <v>13</v>
      </c>
      <c r="F178">
        <v>4</v>
      </c>
      <c r="G178">
        <v>120</v>
      </c>
      <c r="H178" t="s">
        <v>95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</row>
    <row r="179" spans="2:17" x14ac:dyDescent="0.3">
      <c r="B179" s="3">
        <v>42240</v>
      </c>
      <c r="C179" t="s">
        <v>17</v>
      </c>
      <c r="D179">
        <v>84</v>
      </c>
      <c r="E179">
        <v>13</v>
      </c>
      <c r="F179">
        <v>5</v>
      </c>
      <c r="G179">
        <v>121</v>
      </c>
      <c r="H179" t="s">
        <v>95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42240</v>
      </c>
      <c r="C180" t="s">
        <v>17</v>
      </c>
      <c r="D180">
        <v>84</v>
      </c>
      <c r="E180">
        <v>13</v>
      </c>
      <c r="F180">
        <v>6</v>
      </c>
      <c r="G180">
        <v>109</v>
      </c>
      <c r="H180" t="s">
        <v>95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42240</v>
      </c>
      <c r="C181" t="s">
        <v>17</v>
      </c>
      <c r="D181">
        <v>84</v>
      </c>
      <c r="E181">
        <v>13</v>
      </c>
      <c r="F181">
        <v>7</v>
      </c>
      <c r="G181">
        <v>105</v>
      </c>
      <c r="H181" t="s">
        <v>95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42240</v>
      </c>
      <c r="C182" t="s">
        <v>17</v>
      </c>
      <c r="D182">
        <v>84</v>
      </c>
      <c r="E182">
        <v>13</v>
      </c>
      <c r="F182">
        <v>8</v>
      </c>
      <c r="G182">
        <v>126</v>
      </c>
      <c r="H182" t="s">
        <v>99</v>
      </c>
      <c r="I182">
        <v>3</v>
      </c>
      <c r="J182">
        <v>2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>
        <v>42240</v>
      </c>
      <c r="C183" t="s">
        <v>17</v>
      </c>
      <c r="D183">
        <v>84</v>
      </c>
      <c r="E183">
        <v>13</v>
      </c>
      <c r="F183">
        <v>9</v>
      </c>
      <c r="G183">
        <v>113</v>
      </c>
      <c r="H183" t="s">
        <v>95</v>
      </c>
      <c r="I183">
        <v>4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7" x14ac:dyDescent="0.3">
      <c r="B184" s="3">
        <v>42240</v>
      </c>
      <c r="C184" t="s">
        <v>17</v>
      </c>
      <c r="D184">
        <v>84</v>
      </c>
      <c r="E184">
        <v>13</v>
      </c>
      <c r="F184">
        <v>10</v>
      </c>
      <c r="G184">
        <v>88</v>
      </c>
      <c r="H184" t="s">
        <v>95</v>
      </c>
      <c r="I184">
        <v>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 t="s">
        <v>196</v>
      </c>
    </row>
    <row r="185" spans="2:17" x14ac:dyDescent="0.3">
      <c r="B185" s="3">
        <v>42240</v>
      </c>
      <c r="C185" t="s">
        <v>17</v>
      </c>
      <c r="D185">
        <v>84</v>
      </c>
      <c r="E185">
        <v>13</v>
      </c>
      <c r="F185">
        <v>11</v>
      </c>
      <c r="G185">
        <v>135</v>
      </c>
      <c r="H185" t="s">
        <v>99</v>
      </c>
      <c r="I185">
        <v>4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7" x14ac:dyDescent="0.3">
      <c r="B186" s="3">
        <v>42240</v>
      </c>
      <c r="C186" t="s">
        <v>17</v>
      </c>
      <c r="D186">
        <v>84</v>
      </c>
      <c r="E186">
        <v>13</v>
      </c>
      <c r="F186">
        <v>12</v>
      </c>
      <c r="G186">
        <v>113</v>
      </c>
      <c r="H186" t="s">
        <v>99</v>
      </c>
      <c r="I186">
        <v>4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7" x14ac:dyDescent="0.3">
      <c r="B187" s="3">
        <v>42240</v>
      </c>
      <c r="C187" t="s">
        <v>17</v>
      </c>
      <c r="D187">
        <v>84</v>
      </c>
      <c r="E187">
        <v>13</v>
      </c>
      <c r="F187">
        <v>13</v>
      </c>
      <c r="G187">
        <v>55</v>
      </c>
      <c r="H187" t="s">
        <v>95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7" x14ac:dyDescent="0.3">
      <c r="B188" s="3">
        <v>42240</v>
      </c>
      <c r="C188" t="s">
        <v>17</v>
      </c>
      <c r="D188">
        <v>84</v>
      </c>
      <c r="E188">
        <v>13</v>
      </c>
      <c r="F188">
        <v>14</v>
      </c>
      <c r="G188">
        <v>100</v>
      </c>
      <c r="H188" t="s">
        <v>99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42240</v>
      </c>
      <c r="C189" t="s">
        <v>17</v>
      </c>
      <c r="D189">
        <v>84</v>
      </c>
      <c r="E189">
        <v>13</v>
      </c>
      <c r="F189">
        <v>15</v>
      </c>
      <c r="G189">
        <v>88</v>
      </c>
      <c r="H189" t="s">
        <v>95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42240</v>
      </c>
      <c r="C190" t="s">
        <v>17</v>
      </c>
      <c r="D190">
        <v>84</v>
      </c>
      <c r="E190">
        <v>13</v>
      </c>
      <c r="F190">
        <v>16</v>
      </c>
      <c r="G190">
        <v>79</v>
      </c>
      <c r="H190" t="s">
        <v>95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42240</v>
      </c>
      <c r="C191" t="s">
        <v>17</v>
      </c>
      <c r="D191">
        <v>84</v>
      </c>
      <c r="E191">
        <v>13</v>
      </c>
      <c r="F191">
        <v>17</v>
      </c>
      <c r="G191">
        <v>131</v>
      </c>
      <c r="H191" t="s">
        <v>99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42240</v>
      </c>
      <c r="C192" t="s">
        <v>17</v>
      </c>
      <c r="D192">
        <v>84</v>
      </c>
      <c r="E192">
        <v>13</v>
      </c>
      <c r="F192">
        <v>18</v>
      </c>
      <c r="G192">
        <v>94</v>
      </c>
      <c r="H192" s="11" t="s">
        <v>98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7" x14ac:dyDescent="0.3">
      <c r="B193" s="3">
        <v>42240</v>
      </c>
      <c r="C193" t="s">
        <v>17</v>
      </c>
      <c r="D193">
        <v>84</v>
      </c>
      <c r="E193">
        <v>13</v>
      </c>
      <c r="F193">
        <v>19</v>
      </c>
      <c r="G193">
        <v>101</v>
      </c>
      <c r="H193" t="s">
        <v>95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7" x14ac:dyDescent="0.3">
      <c r="B194" s="3">
        <v>42240</v>
      </c>
      <c r="C194" t="s">
        <v>17</v>
      </c>
      <c r="D194">
        <v>84</v>
      </c>
      <c r="E194">
        <v>13</v>
      </c>
      <c r="F194">
        <v>20</v>
      </c>
      <c r="G194">
        <v>45</v>
      </c>
      <c r="H194" t="s">
        <v>95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 t="s">
        <v>334</v>
      </c>
    </row>
    <row r="195" spans="2:17" x14ac:dyDescent="0.3">
      <c r="B195" s="3">
        <v>42240</v>
      </c>
      <c r="C195" t="s">
        <v>17</v>
      </c>
      <c r="D195">
        <v>92</v>
      </c>
      <c r="E195">
        <v>14</v>
      </c>
      <c r="F195">
        <v>1</v>
      </c>
      <c r="G195">
        <v>72</v>
      </c>
      <c r="H195" t="s">
        <v>95</v>
      </c>
      <c r="I195" s="11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42240</v>
      </c>
      <c r="C196" t="s">
        <v>17</v>
      </c>
      <c r="D196">
        <v>92</v>
      </c>
      <c r="E196">
        <v>14</v>
      </c>
      <c r="F196">
        <v>2</v>
      </c>
      <c r="G196" s="11">
        <v>56</v>
      </c>
      <c r="H196" t="s">
        <v>95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7" x14ac:dyDescent="0.3">
      <c r="B197" s="3">
        <v>42240</v>
      </c>
      <c r="C197" t="s">
        <v>17</v>
      </c>
      <c r="D197">
        <v>92</v>
      </c>
      <c r="E197">
        <v>14</v>
      </c>
      <c r="F197">
        <v>3</v>
      </c>
      <c r="G197">
        <v>79</v>
      </c>
      <c r="H197" t="s">
        <v>95</v>
      </c>
      <c r="I197" s="11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42240</v>
      </c>
      <c r="C198" t="s">
        <v>17</v>
      </c>
      <c r="D198">
        <v>92</v>
      </c>
      <c r="E198">
        <v>14</v>
      </c>
      <c r="F198">
        <v>4</v>
      </c>
      <c r="G198">
        <v>61</v>
      </c>
      <c r="H198" t="s">
        <v>95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42240</v>
      </c>
      <c r="C199" t="s">
        <v>17</v>
      </c>
      <c r="D199">
        <v>92</v>
      </c>
      <c r="E199">
        <v>14</v>
      </c>
      <c r="F199">
        <v>5</v>
      </c>
      <c r="G199">
        <v>64</v>
      </c>
      <c r="H199" t="s">
        <v>95</v>
      </c>
      <c r="I199" s="11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42240</v>
      </c>
      <c r="C200" t="s">
        <v>17</v>
      </c>
      <c r="D200">
        <v>92</v>
      </c>
      <c r="E200">
        <v>14</v>
      </c>
      <c r="F200">
        <v>6</v>
      </c>
      <c r="G200">
        <v>69</v>
      </c>
      <c r="H200" t="s">
        <v>95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42240</v>
      </c>
      <c r="C201" t="s">
        <v>17</v>
      </c>
      <c r="D201">
        <v>92</v>
      </c>
      <c r="E201">
        <v>14</v>
      </c>
      <c r="F201">
        <v>7</v>
      </c>
      <c r="G201">
        <v>59</v>
      </c>
      <c r="H201" t="s">
        <v>95</v>
      </c>
      <c r="I201" s="1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42240</v>
      </c>
      <c r="C202" t="s">
        <v>17</v>
      </c>
      <c r="D202">
        <v>92</v>
      </c>
      <c r="E202">
        <v>14</v>
      </c>
      <c r="F202">
        <v>8</v>
      </c>
      <c r="G202">
        <v>108</v>
      </c>
      <c r="H202" t="s">
        <v>95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42240</v>
      </c>
      <c r="C203" t="s">
        <v>17</v>
      </c>
      <c r="D203">
        <v>92</v>
      </c>
      <c r="E203">
        <v>14</v>
      </c>
      <c r="F203">
        <v>9</v>
      </c>
      <c r="G203">
        <v>95</v>
      </c>
      <c r="H203" t="s">
        <v>95</v>
      </c>
      <c r="I203" s="11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7" x14ac:dyDescent="0.3">
      <c r="B204" s="3">
        <v>42240</v>
      </c>
      <c r="C204" t="s">
        <v>17</v>
      </c>
      <c r="D204">
        <v>92</v>
      </c>
      <c r="E204">
        <v>14</v>
      </c>
      <c r="F204">
        <v>10</v>
      </c>
      <c r="G204">
        <v>44</v>
      </c>
      <c r="H204" t="s">
        <v>95</v>
      </c>
      <c r="I204">
        <v>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7" x14ac:dyDescent="0.3">
      <c r="B205" s="3">
        <v>42240</v>
      </c>
      <c r="C205" t="s">
        <v>17</v>
      </c>
      <c r="D205">
        <v>92</v>
      </c>
      <c r="E205">
        <v>14</v>
      </c>
      <c r="F205">
        <v>11</v>
      </c>
      <c r="G205">
        <v>95</v>
      </c>
      <c r="H205" t="s">
        <v>98</v>
      </c>
      <c r="I205">
        <v>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Q205" s="6" t="s">
        <v>335</v>
      </c>
    </row>
    <row r="206" spans="2:17" x14ac:dyDescent="0.3">
      <c r="B206" s="3">
        <v>42240</v>
      </c>
      <c r="C206" t="s">
        <v>17</v>
      </c>
      <c r="D206">
        <v>92</v>
      </c>
      <c r="E206">
        <v>14</v>
      </c>
      <c r="F206">
        <v>12</v>
      </c>
      <c r="G206">
        <v>56</v>
      </c>
      <c r="H206" t="s">
        <v>98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7" x14ac:dyDescent="0.3">
      <c r="B207" s="3">
        <v>42240</v>
      </c>
      <c r="C207" t="s">
        <v>17</v>
      </c>
      <c r="D207">
        <v>92</v>
      </c>
      <c r="E207">
        <v>14</v>
      </c>
      <c r="F207">
        <v>13</v>
      </c>
      <c r="G207">
        <v>77</v>
      </c>
      <c r="H207" t="s">
        <v>95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2:17" x14ac:dyDescent="0.3">
      <c r="B208" s="3">
        <v>42240</v>
      </c>
      <c r="C208" t="s">
        <v>17</v>
      </c>
      <c r="D208">
        <v>92</v>
      </c>
      <c r="E208">
        <v>14</v>
      </c>
      <c r="F208">
        <v>14</v>
      </c>
      <c r="G208">
        <v>61</v>
      </c>
      <c r="H208" t="s">
        <v>95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7" x14ac:dyDescent="0.3">
      <c r="B209" s="3">
        <v>42240</v>
      </c>
      <c r="C209" t="s">
        <v>17</v>
      </c>
      <c r="D209">
        <v>92</v>
      </c>
      <c r="E209">
        <v>14</v>
      </c>
      <c r="F209">
        <v>15</v>
      </c>
      <c r="G209">
        <v>110</v>
      </c>
      <c r="H209" t="s">
        <v>96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7" x14ac:dyDescent="0.3">
      <c r="B210" s="3">
        <v>42240</v>
      </c>
      <c r="C210" t="s">
        <v>17</v>
      </c>
      <c r="D210">
        <v>92</v>
      </c>
      <c r="E210">
        <v>14</v>
      </c>
      <c r="F210">
        <v>16</v>
      </c>
      <c r="G210">
        <v>123</v>
      </c>
      <c r="H210" t="s">
        <v>96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Q210" s="6"/>
    </row>
    <row r="211" spans="2:17" x14ac:dyDescent="0.3">
      <c r="B211" s="3">
        <v>42240</v>
      </c>
      <c r="C211" t="s">
        <v>17</v>
      </c>
      <c r="D211">
        <v>92</v>
      </c>
      <c r="E211">
        <v>14</v>
      </c>
      <c r="F211">
        <v>17</v>
      </c>
      <c r="G211">
        <v>91</v>
      </c>
      <c r="H211" t="s">
        <v>95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2:17" x14ac:dyDescent="0.3">
      <c r="B212" s="3">
        <v>42240</v>
      </c>
      <c r="C212" t="s">
        <v>17</v>
      </c>
      <c r="D212">
        <v>92</v>
      </c>
      <c r="E212">
        <v>14</v>
      </c>
      <c r="F212">
        <v>18</v>
      </c>
      <c r="G212">
        <v>68</v>
      </c>
      <c r="H212" s="11" t="s">
        <v>95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2:17" x14ac:dyDescent="0.3">
      <c r="B213" s="3">
        <v>42240</v>
      </c>
      <c r="C213" t="s">
        <v>17</v>
      </c>
      <c r="D213">
        <v>92</v>
      </c>
      <c r="E213">
        <v>14</v>
      </c>
      <c r="F213">
        <v>19</v>
      </c>
      <c r="G213">
        <v>129</v>
      </c>
      <c r="H213" t="s">
        <v>96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2:17" x14ac:dyDescent="0.3">
      <c r="B214" s="3">
        <v>42240</v>
      </c>
      <c r="C214" t="s">
        <v>17</v>
      </c>
      <c r="D214">
        <v>92</v>
      </c>
      <c r="E214">
        <v>14</v>
      </c>
      <c r="F214">
        <v>20</v>
      </c>
      <c r="G214">
        <v>116</v>
      </c>
      <c r="H214" t="s">
        <v>116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2:17" x14ac:dyDescent="0.3">
      <c r="B215" s="3">
        <v>42240</v>
      </c>
      <c r="C215" t="s">
        <v>17</v>
      </c>
      <c r="D215">
        <v>94</v>
      </c>
      <c r="E215">
        <v>15</v>
      </c>
      <c r="F215">
        <v>1</v>
      </c>
      <c r="G215">
        <v>108</v>
      </c>
      <c r="H215" t="s">
        <v>98</v>
      </c>
      <c r="I215" s="11">
        <v>2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2:17" x14ac:dyDescent="0.3">
      <c r="B216" s="3">
        <v>42240</v>
      </c>
      <c r="C216" t="s">
        <v>17</v>
      </c>
      <c r="D216">
        <v>94</v>
      </c>
      <c r="E216">
        <v>15</v>
      </c>
      <c r="F216">
        <v>2</v>
      </c>
      <c r="G216" s="11">
        <v>100</v>
      </c>
      <c r="H216" t="s">
        <v>116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2:17" x14ac:dyDescent="0.3">
      <c r="B217" s="3">
        <v>42240</v>
      </c>
      <c r="C217" t="s">
        <v>17</v>
      </c>
      <c r="D217">
        <v>94</v>
      </c>
      <c r="E217">
        <v>15</v>
      </c>
      <c r="F217">
        <v>3</v>
      </c>
      <c r="G217">
        <v>70</v>
      </c>
      <c r="H217" t="s">
        <v>95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2:17" x14ac:dyDescent="0.3">
      <c r="B218" s="3">
        <v>42240</v>
      </c>
      <c r="C218" t="s">
        <v>17</v>
      </c>
      <c r="D218">
        <v>94</v>
      </c>
      <c r="E218">
        <v>15</v>
      </c>
      <c r="F218">
        <v>4</v>
      </c>
      <c r="G218">
        <v>105</v>
      </c>
      <c r="H218" s="11" t="s">
        <v>116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2:17" x14ac:dyDescent="0.3">
      <c r="B219" s="3">
        <v>42240</v>
      </c>
      <c r="C219" t="s">
        <v>17</v>
      </c>
      <c r="D219">
        <v>94</v>
      </c>
      <c r="E219">
        <v>15</v>
      </c>
      <c r="F219">
        <v>5</v>
      </c>
      <c r="G219">
        <v>101</v>
      </c>
      <c r="H219" t="s">
        <v>98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42240</v>
      </c>
      <c r="C220" t="s">
        <v>17</v>
      </c>
      <c r="D220">
        <v>94</v>
      </c>
      <c r="E220">
        <v>15</v>
      </c>
      <c r="F220">
        <v>6</v>
      </c>
      <c r="G220">
        <v>125</v>
      </c>
      <c r="H220" t="s">
        <v>116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42240</v>
      </c>
      <c r="C221" t="s">
        <v>17</v>
      </c>
      <c r="D221">
        <v>94</v>
      </c>
      <c r="E221">
        <v>15</v>
      </c>
      <c r="F221">
        <v>7</v>
      </c>
      <c r="G221">
        <v>126</v>
      </c>
      <c r="H221" t="s">
        <v>99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42240</v>
      </c>
      <c r="C222" t="s">
        <v>17</v>
      </c>
      <c r="D222">
        <v>94</v>
      </c>
      <c r="E222">
        <v>15</v>
      </c>
      <c r="F222">
        <v>8</v>
      </c>
      <c r="G222">
        <v>89</v>
      </c>
      <c r="H222" t="s">
        <v>98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42240</v>
      </c>
      <c r="C223" t="s">
        <v>17</v>
      </c>
      <c r="D223">
        <v>94</v>
      </c>
      <c r="E223">
        <v>15</v>
      </c>
      <c r="F223">
        <v>9</v>
      </c>
      <c r="G223">
        <v>100</v>
      </c>
      <c r="H223" t="s">
        <v>98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7" x14ac:dyDescent="0.3">
      <c r="B224" s="3">
        <v>42240</v>
      </c>
      <c r="C224" t="s">
        <v>17</v>
      </c>
      <c r="D224">
        <v>94</v>
      </c>
      <c r="E224">
        <v>15</v>
      </c>
      <c r="F224">
        <v>10</v>
      </c>
      <c r="G224">
        <v>80</v>
      </c>
      <c r="H224" t="s">
        <v>95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42240</v>
      </c>
      <c r="C225" t="s">
        <v>17</v>
      </c>
      <c r="D225">
        <v>94</v>
      </c>
      <c r="E225">
        <v>15</v>
      </c>
      <c r="F225">
        <v>11</v>
      </c>
      <c r="G225">
        <v>106</v>
      </c>
      <c r="H225" t="s">
        <v>98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Q225" s="6"/>
    </row>
    <row r="226" spans="2:17" x14ac:dyDescent="0.3">
      <c r="B226" s="3">
        <v>42240</v>
      </c>
      <c r="C226" t="s">
        <v>17</v>
      </c>
      <c r="D226">
        <v>94</v>
      </c>
      <c r="E226">
        <v>15</v>
      </c>
      <c r="F226">
        <v>12</v>
      </c>
      <c r="G226">
        <v>109</v>
      </c>
      <c r="H226" t="s">
        <v>116</v>
      </c>
      <c r="I226">
        <v>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2:17" x14ac:dyDescent="0.3">
      <c r="B227" s="3">
        <v>42240</v>
      </c>
      <c r="C227" t="s">
        <v>17</v>
      </c>
      <c r="D227">
        <v>94</v>
      </c>
      <c r="E227">
        <v>15</v>
      </c>
      <c r="F227">
        <v>13</v>
      </c>
      <c r="G227">
        <v>110</v>
      </c>
      <c r="H227" t="s">
        <v>95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2:17" x14ac:dyDescent="0.3">
      <c r="B228" s="3">
        <v>42240</v>
      </c>
      <c r="C228" t="s">
        <v>17</v>
      </c>
      <c r="D228">
        <v>94</v>
      </c>
      <c r="E228">
        <v>15</v>
      </c>
      <c r="F228">
        <v>14</v>
      </c>
      <c r="G228">
        <v>113</v>
      </c>
      <c r="H228" t="s">
        <v>98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7" x14ac:dyDescent="0.3">
      <c r="B229" s="3">
        <v>42240</v>
      </c>
      <c r="C229" t="s">
        <v>17</v>
      </c>
      <c r="D229">
        <v>94</v>
      </c>
      <c r="E229">
        <v>15</v>
      </c>
      <c r="F229">
        <v>15</v>
      </c>
      <c r="G229">
        <v>97</v>
      </c>
      <c r="H229" t="s">
        <v>96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>
        <v>42240</v>
      </c>
      <c r="C230" t="s">
        <v>17</v>
      </c>
      <c r="D230">
        <v>94</v>
      </c>
      <c r="E230">
        <v>15</v>
      </c>
      <c r="F230">
        <v>16</v>
      </c>
      <c r="G230">
        <v>108</v>
      </c>
      <c r="H230" t="s">
        <v>116</v>
      </c>
      <c r="I230">
        <v>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7" x14ac:dyDescent="0.3">
      <c r="B231" s="3">
        <v>42240</v>
      </c>
      <c r="C231" t="s">
        <v>17</v>
      </c>
      <c r="D231">
        <v>94</v>
      </c>
      <c r="E231">
        <v>15</v>
      </c>
      <c r="F231">
        <v>17</v>
      </c>
      <c r="G231">
        <v>92</v>
      </c>
      <c r="H231" t="s">
        <v>96</v>
      </c>
      <c r="I231">
        <v>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Q231" s="6"/>
    </row>
    <row r="232" spans="2:17" x14ac:dyDescent="0.3">
      <c r="B232" s="3">
        <v>42240</v>
      </c>
      <c r="C232" t="s">
        <v>17</v>
      </c>
      <c r="D232">
        <v>94</v>
      </c>
      <c r="E232">
        <v>15</v>
      </c>
      <c r="F232">
        <v>18</v>
      </c>
      <c r="G232">
        <v>109</v>
      </c>
      <c r="H232" s="11" t="s">
        <v>98</v>
      </c>
      <c r="I232">
        <v>3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Q232" s="6"/>
    </row>
    <row r="233" spans="2:17" x14ac:dyDescent="0.3">
      <c r="B233" s="3">
        <v>42240</v>
      </c>
      <c r="C233" t="s">
        <v>17</v>
      </c>
      <c r="D233">
        <v>94</v>
      </c>
      <c r="E233">
        <v>15</v>
      </c>
      <c r="F233">
        <v>19</v>
      </c>
      <c r="G233">
        <v>86</v>
      </c>
      <c r="H233" s="11" t="s">
        <v>95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Q233" s="6"/>
    </row>
    <row r="234" spans="2:17" x14ac:dyDescent="0.3">
      <c r="B234" s="3">
        <v>42240</v>
      </c>
      <c r="C234" t="s">
        <v>17</v>
      </c>
      <c r="D234">
        <v>94</v>
      </c>
      <c r="E234">
        <v>15</v>
      </c>
      <c r="F234">
        <v>20</v>
      </c>
      <c r="G234">
        <v>74</v>
      </c>
      <c r="H234" t="s">
        <v>95</v>
      </c>
      <c r="I234">
        <v>3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2:17" x14ac:dyDescent="0.3">
      <c r="B235" s="3"/>
    </row>
    <row r="236" spans="2:17" x14ac:dyDescent="0.3">
      <c r="B236" s="3" t="s">
        <v>108</v>
      </c>
      <c r="J236">
        <f t="shared" ref="J236:O236" si="0">SUM(J7:J234)</f>
        <v>58</v>
      </c>
      <c r="K236">
        <f t="shared" si="0"/>
        <v>0</v>
      </c>
      <c r="L236">
        <f t="shared" si="0"/>
        <v>1</v>
      </c>
      <c r="M236">
        <f t="shared" si="0"/>
        <v>0</v>
      </c>
      <c r="N236">
        <f t="shared" si="0"/>
        <v>1</v>
      </c>
      <c r="O236">
        <f t="shared" si="0"/>
        <v>1</v>
      </c>
    </row>
    <row r="237" spans="2:17" x14ac:dyDescent="0.3">
      <c r="B237" s="3" t="s">
        <v>107</v>
      </c>
      <c r="G237">
        <f>AVERAGE(G7:G234)</f>
        <v>94.153508771929822</v>
      </c>
      <c r="I237">
        <f t="shared" ref="I237:O237" si="1">AVERAGE(I7:I234)</f>
        <v>3.236842105263158</v>
      </c>
      <c r="J237">
        <f t="shared" si="1"/>
        <v>0.25438596491228072</v>
      </c>
      <c r="K237">
        <f t="shared" si="1"/>
        <v>0</v>
      </c>
      <c r="L237">
        <f t="shared" si="1"/>
        <v>4.3859649122807015E-3</v>
      </c>
      <c r="M237">
        <f t="shared" si="1"/>
        <v>0</v>
      </c>
      <c r="N237">
        <f t="shared" si="1"/>
        <v>4.3859649122807015E-3</v>
      </c>
      <c r="O237">
        <f t="shared" si="1"/>
        <v>4.3859649122807015E-3</v>
      </c>
    </row>
    <row r="238" spans="2:17" x14ac:dyDescent="0.3">
      <c r="B238" t="s">
        <v>121</v>
      </c>
      <c r="G238">
        <f>_xlfn.STDEV.S(G7:G234)</f>
        <v>30.026246022261095</v>
      </c>
      <c r="I238">
        <f t="shared" ref="I238:O238" si="2">_xlfn.STDEV.S(I7:I234)</f>
        <v>0.51927824493644192</v>
      </c>
      <c r="J238">
        <f t="shared" si="2"/>
        <v>0.59825596026046457</v>
      </c>
      <c r="K238">
        <f t="shared" si="2"/>
        <v>0</v>
      </c>
      <c r="L238">
        <f t="shared" si="2"/>
        <v>6.6226617853252193E-2</v>
      </c>
      <c r="M238">
        <f t="shared" si="2"/>
        <v>0</v>
      </c>
      <c r="N238">
        <f t="shared" si="2"/>
        <v>6.6226617853252193E-2</v>
      </c>
      <c r="O238">
        <f t="shared" si="2"/>
        <v>6.6226617853252193E-2</v>
      </c>
    </row>
    <row r="239" spans="2:17" x14ac:dyDescent="0.3">
      <c r="B239" s="3" t="s">
        <v>122</v>
      </c>
      <c r="G239">
        <f>(G238/SQRT(228))</f>
        <v>1.9885367208840192</v>
      </c>
      <c r="I239">
        <f t="shared" ref="I239:O239" si="3">(I238/SQRT(228))</f>
        <v>3.4390041886913227E-2</v>
      </c>
      <c r="J239">
        <f t="shared" si="3"/>
        <v>3.9620468858600218E-2</v>
      </c>
      <c r="K239">
        <f t="shared" si="3"/>
        <v>0</v>
      </c>
      <c r="L239">
        <f t="shared" si="3"/>
        <v>4.3859649122807015E-3</v>
      </c>
      <c r="M239">
        <f t="shared" si="3"/>
        <v>0</v>
      </c>
      <c r="N239">
        <f t="shared" si="3"/>
        <v>4.3859649122807015E-3</v>
      </c>
      <c r="O239">
        <f t="shared" si="3"/>
        <v>4.3859649122807015E-3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9"/>
  <sheetViews>
    <sheetView workbookViewId="0">
      <selection sqref="A1:XFD1048576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106</v>
      </c>
      <c r="D2" s="4">
        <v>42245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42245</v>
      </c>
      <c r="C7" t="s">
        <v>8</v>
      </c>
      <c r="D7">
        <v>54</v>
      </c>
      <c r="E7">
        <v>1</v>
      </c>
      <c r="F7">
        <v>1</v>
      </c>
      <c r="G7">
        <v>51</v>
      </c>
      <c r="H7" t="s">
        <v>95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42245</v>
      </c>
      <c r="C8" t="s">
        <v>8</v>
      </c>
      <c r="D8">
        <v>54</v>
      </c>
      <c r="E8">
        <v>1</v>
      </c>
      <c r="F8">
        <v>2</v>
      </c>
      <c r="G8">
        <v>33</v>
      </c>
      <c r="H8" t="s">
        <v>95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">
        <v>336</v>
      </c>
    </row>
    <row r="9" spans="2:17" x14ac:dyDescent="0.3">
      <c r="B9" s="3">
        <v>42245</v>
      </c>
      <c r="C9" t="s">
        <v>8</v>
      </c>
      <c r="D9">
        <v>54</v>
      </c>
      <c r="E9">
        <v>1</v>
      </c>
      <c r="F9">
        <v>3</v>
      </c>
      <c r="G9">
        <v>110</v>
      </c>
      <c r="H9" t="s">
        <v>98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42245</v>
      </c>
      <c r="C10" t="s">
        <v>8</v>
      </c>
      <c r="D10">
        <v>54</v>
      </c>
      <c r="E10">
        <v>1</v>
      </c>
      <c r="F10">
        <v>4</v>
      </c>
      <c r="G10">
        <v>92</v>
      </c>
      <c r="H10" t="s">
        <v>95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42245</v>
      </c>
      <c r="C11" t="s">
        <v>8</v>
      </c>
      <c r="D11">
        <v>54</v>
      </c>
      <c r="E11">
        <v>1</v>
      </c>
      <c r="F11">
        <v>5</v>
      </c>
      <c r="G11">
        <v>68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42245</v>
      </c>
      <c r="C12" t="s">
        <v>8</v>
      </c>
      <c r="D12">
        <v>54</v>
      </c>
      <c r="E12">
        <v>1</v>
      </c>
      <c r="F12">
        <v>6</v>
      </c>
      <c r="G12" s="11">
        <v>89</v>
      </c>
      <c r="H12" t="s">
        <v>95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42245</v>
      </c>
      <c r="C13" t="s">
        <v>8</v>
      </c>
      <c r="D13">
        <v>54</v>
      </c>
      <c r="E13">
        <v>1</v>
      </c>
      <c r="F13">
        <v>7</v>
      </c>
      <c r="G13">
        <v>102</v>
      </c>
      <c r="H13" t="s">
        <v>95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42245</v>
      </c>
      <c r="C14" t="s">
        <v>8</v>
      </c>
      <c r="D14">
        <v>54</v>
      </c>
      <c r="E14">
        <v>1</v>
      </c>
      <c r="F14">
        <v>8</v>
      </c>
      <c r="G14">
        <v>92</v>
      </c>
      <c r="H14" t="s">
        <v>98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42245</v>
      </c>
      <c r="C15" t="s">
        <v>8</v>
      </c>
      <c r="D15">
        <v>54</v>
      </c>
      <c r="E15">
        <v>1</v>
      </c>
      <c r="F15">
        <v>9</v>
      </c>
      <c r="G15">
        <v>89</v>
      </c>
      <c r="H15" t="s">
        <v>95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42245</v>
      </c>
      <c r="C16" t="s">
        <v>8</v>
      </c>
      <c r="D16">
        <v>54</v>
      </c>
      <c r="E16">
        <v>1</v>
      </c>
      <c r="F16">
        <v>10</v>
      </c>
      <c r="G16">
        <v>90</v>
      </c>
      <c r="H16" t="s">
        <v>95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7" x14ac:dyDescent="0.3">
      <c r="B17" s="3">
        <v>42245</v>
      </c>
      <c r="C17" t="s">
        <v>8</v>
      </c>
      <c r="D17">
        <v>54</v>
      </c>
      <c r="E17">
        <v>1</v>
      </c>
      <c r="F17">
        <v>11</v>
      </c>
      <c r="G17">
        <v>63</v>
      </c>
      <c r="H17" t="s">
        <v>95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42245</v>
      </c>
      <c r="C18" t="s">
        <v>8</v>
      </c>
      <c r="D18">
        <v>54</v>
      </c>
      <c r="E18">
        <v>1</v>
      </c>
      <c r="F18">
        <v>12</v>
      </c>
      <c r="G18">
        <v>110</v>
      </c>
      <c r="H18" t="s">
        <v>98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42245</v>
      </c>
      <c r="C19" t="s">
        <v>8</v>
      </c>
      <c r="D19">
        <v>54</v>
      </c>
      <c r="E19">
        <v>1</v>
      </c>
      <c r="F19">
        <v>13</v>
      </c>
      <c r="G19">
        <v>95</v>
      </c>
      <c r="H19" t="s">
        <v>98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42245</v>
      </c>
      <c r="C20" t="s">
        <v>8</v>
      </c>
      <c r="D20">
        <v>54</v>
      </c>
      <c r="E20">
        <v>1</v>
      </c>
      <c r="F20">
        <v>14</v>
      </c>
      <c r="G20">
        <v>107</v>
      </c>
      <c r="H20" t="s">
        <v>98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7" x14ac:dyDescent="0.3">
      <c r="B21" s="3">
        <v>42245</v>
      </c>
      <c r="C21" t="s">
        <v>8</v>
      </c>
      <c r="D21">
        <v>54</v>
      </c>
      <c r="E21">
        <v>1</v>
      </c>
      <c r="F21">
        <v>15</v>
      </c>
      <c r="G21">
        <v>97</v>
      </c>
      <c r="H21" t="s">
        <v>98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337</v>
      </c>
    </row>
    <row r="22" spans="2:17" x14ac:dyDescent="0.3">
      <c r="B22" s="3">
        <v>42245</v>
      </c>
      <c r="C22" t="s">
        <v>8</v>
      </c>
      <c r="D22">
        <v>54</v>
      </c>
      <c r="E22">
        <v>1</v>
      </c>
      <c r="F22">
        <v>16</v>
      </c>
      <c r="G22">
        <v>105</v>
      </c>
      <c r="H22" t="s">
        <v>98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42245</v>
      </c>
      <c r="C23" t="s">
        <v>8</v>
      </c>
      <c r="D23">
        <v>54</v>
      </c>
      <c r="E23">
        <v>1</v>
      </c>
      <c r="F23">
        <v>17</v>
      </c>
      <c r="G23">
        <v>96</v>
      </c>
      <c r="H23" t="s">
        <v>95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7" x14ac:dyDescent="0.3">
      <c r="B24" s="3">
        <v>42245</v>
      </c>
      <c r="C24" t="s">
        <v>8</v>
      </c>
      <c r="D24">
        <v>54</v>
      </c>
      <c r="E24">
        <v>1</v>
      </c>
      <c r="F24">
        <v>18</v>
      </c>
      <c r="G24">
        <v>112</v>
      </c>
      <c r="H24" s="11" t="s">
        <v>98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42245</v>
      </c>
      <c r="C25" t="s">
        <v>8</v>
      </c>
      <c r="D25">
        <v>54</v>
      </c>
      <c r="E25">
        <v>1</v>
      </c>
      <c r="F25">
        <v>19</v>
      </c>
      <c r="G25" s="11">
        <v>106</v>
      </c>
      <c r="H25" t="s">
        <v>95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42245</v>
      </c>
      <c r="C26" t="s">
        <v>8</v>
      </c>
      <c r="D26">
        <v>54</v>
      </c>
      <c r="E26">
        <v>1</v>
      </c>
      <c r="F26">
        <v>20</v>
      </c>
      <c r="G26">
        <v>94</v>
      </c>
      <c r="H26" t="s">
        <v>95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/>
    </row>
    <row r="28" spans="2:17" x14ac:dyDescent="0.3">
      <c r="B28" s="3" t="s">
        <v>108</v>
      </c>
      <c r="J28">
        <f t="shared" ref="J28:O28" si="0">SUM(J7:J26)</f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</row>
    <row r="29" spans="2:17" x14ac:dyDescent="0.3">
      <c r="B29" s="3" t="s">
        <v>107</v>
      </c>
      <c r="G29">
        <f>AVERAGE(G7:G26)</f>
        <v>90.05</v>
      </c>
      <c r="I29">
        <f>AVERAGE(I7:I26)</f>
        <v>3</v>
      </c>
      <c r="J29">
        <f>AVERAGE(J7:J26)</f>
        <v>0</v>
      </c>
      <c r="K29">
        <f t="shared" ref="K29:O29" si="1">AVERAGE(K7:K26)</f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2:17" x14ac:dyDescent="0.3">
      <c r="B30" t="s">
        <v>121</v>
      </c>
      <c r="G30">
        <f>_xlfn.STDEV.S(G7:G26)</f>
        <v>20.922098616685574</v>
      </c>
      <c r="I30">
        <f t="shared" ref="I30:O30" si="2">_xlfn.STDEV.S(I7:I26)</f>
        <v>0.45883146774112354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</row>
    <row r="31" spans="2:17" x14ac:dyDescent="0.3">
      <c r="B31" s="3" t="s">
        <v>122</v>
      </c>
      <c r="G31">
        <f>(G30/SQRT(20))</f>
        <v>4.6783234738863255</v>
      </c>
      <c r="I31">
        <f t="shared" ref="I31:O31" si="3">(I30/SQRT(20))</f>
        <v>0.10259783520851541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</row>
    <row r="34" spans="2:17" x14ac:dyDescent="0.3">
      <c r="G34">
        <v>89.35</v>
      </c>
    </row>
    <row r="36" spans="2:17" x14ac:dyDescent="0.3">
      <c r="B36" t="s">
        <v>34</v>
      </c>
      <c r="C36" t="s">
        <v>35</v>
      </c>
      <c r="D36" t="s">
        <v>55</v>
      </c>
      <c r="E36" t="s">
        <v>36</v>
      </c>
      <c r="F36" t="s">
        <v>37</v>
      </c>
      <c r="G36" t="s">
        <v>114</v>
      </c>
      <c r="H36" t="s">
        <v>39</v>
      </c>
      <c r="I36" t="s">
        <v>40</v>
      </c>
      <c r="J36" t="s">
        <v>41</v>
      </c>
      <c r="K36" t="s">
        <v>42</v>
      </c>
      <c r="L36" t="s">
        <v>43</v>
      </c>
      <c r="M36" t="s">
        <v>44</v>
      </c>
      <c r="N36" t="s">
        <v>45</v>
      </c>
      <c r="O36" t="s">
        <v>46</v>
      </c>
      <c r="Q36" t="s">
        <v>100</v>
      </c>
    </row>
    <row r="37" spans="2:17" x14ac:dyDescent="0.3">
      <c r="B37" s="3">
        <v>42245</v>
      </c>
      <c r="C37" t="s">
        <v>8</v>
      </c>
      <c r="D37">
        <v>55</v>
      </c>
      <c r="E37">
        <v>2</v>
      </c>
      <c r="F37">
        <v>1</v>
      </c>
      <c r="G37">
        <v>103</v>
      </c>
      <c r="H37" t="s">
        <v>95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263</v>
      </c>
    </row>
    <row r="38" spans="2:17" x14ac:dyDescent="0.3">
      <c r="B38" s="3">
        <v>42245</v>
      </c>
      <c r="C38" t="s">
        <v>8</v>
      </c>
      <c r="D38">
        <v>55</v>
      </c>
      <c r="E38">
        <v>2</v>
      </c>
      <c r="F38">
        <v>2</v>
      </c>
      <c r="G38">
        <v>64</v>
      </c>
      <c r="H38" t="s">
        <v>95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42245</v>
      </c>
      <c r="C39" t="s">
        <v>8</v>
      </c>
      <c r="D39">
        <v>55</v>
      </c>
      <c r="E39">
        <v>2</v>
      </c>
      <c r="F39">
        <v>3</v>
      </c>
      <c r="G39">
        <v>73</v>
      </c>
      <c r="H39" t="s">
        <v>98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 t="s">
        <v>152</v>
      </c>
    </row>
    <row r="40" spans="2:17" x14ac:dyDescent="0.3">
      <c r="B40" s="3"/>
    </row>
    <row r="41" spans="2:17" x14ac:dyDescent="0.3">
      <c r="B41" t="s">
        <v>108</v>
      </c>
      <c r="J41">
        <f t="shared" ref="J41:O41" si="4">SUM(J37:J39)</f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0</v>
      </c>
    </row>
    <row r="42" spans="2:17" x14ac:dyDescent="0.3">
      <c r="B42" t="s">
        <v>107</v>
      </c>
      <c r="G42">
        <f>AVERAGE(G37:G39)</f>
        <v>80</v>
      </c>
      <c r="I42">
        <f>AVERAGE(I37:I39)</f>
        <v>2.6666666666666665</v>
      </c>
      <c r="J42">
        <f>AVERAGE(J37:J39)</f>
        <v>0</v>
      </c>
      <c r="K42">
        <f t="shared" ref="K42:O42" si="5">AVERAGE(K37:K39)</f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0</v>
      </c>
    </row>
    <row r="43" spans="2:17" x14ac:dyDescent="0.3">
      <c r="B43" t="s">
        <v>121</v>
      </c>
      <c r="G43">
        <f>_xlfn.STDEV.S(G37:G39)</f>
        <v>20.420577856662138</v>
      </c>
      <c r="I43">
        <f>_xlfn.STDEV.S(I37:I39)</f>
        <v>0.57735026918962629</v>
      </c>
      <c r="J43">
        <f t="shared" ref="J43:O43" si="6">_xlfn.STDEV.S(J37:J39)</f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6"/>
        <v>0</v>
      </c>
    </row>
    <row r="44" spans="2:17" x14ac:dyDescent="0.3">
      <c r="B44" s="3" t="s">
        <v>122</v>
      </c>
      <c r="G44">
        <f>(G43/SQRT(3))</f>
        <v>11.789826122551597</v>
      </c>
      <c r="I44">
        <f>(I43/SQRT(3))</f>
        <v>0.33333333333333365</v>
      </c>
      <c r="J44">
        <f>(J43/SQRT(3))</f>
        <v>0</v>
      </c>
      <c r="K44">
        <f t="shared" ref="K44:O44" si="7">(K43/SQRT(3))</f>
        <v>0</v>
      </c>
      <c r="L44">
        <f t="shared" si="7"/>
        <v>0</v>
      </c>
      <c r="M44">
        <f t="shared" si="7"/>
        <v>0</v>
      </c>
      <c r="N44">
        <f t="shared" si="7"/>
        <v>0</v>
      </c>
      <c r="O44">
        <f t="shared" si="7"/>
        <v>0</v>
      </c>
    </row>
    <row r="46" spans="2:17" x14ac:dyDescent="0.3">
      <c r="B46" t="s">
        <v>34</v>
      </c>
      <c r="C46" t="s">
        <v>35</v>
      </c>
      <c r="D46" t="s">
        <v>55</v>
      </c>
      <c r="E46" t="s">
        <v>36</v>
      </c>
      <c r="F46" t="s">
        <v>37</v>
      </c>
      <c r="G46" t="s">
        <v>114</v>
      </c>
      <c r="H46" t="s">
        <v>39</v>
      </c>
      <c r="I46" t="s">
        <v>40</v>
      </c>
      <c r="J46" t="s">
        <v>41</v>
      </c>
      <c r="K46" t="s">
        <v>42</v>
      </c>
      <c r="L46" t="s">
        <v>43</v>
      </c>
      <c r="M46" t="s">
        <v>44</v>
      </c>
      <c r="N46" t="s">
        <v>45</v>
      </c>
      <c r="O46" t="s">
        <v>46</v>
      </c>
      <c r="Q46" t="s">
        <v>100</v>
      </c>
    </row>
    <row r="47" spans="2:17" x14ac:dyDescent="0.3">
      <c r="B47" s="3">
        <v>42245</v>
      </c>
      <c r="C47" t="s">
        <v>8</v>
      </c>
      <c r="D47">
        <v>57</v>
      </c>
      <c r="E47">
        <v>3</v>
      </c>
      <c r="F47">
        <v>1</v>
      </c>
      <c r="G47">
        <v>82</v>
      </c>
      <c r="H47" t="s">
        <v>95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42245</v>
      </c>
      <c r="C48" t="s">
        <v>8</v>
      </c>
      <c r="D48">
        <v>57</v>
      </c>
      <c r="E48">
        <v>3</v>
      </c>
      <c r="F48">
        <v>2</v>
      </c>
      <c r="G48">
        <v>93</v>
      </c>
      <c r="H48" t="s">
        <v>98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42245</v>
      </c>
      <c r="C49" t="s">
        <v>8</v>
      </c>
      <c r="D49">
        <v>57</v>
      </c>
      <c r="E49">
        <v>3</v>
      </c>
      <c r="F49">
        <v>3</v>
      </c>
      <c r="G49">
        <v>65</v>
      </c>
      <c r="H49" t="s">
        <v>98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42245</v>
      </c>
      <c r="C50" t="s">
        <v>8</v>
      </c>
      <c r="D50">
        <v>57</v>
      </c>
      <c r="E50">
        <v>3</v>
      </c>
      <c r="F50">
        <v>4</v>
      </c>
      <c r="G50">
        <v>114</v>
      </c>
      <c r="H50" t="s">
        <v>98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 t="s">
        <v>152</v>
      </c>
    </row>
    <row r="51" spans="2:17" x14ac:dyDescent="0.3">
      <c r="B51" s="3">
        <v>42245</v>
      </c>
      <c r="C51" t="s">
        <v>8</v>
      </c>
      <c r="D51">
        <v>57</v>
      </c>
      <c r="E51">
        <v>3</v>
      </c>
      <c r="F51">
        <v>5</v>
      </c>
      <c r="G51">
        <v>63</v>
      </c>
      <c r="H51" t="s">
        <v>95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6"/>
    </row>
    <row r="52" spans="2:17" x14ac:dyDescent="0.3">
      <c r="B52" s="3">
        <v>42245</v>
      </c>
      <c r="C52" t="s">
        <v>8</v>
      </c>
      <c r="D52">
        <v>57</v>
      </c>
      <c r="E52">
        <v>3</v>
      </c>
      <c r="F52">
        <v>6</v>
      </c>
      <c r="G52">
        <v>53</v>
      </c>
      <c r="H52" t="s">
        <v>95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42245</v>
      </c>
      <c r="C53" t="s">
        <v>8</v>
      </c>
      <c r="D53">
        <v>57</v>
      </c>
      <c r="E53">
        <v>3</v>
      </c>
      <c r="F53">
        <v>7</v>
      </c>
      <c r="G53">
        <v>53</v>
      </c>
      <c r="H53" t="s">
        <v>98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42245</v>
      </c>
      <c r="C54" t="s">
        <v>8</v>
      </c>
      <c r="D54">
        <v>57</v>
      </c>
      <c r="E54">
        <v>3</v>
      </c>
      <c r="F54">
        <v>8</v>
      </c>
      <c r="G54">
        <v>102</v>
      </c>
      <c r="H54" t="s">
        <v>95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42245</v>
      </c>
      <c r="C55" t="s">
        <v>8</v>
      </c>
      <c r="D55">
        <v>57</v>
      </c>
      <c r="E55">
        <v>3</v>
      </c>
      <c r="F55">
        <v>9</v>
      </c>
      <c r="G55">
        <v>94</v>
      </c>
      <c r="H55" t="s">
        <v>95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7" x14ac:dyDescent="0.3">
      <c r="B56" s="3">
        <v>42245</v>
      </c>
      <c r="C56" t="s">
        <v>8</v>
      </c>
      <c r="D56">
        <v>57</v>
      </c>
      <c r="E56">
        <v>3</v>
      </c>
      <c r="F56">
        <v>10</v>
      </c>
      <c r="G56">
        <v>104</v>
      </c>
      <c r="H56" t="s">
        <v>98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t="s">
        <v>152</v>
      </c>
    </row>
    <row r="57" spans="2:17" x14ac:dyDescent="0.3">
      <c r="B57" s="3">
        <v>42245</v>
      </c>
      <c r="C57" t="s">
        <v>8</v>
      </c>
      <c r="D57">
        <v>57</v>
      </c>
      <c r="E57">
        <v>3</v>
      </c>
      <c r="F57">
        <v>11</v>
      </c>
      <c r="G57">
        <v>63</v>
      </c>
      <c r="H57" t="s">
        <v>95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42245</v>
      </c>
      <c r="C58" t="s">
        <v>8</v>
      </c>
      <c r="D58">
        <v>57</v>
      </c>
      <c r="E58">
        <v>3</v>
      </c>
      <c r="F58">
        <v>12</v>
      </c>
      <c r="G58">
        <v>74</v>
      </c>
      <c r="H58" t="s">
        <v>98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299</v>
      </c>
    </row>
    <row r="59" spans="2:17" x14ac:dyDescent="0.3">
      <c r="B59" s="3">
        <v>42245</v>
      </c>
      <c r="C59" t="s">
        <v>8</v>
      </c>
      <c r="D59">
        <v>57</v>
      </c>
      <c r="E59">
        <v>3</v>
      </c>
      <c r="F59">
        <v>13</v>
      </c>
      <c r="G59">
        <v>63</v>
      </c>
      <c r="H59" t="s">
        <v>98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42245</v>
      </c>
      <c r="C60" t="s">
        <v>8</v>
      </c>
      <c r="D60">
        <v>57</v>
      </c>
      <c r="E60">
        <v>3</v>
      </c>
      <c r="F60">
        <v>14</v>
      </c>
      <c r="G60">
        <v>92</v>
      </c>
      <c r="H60" t="s">
        <v>116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42245</v>
      </c>
      <c r="C61" t="s">
        <v>8</v>
      </c>
      <c r="D61">
        <v>57</v>
      </c>
      <c r="E61">
        <v>3</v>
      </c>
      <c r="F61">
        <v>15</v>
      </c>
      <c r="G61">
        <v>63</v>
      </c>
      <c r="H61" t="s">
        <v>95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42245</v>
      </c>
      <c r="C62" t="s">
        <v>8</v>
      </c>
      <c r="D62">
        <v>57</v>
      </c>
      <c r="E62">
        <v>3</v>
      </c>
      <c r="F62">
        <v>16</v>
      </c>
      <c r="G62">
        <v>33</v>
      </c>
      <c r="H62" t="s">
        <v>98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42245</v>
      </c>
      <c r="C63" t="s">
        <v>8</v>
      </c>
      <c r="D63">
        <v>57</v>
      </c>
      <c r="E63">
        <v>3</v>
      </c>
      <c r="F63">
        <v>17</v>
      </c>
      <c r="G63">
        <v>84</v>
      </c>
      <c r="H63" t="s">
        <v>95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t="s">
        <v>232</v>
      </c>
    </row>
    <row r="64" spans="2:17" x14ac:dyDescent="0.3">
      <c r="B64" s="3">
        <v>42245</v>
      </c>
      <c r="C64" t="s">
        <v>8</v>
      </c>
      <c r="D64">
        <v>57</v>
      </c>
      <c r="E64">
        <v>3</v>
      </c>
      <c r="F64">
        <v>18</v>
      </c>
      <c r="G64">
        <v>69</v>
      </c>
      <c r="H64" s="11" t="s">
        <v>95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42245</v>
      </c>
      <c r="C65" t="s">
        <v>8</v>
      </c>
      <c r="D65">
        <v>57</v>
      </c>
      <c r="E65">
        <v>3</v>
      </c>
      <c r="F65">
        <v>19</v>
      </c>
      <c r="G65">
        <v>68</v>
      </c>
      <c r="H65" t="s">
        <v>95</v>
      </c>
      <c r="I65">
        <v>3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Q65" t="s">
        <v>338</v>
      </c>
    </row>
    <row r="66" spans="2:17" x14ac:dyDescent="0.3">
      <c r="B66" s="3">
        <v>42245</v>
      </c>
      <c r="C66" t="s">
        <v>8</v>
      </c>
      <c r="D66">
        <v>57</v>
      </c>
      <c r="E66">
        <v>3</v>
      </c>
      <c r="F66">
        <v>20</v>
      </c>
      <c r="G66">
        <v>66</v>
      </c>
      <c r="H66" t="s">
        <v>95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/>
    </row>
    <row r="68" spans="2:17" x14ac:dyDescent="0.3">
      <c r="B68" s="3" t="s">
        <v>108</v>
      </c>
      <c r="J68">
        <f t="shared" ref="J68:O68" si="8">SUM(J47:J66)</f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1</v>
      </c>
      <c r="O68">
        <f t="shared" si="8"/>
        <v>0</v>
      </c>
    </row>
    <row r="69" spans="2:17" x14ac:dyDescent="0.3">
      <c r="B69" s="3" t="s">
        <v>107</v>
      </c>
      <c r="G69">
        <f>AVERAGE(G47:G66)</f>
        <v>74.900000000000006</v>
      </c>
      <c r="I69">
        <f>AVERAGE(I47:I66)</f>
        <v>3.1</v>
      </c>
      <c r="J69">
        <f>AVERAGE(J47:J66)</f>
        <v>0</v>
      </c>
      <c r="K69">
        <f t="shared" ref="K69:O69" si="9">AVERAGE(K47:K66)</f>
        <v>0</v>
      </c>
      <c r="L69">
        <f t="shared" si="9"/>
        <v>0</v>
      </c>
      <c r="M69">
        <f t="shared" si="9"/>
        <v>0</v>
      </c>
      <c r="N69">
        <f t="shared" si="9"/>
        <v>0.05</v>
      </c>
      <c r="O69">
        <f t="shared" si="9"/>
        <v>0</v>
      </c>
    </row>
    <row r="70" spans="2:17" x14ac:dyDescent="0.3">
      <c r="B70" t="s">
        <v>121</v>
      </c>
      <c r="G70">
        <f>_xlfn.STDEV.S(G47:G66)</f>
        <v>20.222186877419151</v>
      </c>
      <c r="I70">
        <f t="shared" ref="I70:O70" si="10">_xlfn.STDEV.S(I47:I66)</f>
        <v>0.44721359549995859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0.22360679774997896</v>
      </c>
      <c r="O70">
        <f t="shared" si="10"/>
        <v>0</v>
      </c>
    </row>
    <row r="71" spans="2:17" x14ac:dyDescent="0.3">
      <c r="B71" s="3" t="s">
        <v>122</v>
      </c>
      <c r="G71">
        <f>(G70/SQRT(20))</f>
        <v>4.5218184511613426</v>
      </c>
      <c r="I71">
        <f t="shared" ref="I71:O71" si="11">(I70/SQRT(20))</f>
        <v>0.10000000000000014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4.9999999999999996E-2</v>
      </c>
      <c r="O71">
        <f t="shared" si="11"/>
        <v>0</v>
      </c>
    </row>
    <row r="73" spans="2:17" x14ac:dyDescent="0.3">
      <c r="B73" t="s">
        <v>34</v>
      </c>
      <c r="C73" t="s">
        <v>35</v>
      </c>
      <c r="D73" t="s">
        <v>55</v>
      </c>
      <c r="E73" t="s">
        <v>36</v>
      </c>
      <c r="F73" t="s">
        <v>37</v>
      </c>
      <c r="G73" t="s">
        <v>114</v>
      </c>
      <c r="H73" t="s">
        <v>39</v>
      </c>
      <c r="I73" t="s">
        <v>40</v>
      </c>
      <c r="J73" t="s">
        <v>41</v>
      </c>
      <c r="K73" t="s">
        <v>42</v>
      </c>
      <c r="L73" t="s">
        <v>43</v>
      </c>
      <c r="M73" t="s">
        <v>44</v>
      </c>
      <c r="N73" t="s">
        <v>45</v>
      </c>
      <c r="O73" t="s">
        <v>46</v>
      </c>
      <c r="Q73" t="s">
        <v>100</v>
      </c>
    </row>
    <row r="74" spans="2:17" x14ac:dyDescent="0.3">
      <c r="B74" s="3">
        <v>42245</v>
      </c>
      <c r="C74" t="s">
        <v>8</v>
      </c>
      <c r="D74">
        <v>59</v>
      </c>
      <c r="E74">
        <v>4</v>
      </c>
      <c r="F74">
        <v>1</v>
      </c>
      <c r="G74">
        <v>122</v>
      </c>
      <c r="H74" t="s">
        <v>95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42245</v>
      </c>
      <c r="C75" t="s">
        <v>8</v>
      </c>
      <c r="D75">
        <v>59</v>
      </c>
      <c r="E75">
        <v>4</v>
      </c>
      <c r="F75">
        <v>2</v>
      </c>
      <c r="G75">
        <v>65</v>
      </c>
      <c r="H75" t="s">
        <v>98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42245</v>
      </c>
      <c r="C76" t="s">
        <v>8</v>
      </c>
      <c r="D76">
        <v>59</v>
      </c>
      <c r="E76">
        <v>4</v>
      </c>
      <c r="F76">
        <v>3</v>
      </c>
      <c r="G76">
        <v>61</v>
      </c>
      <c r="H76" t="s">
        <v>95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/>
    </row>
    <row r="78" spans="2:17" x14ac:dyDescent="0.3">
      <c r="B78" s="3" t="s">
        <v>108</v>
      </c>
      <c r="J78">
        <f t="shared" ref="J78:O78" si="12">SUM(J74:J76)</f>
        <v>0</v>
      </c>
      <c r="K78">
        <f t="shared" si="12"/>
        <v>0</v>
      </c>
      <c r="L78">
        <f t="shared" si="12"/>
        <v>0</v>
      </c>
      <c r="M78">
        <f t="shared" si="12"/>
        <v>0</v>
      </c>
      <c r="N78">
        <f t="shared" si="12"/>
        <v>0</v>
      </c>
      <c r="O78">
        <f t="shared" si="12"/>
        <v>0</v>
      </c>
    </row>
    <row r="79" spans="2:17" x14ac:dyDescent="0.3">
      <c r="B79" s="3" t="s">
        <v>107</v>
      </c>
      <c r="G79">
        <f>AVERAGE(G74:G76)</f>
        <v>82.666666666666671</v>
      </c>
      <c r="I79">
        <f t="shared" ref="I79:O79" si="13">AVERAGE(I74:I76)</f>
        <v>2.3333333333333335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3"/>
        <v>0</v>
      </c>
    </row>
    <row r="80" spans="2:17" x14ac:dyDescent="0.3">
      <c r="B80" t="s">
        <v>121</v>
      </c>
      <c r="G80">
        <f>_xlfn.STDEV.S(G74:G76)</f>
        <v>34.122328955294563</v>
      </c>
      <c r="I80">
        <f t="shared" ref="I80:O80" si="14">_xlfn.STDEV.S(I74:I76)</f>
        <v>0.57735026918962629</v>
      </c>
      <c r="J80">
        <f t="shared" si="14"/>
        <v>0</v>
      </c>
      <c r="K80">
        <f t="shared" si="14"/>
        <v>0</v>
      </c>
      <c r="L80">
        <f t="shared" si="14"/>
        <v>0</v>
      </c>
      <c r="M80">
        <f t="shared" si="14"/>
        <v>0</v>
      </c>
      <c r="N80">
        <f t="shared" si="14"/>
        <v>0</v>
      </c>
      <c r="O80">
        <f t="shared" si="14"/>
        <v>0</v>
      </c>
    </row>
    <row r="81" spans="2:17" x14ac:dyDescent="0.3">
      <c r="B81" s="3" t="s">
        <v>122</v>
      </c>
      <c r="G81">
        <f>(G80/SQRT(3))</f>
        <v>19.700535807716278</v>
      </c>
      <c r="I81">
        <f>(I80/SQRT(3))</f>
        <v>0.33333333333333365</v>
      </c>
      <c r="J81">
        <f t="shared" ref="J81:O81" si="15">(J80/SQRT(3))</f>
        <v>0</v>
      </c>
      <c r="K81">
        <f t="shared" si="15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</row>
    <row r="83" spans="2:17" x14ac:dyDescent="0.3">
      <c r="B83" t="s">
        <v>34</v>
      </c>
      <c r="C83" t="s">
        <v>35</v>
      </c>
      <c r="D83" t="s">
        <v>55</v>
      </c>
      <c r="E83" t="s">
        <v>36</v>
      </c>
      <c r="F83" t="s">
        <v>37</v>
      </c>
      <c r="G83" t="s">
        <v>114</v>
      </c>
      <c r="H83" t="s">
        <v>39</v>
      </c>
      <c r="I83" t="s">
        <v>40</v>
      </c>
      <c r="J83" t="s">
        <v>41</v>
      </c>
      <c r="K83" t="s">
        <v>42</v>
      </c>
      <c r="L83" t="s">
        <v>43</v>
      </c>
      <c r="M83" t="s">
        <v>44</v>
      </c>
      <c r="N83" t="s">
        <v>45</v>
      </c>
      <c r="O83" t="s">
        <v>46</v>
      </c>
      <c r="Q83" t="s">
        <v>100</v>
      </c>
    </row>
    <row r="84" spans="2:17" x14ac:dyDescent="0.3">
      <c r="B84" s="3">
        <v>42245</v>
      </c>
      <c r="C84" t="s">
        <v>8</v>
      </c>
      <c r="D84">
        <v>60</v>
      </c>
      <c r="E84">
        <v>5</v>
      </c>
      <c r="F84">
        <v>1</v>
      </c>
      <c r="G84">
        <v>155</v>
      </c>
      <c r="H84" t="s">
        <v>116</v>
      </c>
      <c r="I84">
        <v>3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Q84" t="s">
        <v>299</v>
      </c>
    </row>
    <row r="85" spans="2:17" x14ac:dyDescent="0.3">
      <c r="B85" s="3">
        <v>42245</v>
      </c>
      <c r="C85" t="s">
        <v>8</v>
      </c>
      <c r="D85">
        <v>60</v>
      </c>
      <c r="E85">
        <v>5</v>
      </c>
      <c r="F85">
        <v>2</v>
      </c>
      <c r="G85">
        <v>90</v>
      </c>
      <c r="H85" t="s">
        <v>95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7" x14ac:dyDescent="0.3">
      <c r="B86" s="3">
        <v>42245</v>
      </c>
      <c r="C86" t="s">
        <v>8</v>
      </c>
      <c r="D86">
        <v>60</v>
      </c>
      <c r="E86">
        <v>5</v>
      </c>
      <c r="F86">
        <v>3</v>
      </c>
      <c r="G86">
        <v>48</v>
      </c>
      <c r="H86" t="s">
        <v>95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7" x14ac:dyDescent="0.3">
      <c r="B87" s="3"/>
    </row>
    <row r="88" spans="2:17" x14ac:dyDescent="0.3">
      <c r="B88" s="3" t="s">
        <v>108</v>
      </c>
      <c r="J88">
        <f t="shared" ref="J88:O88" si="16">SUM(J84:J86)</f>
        <v>0</v>
      </c>
      <c r="K88">
        <f t="shared" si="16"/>
        <v>0</v>
      </c>
      <c r="L88">
        <f t="shared" si="16"/>
        <v>0</v>
      </c>
      <c r="M88">
        <f t="shared" si="16"/>
        <v>0</v>
      </c>
      <c r="N88">
        <f t="shared" si="16"/>
        <v>1</v>
      </c>
      <c r="O88">
        <f t="shared" si="16"/>
        <v>1</v>
      </c>
    </row>
    <row r="89" spans="2:17" x14ac:dyDescent="0.3">
      <c r="B89" s="3" t="s">
        <v>107</v>
      </c>
      <c r="G89">
        <f>AVERAGE(G84:G86)</f>
        <v>97.666666666666671</v>
      </c>
      <c r="I89">
        <f t="shared" ref="I89:O89" si="17">AVERAGE(I84:I86)</f>
        <v>2.6666666666666665</v>
      </c>
      <c r="J89">
        <f t="shared" si="17"/>
        <v>0</v>
      </c>
      <c r="K89">
        <f t="shared" si="17"/>
        <v>0</v>
      </c>
      <c r="L89">
        <f t="shared" si="17"/>
        <v>0</v>
      </c>
      <c r="M89">
        <f t="shared" si="17"/>
        <v>0</v>
      </c>
      <c r="N89">
        <f t="shared" si="17"/>
        <v>0.33333333333333331</v>
      </c>
      <c r="O89">
        <f t="shared" si="17"/>
        <v>0.33333333333333331</v>
      </c>
    </row>
    <row r="90" spans="2:17" x14ac:dyDescent="0.3">
      <c r="B90" t="s">
        <v>121</v>
      </c>
      <c r="G90">
        <f>_xlfn.STDEV.S(G84:G86)</f>
        <v>53.910419524738757</v>
      </c>
      <c r="I90">
        <f t="shared" ref="I90:O90" si="18">_xlfn.STDEV.S(I84:I86)</f>
        <v>0.57735026918962629</v>
      </c>
      <c r="J90">
        <f t="shared" si="18"/>
        <v>0</v>
      </c>
      <c r="K90">
        <f t="shared" si="18"/>
        <v>0</v>
      </c>
      <c r="L90">
        <f t="shared" si="18"/>
        <v>0</v>
      </c>
      <c r="M90">
        <f t="shared" si="18"/>
        <v>0</v>
      </c>
      <c r="N90">
        <f t="shared" si="18"/>
        <v>0.57735026918962584</v>
      </c>
      <c r="O90">
        <f t="shared" si="18"/>
        <v>0.57735026918962584</v>
      </c>
    </row>
    <row r="91" spans="2:17" x14ac:dyDescent="0.3">
      <c r="B91" s="3" t="s">
        <v>122</v>
      </c>
      <c r="G91">
        <f>(G90/SQRT(3))</f>
        <v>31.125195224733581</v>
      </c>
      <c r="I91">
        <f t="shared" ref="I91:O91" si="19">(I90/SQRT(3))</f>
        <v>0.33333333333333365</v>
      </c>
      <c r="J91">
        <f t="shared" si="19"/>
        <v>0</v>
      </c>
      <c r="K91">
        <f t="shared" si="19"/>
        <v>0</v>
      </c>
      <c r="L91">
        <f t="shared" si="19"/>
        <v>0</v>
      </c>
      <c r="M91">
        <f t="shared" si="19"/>
        <v>0</v>
      </c>
      <c r="N91">
        <f t="shared" si="19"/>
        <v>0.33333333333333337</v>
      </c>
      <c r="O91">
        <f t="shared" si="19"/>
        <v>0.33333333333333337</v>
      </c>
    </row>
    <row r="93" spans="2:17" x14ac:dyDescent="0.3">
      <c r="B93" t="s">
        <v>34</v>
      </c>
      <c r="C93" t="s">
        <v>35</v>
      </c>
      <c r="D93" t="s">
        <v>55</v>
      </c>
      <c r="E93" t="s">
        <v>36</v>
      </c>
      <c r="F93" t="s">
        <v>37</v>
      </c>
      <c r="G93" t="s">
        <v>114</v>
      </c>
      <c r="H93" t="s">
        <v>39</v>
      </c>
      <c r="I93" t="s">
        <v>40</v>
      </c>
      <c r="J93" t="s">
        <v>41</v>
      </c>
      <c r="K93" t="s">
        <v>42</v>
      </c>
      <c r="L93" t="s">
        <v>43</v>
      </c>
      <c r="M93" t="s">
        <v>44</v>
      </c>
      <c r="N93" t="s">
        <v>45</v>
      </c>
      <c r="O93" t="s">
        <v>46</v>
      </c>
      <c r="Q93" t="s">
        <v>100</v>
      </c>
    </row>
    <row r="94" spans="2:17" x14ac:dyDescent="0.3">
      <c r="B94" s="3">
        <v>42245</v>
      </c>
      <c r="C94" t="s">
        <v>8</v>
      </c>
      <c r="D94">
        <v>61</v>
      </c>
      <c r="E94">
        <v>6</v>
      </c>
      <c r="F94">
        <v>1</v>
      </c>
      <c r="G94">
        <v>127</v>
      </c>
      <c r="H94" t="s">
        <v>99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 t="s">
        <v>339</v>
      </c>
    </row>
    <row r="95" spans="2:17" x14ac:dyDescent="0.3">
      <c r="B95" s="3">
        <v>42245</v>
      </c>
      <c r="C95" t="s">
        <v>8</v>
      </c>
      <c r="D95">
        <v>61</v>
      </c>
      <c r="E95">
        <v>6</v>
      </c>
      <c r="F95">
        <v>2</v>
      </c>
      <c r="G95">
        <v>133</v>
      </c>
      <c r="H95" t="s">
        <v>116</v>
      </c>
      <c r="I95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 t="s">
        <v>340</v>
      </c>
    </row>
    <row r="96" spans="2:17" x14ac:dyDescent="0.3">
      <c r="B96" s="3">
        <v>42245</v>
      </c>
      <c r="C96" t="s">
        <v>8</v>
      </c>
      <c r="D96">
        <v>61</v>
      </c>
      <c r="E96">
        <v>6</v>
      </c>
      <c r="F96">
        <v>3</v>
      </c>
      <c r="G96">
        <v>70</v>
      </c>
      <c r="H96" t="s">
        <v>95</v>
      </c>
      <c r="I96">
        <v>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42245</v>
      </c>
      <c r="C97" t="s">
        <v>8</v>
      </c>
      <c r="D97">
        <v>61</v>
      </c>
      <c r="E97">
        <v>6</v>
      </c>
      <c r="F97">
        <v>4</v>
      </c>
      <c r="G97">
        <v>51</v>
      </c>
      <c r="H97" t="s">
        <v>95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42245</v>
      </c>
      <c r="C98" t="s">
        <v>8</v>
      </c>
      <c r="D98">
        <v>61</v>
      </c>
      <c r="E98">
        <v>6</v>
      </c>
      <c r="F98">
        <v>5</v>
      </c>
      <c r="G98">
        <v>55</v>
      </c>
      <c r="H98" t="s">
        <v>95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42245</v>
      </c>
      <c r="C99" t="s">
        <v>8</v>
      </c>
      <c r="D99">
        <v>61</v>
      </c>
      <c r="E99">
        <v>6</v>
      </c>
      <c r="F99">
        <v>6</v>
      </c>
      <c r="G99">
        <v>90</v>
      </c>
      <c r="H99" t="s">
        <v>95</v>
      </c>
      <c r="I99">
        <v>3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42245</v>
      </c>
      <c r="C100" t="s">
        <v>8</v>
      </c>
      <c r="D100">
        <v>61</v>
      </c>
      <c r="E100">
        <v>6</v>
      </c>
      <c r="F100">
        <v>7</v>
      </c>
      <c r="G100">
        <v>75</v>
      </c>
      <c r="H100" t="s">
        <v>95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42245</v>
      </c>
      <c r="C101" t="s">
        <v>8</v>
      </c>
      <c r="D101">
        <v>61</v>
      </c>
      <c r="E101">
        <v>6</v>
      </c>
      <c r="F101">
        <v>8</v>
      </c>
      <c r="G101">
        <v>113</v>
      </c>
      <c r="H101" t="s">
        <v>95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7" x14ac:dyDescent="0.3">
      <c r="B102" s="3">
        <v>42245</v>
      </c>
      <c r="C102" t="s">
        <v>8</v>
      </c>
      <c r="D102">
        <v>61</v>
      </c>
      <c r="E102">
        <v>6</v>
      </c>
      <c r="F102">
        <v>9</v>
      </c>
      <c r="G102">
        <v>46</v>
      </c>
      <c r="H102" t="s">
        <v>95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7" x14ac:dyDescent="0.3">
      <c r="B103" s="3">
        <v>42245</v>
      </c>
      <c r="C103" t="s">
        <v>8</v>
      </c>
      <c r="D103">
        <v>61</v>
      </c>
      <c r="E103">
        <v>6</v>
      </c>
      <c r="F103">
        <v>10</v>
      </c>
      <c r="G103">
        <v>93</v>
      </c>
      <c r="H103" t="s">
        <v>95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t="s">
        <v>127</v>
      </c>
    </row>
    <row r="104" spans="2:17" x14ac:dyDescent="0.3">
      <c r="B104" s="3">
        <v>42245</v>
      </c>
      <c r="C104" t="s">
        <v>8</v>
      </c>
      <c r="D104">
        <v>61</v>
      </c>
      <c r="E104">
        <v>6</v>
      </c>
      <c r="F104">
        <v>11</v>
      </c>
      <c r="G104">
        <v>77</v>
      </c>
      <c r="H104" t="s">
        <v>95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42245</v>
      </c>
      <c r="C105" t="s">
        <v>8</v>
      </c>
      <c r="D105">
        <v>61</v>
      </c>
      <c r="E105">
        <v>6</v>
      </c>
      <c r="F105">
        <v>12</v>
      </c>
      <c r="G105">
        <v>103</v>
      </c>
      <c r="H105" t="s">
        <v>95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42245</v>
      </c>
      <c r="C106" t="s">
        <v>8</v>
      </c>
      <c r="D106">
        <v>61</v>
      </c>
      <c r="E106">
        <v>6</v>
      </c>
      <c r="F106">
        <v>13</v>
      </c>
      <c r="G106">
        <v>94</v>
      </c>
      <c r="H106" t="s">
        <v>95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>
        <v>42245</v>
      </c>
      <c r="C107" t="s">
        <v>8</v>
      </c>
      <c r="D107">
        <v>61</v>
      </c>
      <c r="E107">
        <v>6</v>
      </c>
      <c r="F107">
        <v>14</v>
      </c>
      <c r="G107">
        <v>115</v>
      </c>
      <c r="H107" t="s">
        <v>98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 t="s">
        <v>179</v>
      </c>
    </row>
    <row r="108" spans="2:17" x14ac:dyDescent="0.3">
      <c r="B108" s="3">
        <v>42245</v>
      </c>
      <c r="C108" t="s">
        <v>8</v>
      </c>
      <c r="D108">
        <v>61</v>
      </c>
      <c r="E108">
        <v>6</v>
      </c>
      <c r="F108">
        <v>15</v>
      </c>
      <c r="G108">
        <v>114</v>
      </c>
      <c r="H108" t="s">
        <v>95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t="s">
        <v>341</v>
      </c>
    </row>
    <row r="109" spans="2:17" x14ac:dyDescent="0.3">
      <c r="B109" s="3">
        <v>42245</v>
      </c>
      <c r="C109" t="s">
        <v>8</v>
      </c>
      <c r="D109">
        <v>61</v>
      </c>
      <c r="E109">
        <v>6</v>
      </c>
      <c r="F109">
        <v>16</v>
      </c>
      <c r="G109">
        <v>91</v>
      </c>
      <c r="H109" t="s">
        <v>98</v>
      </c>
      <c r="I109">
        <v>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>
        <v>42245</v>
      </c>
      <c r="C110" t="s">
        <v>8</v>
      </c>
      <c r="D110">
        <v>61</v>
      </c>
      <c r="E110">
        <v>6</v>
      </c>
      <c r="F110">
        <v>17</v>
      </c>
      <c r="G110">
        <v>96</v>
      </c>
      <c r="H110" t="s">
        <v>98</v>
      </c>
      <c r="I110">
        <v>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7" x14ac:dyDescent="0.3">
      <c r="B111" s="3">
        <v>42245</v>
      </c>
      <c r="C111" t="s">
        <v>8</v>
      </c>
      <c r="D111">
        <v>61</v>
      </c>
      <c r="E111">
        <v>6</v>
      </c>
      <c r="F111">
        <v>18</v>
      </c>
      <c r="G111">
        <v>130</v>
      </c>
      <c r="H111" s="11" t="s">
        <v>99</v>
      </c>
      <c r="I111">
        <v>4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Q111" t="s">
        <v>342</v>
      </c>
    </row>
    <row r="112" spans="2:17" x14ac:dyDescent="0.3">
      <c r="B112" s="3">
        <v>42245</v>
      </c>
      <c r="C112" t="s">
        <v>8</v>
      </c>
      <c r="D112">
        <v>61</v>
      </c>
      <c r="E112">
        <v>6</v>
      </c>
      <c r="F112">
        <v>19</v>
      </c>
      <c r="G112">
        <v>102</v>
      </c>
      <c r="H112" t="s">
        <v>116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>
        <v>42245</v>
      </c>
      <c r="C113" t="s">
        <v>8</v>
      </c>
      <c r="D113">
        <v>61</v>
      </c>
      <c r="E113">
        <v>6</v>
      </c>
      <c r="F113">
        <v>20</v>
      </c>
      <c r="G113">
        <v>116</v>
      </c>
      <c r="H113" t="s">
        <v>95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 t="s">
        <v>299</v>
      </c>
    </row>
    <row r="114" spans="2:17" x14ac:dyDescent="0.3">
      <c r="B114" s="3"/>
    </row>
    <row r="115" spans="2:17" x14ac:dyDescent="0.3">
      <c r="B115" s="3" t="s">
        <v>108</v>
      </c>
      <c r="J115">
        <f t="shared" ref="J115:O115" si="20">SUM(J94:J113)</f>
        <v>2</v>
      </c>
      <c r="K115">
        <f t="shared" si="20"/>
        <v>0</v>
      </c>
      <c r="L115">
        <f t="shared" si="20"/>
        <v>0</v>
      </c>
      <c r="M115">
        <f t="shared" si="20"/>
        <v>0</v>
      </c>
      <c r="N115">
        <f t="shared" si="20"/>
        <v>0</v>
      </c>
      <c r="O115">
        <f t="shared" si="20"/>
        <v>0</v>
      </c>
    </row>
    <row r="116" spans="2:17" x14ac:dyDescent="0.3">
      <c r="B116" s="3" t="s">
        <v>107</v>
      </c>
      <c r="G116">
        <f>AVERAGE(G94:G113)</f>
        <v>94.55</v>
      </c>
      <c r="I116">
        <f>AVERAGE(I94:I113)</f>
        <v>3.4</v>
      </c>
      <c r="J116">
        <f>AVERAGE(J94:J113)</f>
        <v>0.1</v>
      </c>
      <c r="K116">
        <f t="shared" ref="K116:O116" si="21">AVERAGE(K94:K113)</f>
        <v>0</v>
      </c>
      <c r="L116">
        <f t="shared" si="21"/>
        <v>0</v>
      </c>
      <c r="M116">
        <f t="shared" si="21"/>
        <v>0</v>
      </c>
      <c r="N116">
        <f t="shared" si="21"/>
        <v>0</v>
      </c>
      <c r="O116">
        <f t="shared" si="21"/>
        <v>0</v>
      </c>
    </row>
    <row r="117" spans="2:17" x14ac:dyDescent="0.3">
      <c r="B117" t="s">
        <v>121</v>
      </c>
      <c r="G117">
        <f>_xlfn.STDEV.S(G94:G113)</f>
        <v>25.814061855385813</v>
      </c>
      <c r="I117">
        <f t="shared" ref="I117:O117" si="22">_xlfn.STDEV.S(I94:I113)</f>
        <v>0.50262468995003518</v>
      </c>
      <c r="J117">
        <f t="shared" si="22"/>
        <v>0.30779350562554625</v>
      </c>
      <c r="K117">
        <f t="shared" si="22"/>
        <v>0</v>
      </c>
      <c r="L117">
        <f t="shared" si="22"/>
        <v>0</v>
      </c>
      <c r="M117">
        <f t="shared" si="22"/>
        <v>0</v>
      </c>
      <c r="N117">
        <f t="shared" si="22"/>
        <v>0</v>
      </c>
      <c r="O117">
        <f t="shared" si="22"/>
        <v>0</v>
      </c>
    </row>
    <row r="118" spans="2:17" x14ac:dyDescent="0.3">
      <c r="B118" s="3" t="s">
        <v>122</v>
      </c>
      <c r="G118">
        <f>(G117/SQRT(20))</f>
        <v>5.7721997084027024</v>
      </c>
      <c r="I118">
        <f t="shared" ref="I118:O118" si="23">(I117/SQRT(20))</f>
        <v>0.1123902973898034</v>
      </c>
      <c r="J118">
        <f t="shared" si="23"/>
        <v>6.8824720161168529E-2</v>
      </c>
      <c r="K118">
        <f t="shared" si="23"/>
        <v>0</v>
      </c>
      <c r="L118">
        <f t="shared" si="23"/>
        <v>0</v>
      </c>
      <c r="M118">
        <f t="shared" si="23"/>
        <v>0</v>
      </c>
      <c r="N118">
        <f t="shared" si="23"/>
        <v>0</v>
      </c>
      <c r="O118">
        <f t="shared" si="23"/>
        <v>0</v>
      </c>
    </row>
    <row r="120" spans="2:17" x14ac:dyDescent="0.3">
      <c r="B120" t="s">
        <v>34</v>
      </c>
      <c r="C120" t="s">
        <v>35</v>
      </c>
      <c r="D120" t="s">
        <v>55</v>
      </c>
      <c r="E120" t="s">
        <v>36</v>
      </c>
      <c r="F120" t="s">
        <v>37</v>
      </c>
      <c r="G120" t="s">
        <v>114</v>
      </c>
      <c r="H120" t="s">
        <v>39</v>
      </c>
      <c r="I120" t="s">
        <v>40</v>
      </c>
      <c r="J120" t="s">
        <v>41</v>
      </c>
      <c r="K120" t="s">
        <v>42</v>
      </c>
      <c r="L120" t="s">
        <v>43</v>
      </c>
      <c r="M120" t="s">
        <v>44</v>
      </c>
      <c r="N120" t="s">
        <v>45</v>
      </c>
      <c r="O120" t="s">
        <v>46</v>
      </c>
      <c r="Q120" t="s">
        <v>100</v>
      </c>
    </row>
    <row r="121" spans="2:17" x14ac:dyDescent="0.3">
      <c r="B121" s="3">
        <v>42245</v>
      </c>
      <c r="C121" t="s">
        <v>8</v>
      </c>
      <c r="D121">
        <v>65</v>
      </c>
      <c r="E121">
        <v>7</v>
      </c>
      <c r="F121">
        <v>1</v>
      </c>
      <c r="G121">
        <v>104</v>
      </c>
      <c r="H121" t="s">
        <v>98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42245</v>
      </c>
      <c r="C122" t="s">
        <v>8</v>
      </c>
      <c r="D122">
        <v>65</v>
      </c>
      <c r="E122">
        <v>7</v>
      </c>
      <c r="F122">
        <v>2</v>
      </c>
      <c r="G122">
        <v>93</v>
      </c>
      <c r="H122" t="s">
        <v>95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42245</v>
      </c>
      <c r="C123" t="s">
        <v>8</v>
      </c>
      <c r="D123">
        <v>65</v>
      </c>
      <c r="E123">
        <v>7</v>
      </c>
      <c r="F123">
        <v>3</v>
      </c>
      <c r="G123">
        <v>90</v>
      </c>
      <c r="H123" t="s">
        <v>95</v>
      </c>
      <c r="I123">
        <v>3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</row>
    <row r="124" spans="2:17" x14ac:dyDescent="0.3">
      <c r="B124" s="3">
        <v>42245</v>
      </c>
      <c r="C124" t="s">
        <v>8</v>
      </c>
      <c r="D124">
        <v>65</v>
      </c>
      <c r="E124">
        <v>7</v>
      </c>
      <c r="F124">
        <v>4</v>
      </c>
      <c r="G124">
        <v>109</v>
      </c>
      <c r="H124" t="s">
        <v>95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 t="s">
        <v>299</v>
      </c>
    </row>
    <row r="125" spans="2:17" x14ac:dyDescent="0.3">
      <c r="B125" s="3">
        <v>42245</v>
      </c>
      <c r="C125" t="s">
        <v>8</v>
      </c>
      <c r="D125">
        <v>65</v>
      </c>
      <c r="E125">
        <v>7</v>
      </c>
      <c r="F125">
        <v>5</v>
      </c>
      <c r="G125">
        <v>109</v>
      </c>
      <c r="H125" t="s">
        <v>95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7" x14ac:dyDescent="0.3">
      <c r="B126" s="3">
        <v>42245</v>
      </c>
      <c r="C126" t="s">
        <v>8</v>
      </c>
      <c r="D126">
        <v>65</v>
      </c>
      <c r="E126">
        <v>7</v>
      </c>
      <c r="F126">
        <v>6</v>
      </c>
      <c r="G126">
        <v>101</v>
      </c>
      <c r="H126" t="s">
        <v>95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42245</v>
      </c>
      <c r="C127" t="s">
        <v>8</v>
      </c>
      <c r="D127">
        <v>65</v>
      </c>
      <c r="E127">
        <v>7</v>
      </c>
      <c r="F127">
        <v>7</v>
      </c>
      <c r="G127">
        <v>63</v>
      </c>
      <c r="H127" t="s">
        <v>95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42245</v>
      </c>
      <c r="C128" t="s">
        <v>8</v>
      </c>
      <c r="D128">
        <v>65</v>
      </c>
      <c r="E128">
        <v>7</v>
      </c>
      <c r="F128">
        <v>8</v>
      </c>
      <c r="G128">
        <v>97</v>
      </c>
      <c r="H128" t="s">
        <v>95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 t="s">
        <v>232</v>
      </c>
    </row>
    <row r="129" spans="2:17" x14ac:dyDescent="0.3">
      <c r="B129" s="3">
        <v>42245</v>
      </c>
      <c r="C129" t="s">
        <v>8</v>
      </c>
      <c r="D129">
        <v>65</v>
      </c>
      <c r="E129">
        <v>7</v>
      </c>
      <c r="F129">
        <v>9</v>
      </c>
      <c r="G129">
        <v>110</v>
      </c>
      <c r="H129" t="s">
        <v>99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 s="6" t="s">
        <v>210</v>
      </c>
    </row>
    <row r="130" spans="2:17" x14ac:dyDescent="0.3">
      <c r="B130" s="3">
        <v>42245</v>
      </c>
      <c r="C130" t="s">
        <v>8</v>
      </c>
      <c r="D130">
        <v>65</v>
      </c>
      <c r="E130">
        <v>7</v>
      </c>
      <c r="F130">
        <v>10</v>
      </c>
      <c r="G130">
        <v>72</v>
      </c>
      <c r="H130" t="s">
        <v>95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42245</v>
      </c>
      <c r="C131" t="s">
        <v>8</v>
      </c>
      <c r="D131">
        <v>65</v>
      </c>
      <c r="E131">
        <v>7</v>
      </c>
      <c r="F131">
        <v>11</v>
      </c>
      <c r="G131">
        <v>120</v>
      </c>
      <c r="H131" t="s">
        <v>99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42245</v>
      </c>
      <c r="C132" t="s">
        <v>8</v>
      </c>
      <c r="D132">
        <v>65</v>
      </c>
      <c r="E132">
        <v>7</v>
      </c>
      <c r="F132">
        <v>12</v>
      </c>
      <c r="G132">
        <v>117</v>
      </c>
      <c r="H132" t="s">
        <v>99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42245</v>
      </c>
      <c r="C133" t="s">
        <v>8</v>
      </c>
      <c r="D133">
        <v>65</v>
      </c>
      <c r="E133">
        <v>7</v>
      </c>
      <c r="F133">
        <v>13</v>
      </c>
      <c r="G133">
        <v>74</v>
      </c>
      <c r="H133" t="s">
        <v>95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42245</v>
      </c>
      <c r="C134" t="s">
        <v>8</v>
      </c>
      <c r="D134">
        <v>65</v>
      </c>
      <c r="E134">
        <v>7</v>
      </c>
      <c r="F134">
        <v>14</v>
      </c>
      <c r="G134">
        <v>84</v>
      </c>
      <c r="H134" t="s">
        <v>95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Q134" t="s">
        <v>299</v>
      </c>
    </row>
    <row r="135" spans="2:17" x14ac:dyDescent="0.3">
      <c r="B135" s="3">
        <v>42245</v>
      </c>
      <c r="C135" t="s">
        <v>8</v>
      </c>
      <c r="D135">
        <v>65</v>
      </c>
      <c r="E135">
        <v>7</v>
      </c>
      <c r="F135">
        <v>15</v>
      </c>
      <c r="G135">
        <v>104</v>
      </c>
      <c r="H135" t="s">
        <v>95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42245</v>
      </c>
      <c r="C136" t="s">
        <v>8</v>
      </c>
      <c r="D136">
        <v>65</v>
      </c>
      <c r="E136">
        <v>7</v>
      </c>
      <c r="F136">
        <v>16</v>
      </c>
      <c r="G136">
        <v>107</v>
      </c>
      <c r="H136" t="s">
        <v>95</v>
      </c>
      <c r="I136">
        <v>3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42245</v>
      </c>
      <c r="C137" t="s">
        <v>8</v>
      </c>
      <c r="D137">
        <v>65</v>
      </c>
      <c r="E137">
        <v>7</v>
      </c>
      <c r="F137">
        <v>17</v>
      </c>
      <c r="G137">
        <v>133</v>
      </c>
      <c r="H137" t="s">
        <v>99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 t="s">
        <v>299</v>
      </c>
    </row>
    <row r="138" spans="2:17" x14ac:dyDescent="0.3">
      <c r="B138" s="3">
        <v>42245</v>
      </c>
      <c r="C138" t="s">
        <v>8</v>
      </c>
      <c r="D138">
        <v>65</v>
      </c>
      <c r="E138">
        <v>7</v>
      </c>
      <c r="F138">
        <v>18</v>
      </c>
      <c r="G138">
        <v>99</v>
      </c>
      <c r="H138" s="11" t="s">
        <v>95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Q138" s="6" t="s">
        <v>299</v>
      </c>
    </row>
    <row r="139" spans="2:17" x14ac:dyDescent="0.3">
      <c r="B139" s="3">
        <v>42245</v>
      </c>
      <c r="C139" t="s">
        <v>8</v>
      </c>
      <c r="D139">
        <v>65</v>
      </c>
      <c r="E139">
        <v>7</v>
      </c>
      <c r="F139">
        <v>19</v>
      </c>
      <c r="G139">
        <v>116</v>
      </c>
      <c r="H139" t="s">
        <v>95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42245</v>
      </c>
      <c r="C140" t="s">
        <v>8</v>
      </c>
      <c r="D140">
        <v>65</v>
      </c>
      <c r="E140">
        <v>7</v>
      </c>
      <c r="F140">
        <v>20</v>
      </c>
      <c r="G140">
        <v>127</v>
      </c>
      <c r="H140" t="s">
        <v>99</v>
      </c>
      <c r="I140">
        <v>4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Q140" t="s">
        <v>343</v>
      </c>
    </row>
    <row r="141" spans="2:17" x14ac:dyDescent="0.3">
      <c r="B141" s="3"/>
    </row>
    <row r="142" spans="2:17" x14ac:dyDescent="0.3">
      <c r="B142" s="3" t="s">
        <v>108</v>
      </c>
      <c r="G142">
        <v>101.1</v>
      </c>
      <c r="J142">
        <f t="shared" ref="J142:O142" si="24">SUM(J121:J140)</f>
        <v>3</v>
      </c>
      <c r="K142">
        <f t="shared" si="24"/>
        <v>0</v>
      </c>
      <c r="L142">
        <f t="shared" si="24"/>
        <v>0</v>
      </c>
      <c r="M142">
        <f t="shared" si="24"/>
        <v>1</v>
      </c>
      <c r="N142">
        <f t="shared" si="24"/>
        <v>0</v>
      </c>
      <c r="O142">
        <f t="shared" si="24"/>
        <v>0</v>
      </c>
    </row>
    <row r="143" spans="2:17" x14ac:dyDescent="0.3">
      <c r="B143" s="3" t="s">
        <v>107</v>
      </c>
      <c r="G143">
        <f>AVERAGE(G121:G140)</f>
        <v>101.45</v>
      </c>
      <c r="I143">
        <f>AVERAGE(I121:I140)</f>
        <v>3</v>
      </c>
      <c r="J143">
        <f>AVERAGE(J121:J140)</f>
        <v>0.15</v>
      </c>
      <c r="K143">
        <f t="shared" ref="K143:O143" si="25">AVERAGE(K121:K140)</f>
        <v>0</v>
      </c>
      <c r="L143">
        <f t="shared" si="25"/>
        <v>0</v>
      </c>
      <c r="M143">
        <f t="shared" si="25"/>
        <v>0.05</v>
      </c>
      <c r="N143">
        <f t="shared" si="25"/>
        <v>0</v>
      </c>
      <c r="O143">
        <f t="shared" si="25"/>
        <v>0</v>
      </c>
    </row>
    <row r="144" spans="2:17" x14ac:dyDescent="0.3">
      <c r="B144" t="s">
        <v>121</v>
      </c>
      <c r="G144">
        <f>_xlfn.STDEV.S(G121:G140)</f>
        <v>18.222239159883745</v>
      </c>
      <c r="I144">
        <f t="shared" ref="I144:O144" si="26">_xlfn.STDEV.S(I121:I140)</f>
        <v>0.32444284226152509</v>
      </c>
      <c r="J144">
        <f t="shared" si="26"/>
        <v>0.36634754853252327</v>
      </c>
      <c r="K144">
        <f t="shared" si="26"/>
        <v>0</v>
      </c>
      <c r="L144">
        <f t="shared" si="26"/>
        <v>0</v>
      </c>
      <c r="M144">
        <f t="shared" si="26"/>
        <v>0.22360679774997896</v>
      </c>
      <c r="N144">
        <f t="shared" si="26"/>
        <v>0</v>
      </c>
      <c r="O144">
        <f t="shared" si="26"/>
        <v>0</v>
      </c>
    </row>
    <row r="145" spans="2:17" x14ac:dyDescent="0.3">
      <c r="B145" s="3" t="s">
        <v>122</v>
      </c>
      <c r="G145">
        <f>(G144/SQRT(20))</f>
        <v>4.0746165463758715</v>
      </c>
      <c r="I145">
        <f t="shared" ref="I145:O145" si="27">(I144/SQRT(20))</f>
        <v>7.2547625011001163E-2</v>
      </c>
      <c r="J145">
        <f t="shared" si="27"/>
        <v>8.1917802190912534E-2</v>
      </c>
      <c r="K145">
        <f t="shared" si="27"/>
        <v>0</v>
      </c>
      <c r="L145">
        <f t="shared" si="27"/>
        <v>0</v>
      </c>
      <c r="M145">
        <f t="shared" si="27"/>
        <v>4.9999999999999996E-2</v>
      </c>
      <c r="N145">
        <f t="shared" si="27"/>
        <v>0</v>
      </c>
      <c r="O145">
        <f t="shared" si="27"/>
        <v>0</v>
      </c>
    </row>
    <row r="147" spans="2:17" x14ac:dyDescent="0.3">
      <c r="B147" t="s">
        <v>34</v>
      </c>
      <c r="C147" t="s">
        <v>35</v>
      </c>
      <c r="D147" t="s">
        <v>55</v>
      </c>
      <c r="E147" t="s">
        <v>36</v>
      </c>
      <c r="F147" t="s">
        <v>37</v>
      </c>
      <c r="G147" t="s">
        <v>114</v>
      </c>
      <c r="H147" t="s">
        <v>39</v>
      </c>
      <c r="I147" t="s">
        <v>40</v>
      </c>
      <c r="J147" t="s">
        <v>41</v>
      </c>
      <c r="K147" t="s">
        <v>42</v>
      </c>
      <c r="L147" t="s">
        <v>43</v>
      </c>
      <c r="M147" t="s">
        <v>44</v>
      </c>
      <c r="N147" t="s">
        <v>45</v>
      </c>
      <c r="O147" t="s">
        <v>46</v>
      </c>
      <c r="Q147" t="s">
        <v>100</v>
      </c>
    </row>
    <row r="148" spans="2:17" x14ac:dyDescent="0.3">
      <c r="B148" s="3">
        <v>42245</v>
      </c>
      <c r="C148" t="s">
        <v>8</v>
      </c>
      <c r="D148">
        <v>66</v>
      </c>
      <c r="E148">
        <v>8</v>
      </c>
      <c r="F148">
        <v>1</v>
      </c>
      <c r="G148">
        <v>46</v>
      </c>
      <c r="H148" t="s">
        <v>95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 s="6"/>
    </row>
    <row r="149" spans="2:17" x14ac:dyDescent="0.3">
      <c r="B149" s="3">
        <v>42245</v>
      </c>
      <c r="C149" t="s">
        <v>8</v>
      </c>
      <c r="D149">
        <v>66</v>
      </c>
      <c r="E149">
        <v>8</v>
      </c>
      <c r="F149">
        <v>2</v>
      </c>
      <c r="G149">
        <v>66</v>
      </c>
      <c r="H149" t="s">
        <v>95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 t="s">
        <v>178</v>
      </c>
    </row>
    <row r="150" spans="2:17" x14ac:dyDescent="0.3">
      <c r="B150" s="3">
        <v>42245</v>
      </c>
      <c r="C150" t="s">
        <v>8</v>
      </c>
      <c r="D150">
        <v>66</v>
      </c>
      <c r="E150">
        <v>8</v>
      </c>
      <c r="F150">
        <v>3</v>
      </c>
      <c r="G150">
        <v>57</v>
      </c>
      <c r="H150" t="s">
        <v>95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Q150" t="s">
        <v>127</v>
      </c>
    </row>
    <row r="151" spans="2:17" x14ac:dyDescent="0.3">
      <c r="B151" s="3">
        <v>42245</v>
      </c>
      <c r="C151" t="s">
        <v>8</v>
      </c>
      <c r="D151">
        <v>66</v>
      </c>
      <c r="E151">
        <v>8</v>
      </c>
      <c r="F151">
        <v>4</v>
      </c>
      <c r="G151">
        <v>68</v>
      </c>
      <c r="H151" t="s">
        <v>95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 t="s">
        <v>344</v>
      </c>
    </row>
    <row r="152" spans="2:17" x14ac:dyDescent="0.3">
      <c r="B152" s="3">
        <v>42245</v>
      </c>
      <c r="C152" t="s">
        <v>8</v>
      </c>
      <c r="D152">
        <v>66</v>
      </c>
      <c r="E152">
        <v>8</v>
      </c>
      <c r="F152">
        <v>5</v>
      </c>
      <c r="G152">
        <v>100</v>
      </c>
      <c r="H152" t="s">
        <v>95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 s="6" t="s">
        <v>299</v>
      </c>
    </row>
    <row r="153" spans="2:17" x14ac:dyDescent="0.3">
      <c r="B153" s="3">
        <v>42245</v>
      </c>
      <c r="C153" t="s">
        <v>8</v>
      </c>
      <c r="D153">
        <v>66</v>
      </c>
      <c r="E153">
        <v>8</v>
      </c>
      <c r="F153">
        <v>6</v>
      </c>
      <c r="G153">
        <v>47</v>
      </c>
      <c r="H153" t="s">
        <v>95</v>
      </c>
      <c r="I153">
        <v>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 t="s">
        <v>299</v>
      </c>
    </row>
    <row r="154" spans="2:17" x14ac:dyDescent="0.3">
      <c r="B154" s="3">
        <v>42245</v>
      </c>
      <c r="C154" t="s">
        <v>8</v>
      </c>
      <c r="D154">
        <v>66</v>
      </c>
      <c r="E154">
        <v>8</v>
      </c>
      <c r="F154">
        <v>7</v>
      </c>
      <c r="G154">
        <v>96</v>
      </c>
      <c r="H154" t="s">
        <v>95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Q154" t="s">
        <v>272</v>
      </c>
    </row>
    <row r="155" spans="2:17" x14ac:dyDescent="0.3">
      <c r="B155" s="3">
        <v>42245</v>
      </c>
      <c r="C155" t="s">
        <v>8</v>
      </c>
      <c r="D155">
        <v>66</v>
      </c>
      <c r="E155">
        <v>8</v>
      </c>
      <c r="F155">
        <v>8</v>
      </c>
      <c r="G155">
        <v>50</v>
      </c>
      <c r="H155" t="s">
        <v>95</v>
      </c>
      <c r="I155">
        <v>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>
        <v>42245</v>
      </c>
      <c r="C156" t="s">
        <v>8</v>
      </c>
      <c r="D156">
        <v>66</v>
      </c>
      <c r="E156">
        <v>8</v>
      </c>
      <c r="F156">
        <v>9</v>
      </c>
      <c r="G156">
        <v>59</v>
      </c>
      <c r="H156" t="s">
        <v>98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7" x14ac:dyDescent="0.3">
      <c r="B157" s="3">
        <v>42245</v>
      </c>
      <c r="C157" t="s">
        <v>8</v>
      </c>
      <c r="D157">
        <v>66</v>
      </c>
      <c r="E157">
        <v>8</v>
      </c>
      <c r="F157">
        <v>10</v>
      </c>
      <c r="G157">
        <v>32</v>
      </c>
      <c r="H157" t="s">
        <v>95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 t="s">
        <v>236</v>
      </c>
    </row>
    <row r="158" spans="2:17" x14ac:dyDescent="0.3">
      <c r="B158" s="3">
        <v>42245</v>
      </c>
      <c r="C158" t="s">
        <v>8</v>
      </c>
      <c r="D158">
        <v>66</v>
      </c>
      <c r="E158">
        <v>8</v>
      </c>
      <c r="F158">
        <v>11</v>
      </c>
      <c r="G158">
        <v>62</v>
      </c>
      <c r="H158" t="s">
        <v>98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42245</v>
      </c>
      <c r="C159" t="s">
        <v>8</v>
      </c>
      <c r="D159">
        <v>66</v>
      </c>
      <c r="E159">
        <v>8</v>
      </c>
      <c r="F159">
        <v>12</v>
      </c>
      <c r="G159">
        <v>64</v>
      </c>
      <c r="H159" t="s">
        <v>95</v>
      </c>
      <c r="I159">
        <v>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Q159" t="s">
        <v>345</v>
      </c>
    </row>
    <row r="160" spans="2:17" x14ac:dyDescent="0.3">
      <c r="B160" s="3"/>
    </row>
    <row r="161" spans="2:17" x14ac:dyDescent="0.3">
      <c r="B161" s="3" t="s">
        <v>108</v>
      </c>
      <c r="J161">
        <f>SUM(J148:J159)</f>
        <v>0</v>
      </c>
      <c r="K161">
        <f>SUM(K148:K159)</f>
        <v>0</v>
      </c>
      <c r="L161">
        <f>SUM(L148:L159)</f>
        <v>0</v>
      </c>
      <c r="M161">
        <f>SUM(M148:M159)</f>
        <v>0</v>
      </c>
      <c r="N161">
        <f t="shared" ref="N161:O161" si="28">SUM(N148:N159)</f>
        <v>1</v>
      </c>
      <c r="O161">
        <f t="shared" si="28"/>
        <v>0</v>
      </c>
    </row>
    <row r="162" spans="2:17" x14ac:dyDescent="0.3">
      <c r="B162" s="3" t="s">
        <v>107</v>
      </c>
      <c r="G162">
        <f>AVERAGE(G148:G159)</f>
        <v>62.25</v>
      </c>
      <c r="I162">
        <f>AVERAGE(I148:I159)</f>
        <v>2.8333333333333335</v>
      </c>
      <c r="J162">
        <f>AVERAGE(J148:J159)</f>
        <v>0</v>
      </c>
      <c r="K162">
        <f>AVERAGE(K148:K159)</f>
        <v>0</v>
      </c>
      <c r="L162">
        <f>AVERAGE(L148:L159)</f>
        <v>0</v>
      </c>
      <c r="M162">
        <f>AVERAGE(M148:M159)</f>
        <v>0</v>
      </c>
      <c r="N162">
        <f t="shared" ref="N162:O162" si="29">AVERAGE(N148:N159)</f>
        <v>8.3333333333333329E-2</v>
      </c>
      <c r="O162">
        <f t="shared" si="29"/>
        <v>0</v>
      </c>
    </row>
    <row r="163" spans="2:17" x14ac:dyDescent="0.3">
      <c r="B163" t="s">
        <v>121</v>
      </c>
      <c r="G163">
        <f>_xlfn.STDEV.S(G148:G159)</f>
        <v>19.573288848929717</v>
      </c>
      <c r="I163">
        <f>_xlfn.STDEV.S(I148:I159)</f>
        <v>0.38924947208076205</v>
      </c>
      <c r="J163">
        <f>_xlfn.STDEV.S(J148:J159)</f>
        <v>0</v>
      </c>
      <c r="K163">
        <f>_xlfn.STDEV.S(K148:K159)</f>
        <v>0</v>
      </c>
      <c r="L163">
        <f>_xlfn.STDEV.S(L148:L159)</f>
        <v>0</v>
      </c>
      <c r="M163">
        <f>_xlfn.STDEV.S(M148:M159)</f>
        <v>0</v>
      </c>
      <c r="N163">
        <f t="shared" ref="N163:O163" si="30">_xlfn.STDEV.S(N148:N159)</f>
        <v>0.28867513459481287</v>
      </c>
      <c r="O163">
        <f t="shared" si="30"/>
        <v>0</v>
      </c>
    </row>
    <row r="164" spans="2:17" x14ac:dyDescent="0.3">
      <c r="B164" s="3" t="s">
        <v>122</v>
      </c>
      <c r="G164">
        <f>(G163/SQRT(12))</f>
        <v>5.6503217929279366</v>
      </c>
      <c r="I164">
        <f>(I163/SQRT(12))</f>
        <v>0.11236664374387385</v>
      </c>
      <c r="J164">
        <f>(J163/SQRT(12))</f>
        <v>0</v>
      </c>
      <c r="K164">
        <f>(K163/SQRT(12))</f>
        <v>0</v>
      </c>
      <c r="L164">
        <f>(L163/SQRT(12))</f>
        <v>0</v>
      </c>
      <c r="M164">
        <f>(M163/SQRT(12))</f>
        <v>0</v>
      </c>
      <c r="N164">
        <f t="shared" ref="N164:O164" si="31">(N163/SQRT(12))</f>
        <v>8.3333333333333329E-2</v>
      </c>
      <c r="O164">
        <f t="shared" si="31"/>
        <v>0</v>
      </c>
    </row>
    <row r="166" spans="2:17" x14ac:dyDescent="0.3">
      <c r="B166" t="s">
        <v>34</v>
      </c>
      <c r="C166" t="s">
        <v>35</v>
      </c>
      <c r="D166" t="s">
        <v>55</v>
      </c>
      <c r="E166" t="s">
        <v>36</v>
      </c>
      <c r="F166" t="s">
        <v>37</v>
      </c>
      <c r="G166" t="s">
        <v>114</v>
      </c>
      <c r="H166" t="s">
        <v>39</v>
      </c>
      <c r="I166" t="s">
        <v>40</v>
      </c>
      <c r="J166" t="s">
        <v>41</v>
      </c>
      <c r="K166" t="s">
        <v>42</v>
      </c>
      <c r="L166" t="s">
        <v>43</v>
      </c>
      <c r="M166" t="s">
        <v>44</v>
      </c>
      <c r="N166" t="s">
        <v>45</v>
      </c>
      <c r="O166" t="s">
        <v>46</v>
      </c>
      <c r="Q166" t="s">
        <v>100</v>
      </c>
    </row>
    <row r="167" spans="2:17" x14ac:dyDescent="0.3">
      <c r="B167" s="3">
        <v>42245</v>
      </c>
      <c r="C167" t="s">
        <v>8</v>
      </c>
      <c r="D167">
        <v>67</v>
      </c>
      <c r="E167">
        <v>9</v>
      </c>
      <c r="F167">
        <v>1</v>
      </c>
      <c r="G167">
        <v>83</v>
      </c>
      <c r="H167" t="s">
        <v>95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 t="s">
        <v>299</v>
      </c>
    </row>
    <row r="168" spans="2:17" x14ac:dyDescent="0.3">
      <c r="B168" s="3">
        <v>42245</v>
      </c>
      <c r="C168" t="s">
        <v>8</v>
      </c>
      <c r="D168">
        <v>67</v>
      </c>
      <c r="E168">
        <v>9</v>
      </c>
      <c r="F168">
        <v>2</v>
      </c>
      <c r="G168">
        <v>73</v>
      </c>
      <c r="H168" t="s">
        <v>95</v>
      </c>
      <c r="I168">
        <v>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42245</v>
      </c>
      <c r="C169" t="s">
        <v>8</v>
      </c>
      <c r="D169">
        <v>67</v>
      </c>
      <c r="E169">
        <v>9</v>
      </c>
      <c r="F169">
        <v>3</v>
      </c>
      <c r="G169">
        <v>91</v>
      </c>
      <c r="H169" t="s">
        <v>116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Q169" t="s">
        <v>232</v>
      </c>
    </row>
    <row r="170" spans="2:17" x14ac:dyDescent="0.3">
      <c r="B170" s="3">
        <v>42245</v>
      </c>
      <c r="C170" t="s">
        <v>8</v>
      </c>
      <c r="D170">
        <v>67</v>
      </c>
      <c r="E170">
        <v>9</v>
      </c>
      <c r="F170">
        <v>4</v>
      </c>
      <c r="G170">
        <v>119</v>
      </c>
      <c r="H170" t="s">
        <v>95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Q170" t="s">
        <v>232</v>
      </c>
    </row>
    <row r="171" spans="2:17" x14ac:dyDescent="0.3">
      <c r="B171" s="3">
        <v>42245</v>
      </c>
      <c r="C171" t="s">
        <v>8</v>
      </c>
      <c r="D171">
        <v>67</v>
      </c>
      <c r="E171">
        <v>9</v>
      </c>
      <c r="F171">
        <v>5</v>
      </c>
      <c r="G171">
        <v>47</v>
      </c>
      <c r="H171" t="s">
        <v>95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42245</v>
      </c>
      <c r="C172" t="s">
        <v>8</v>
      </c>
      <c r="D172">
        <v>67</v>
      </c>
      <c r="E172">
        <v>9</v>
      </c>
      <c r="F172">
        <v>6</v>
      </c>
      <c r="G172">
        <v>85</v>
      </c>
      <c r="H172" t="s">
        <v>95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42245</v>
      </c>
      <c r="C173" t="s">
        <v>8</v>
      </c>
      <c r="D173">
        <v>67</v>
      </c>
      <c r="E173">
        <v>9</v>
      </c>
      <c r="F173">
        <v>7</v>
      </c>
      <c r="G173">
        <v>69</v>
      </c>
      <c r="H173" t="s">
        <v>95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42245</v>
      </c>
      <c r="C174" t="s">
        <v>8</v>
      </c>
      <c r="D174">
        <v>67</v>
      </c>
      <c r="E174">
        <v>9</v>
      </c>
      <c r="F174">
        <v>8</v>
      </c>
      <c r="G174">
        <v>75</v>
      </c>
      <c r="H174" t="s">
        <v>95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Q174" t="s">
        <v>232</v>
      </c>
    </row>
    <row r="175" spans="2:17" x14ac:dyDescent="0.3">
      <c r="B175" s="3">
        <v>42245</v>
      </c>
      <c r="C175" t="s">
        <v>8</v>
      </c>
      <c r="D175">
        <v>67</v>
      </c>
      <c r="E175">
        <v>9</v>
      </c>
      <c r="F175">
        <v>9</v>
      </c>
      <c r="G175">
        <v>48</v>
      </c>
      <c r="H175" t="s">
        <v>95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Q175" t="s">
        <v>179</v>
      </c>
    </row>
    <row r="176" spans="2:17" x14ac:dyDescent="0.3">
      <c r="B176" s="3">
        <v>42245</v>
      </c>
      <c r="C176" t="s">
        <v>8</v>
      </c>
      <c r="D176">
        <v>67</v>
      </c>
      <c r="E176">
        <v>9</v>
      </c>
      <c r="F176">
        <v>10</v>
      </c>
      <c r="G176">
        <v>109</v>
      </c>
      <c r="H176" t="s">
        <v>98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Q176" t="s">
        <v>346</v>
      </c>
    </row>
    <row r="177" spans="2:17" x14ac:dyDescent="0.3">
      <c r="B177" s="3">
        <v>42245</v>
      </c>
      <c r="C177" t="s">
        <v>8</v>
      </c>
      <c r="D177">
        <v>67</v>
      </c>
      <c r="E177">
        <v>9</v>
      </c>
      <c r="F177">
        <v>11</v>
      </c>
      <c r="G177">
        <v>109</v>
      </c>
      <c r="H177" t="s">
        <v>95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Q177" t="s">
        <v>347</v>
      </c>
    </row>
    <row r="178" spans="2:17" x14ac:dyDescent="0.3">
      <c r="B178" s="3">
        <v>42245</v>
      </c>
      <c r="C178" t="s">
        <v>8</v>
      </c>
      <c r="D178">
        <v>67</v>
      </c>
      <c r="E178">
        <v>9</v>
      </c>
      <c r="F178">
        <v>12</v>
      </c>
      <c r="G178">
        <v>115</v>
      </c>
      <c r="H178" t="s">
        <v>99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 t="s">
        <v>232</v>
      </c>
    </row>
    <row r="179" spans="2:17" x14ac:dyDescent="0.3">
      <c r="B179" s="3">
        <v>42245</v>
      </c>
      <c r="C179" t="s">
        <v>8</v>
      </c>
      <c r="D179">
        <v>67</v>
      </c>
      <c r="E179">
        <v>9</v>
      </c>
      <c r="F179">
        <v>13</v>
      </c>
      <c r="G179">
        <v>112</v>
      </c>
      <c r="H179" t="s">
        <v>116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42245</v>
      </c>
      <c r="C180" t="s">
        <v>8</v>
      </c>
      <c r="D180">
        <v>67</v>
      </c>
      <c r="E180">
        <v>9</v>
      </c>
      <c r="F180">
        <v>14</v>
      </c>
      <c r="G180">
        <v>62</v>
      </c>
      <c r="H180" t="s">
        <v>95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Q180" t="s">
        <v>167</v>
      </c>
    </row>
    <row r="181" spans="2:17" x14ac:dyDescent="0.3">
      <c r="B181" s="3">
        <v>42245</v>
      </c>
      <c r="C181" t="s">
        <v>8</v>
      </c>
      <c r="D181">
        <v>67</v>
      </c>
      <c r="E181">
        <v>9</v>
      </c>
      <c r="F181">
        <v>15</v>
      </c>
      <c r="G181">
        <v>82</v>
      </c>
      <c r="H181" t="s">
        <v>95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Q181" t="s">
        <v>167</v>
      </c>
    </row>
    <row r="182" spans="2:17" x14ac:dyDescent="0.3">
      <c r="B182" s="3">
        <v>42245</v>
      </c>
      <c r="C182" t="s">
        <v>8</v>
      </c>
      <c r="D182">
        <v>67</v>
      </c>
      <c r="E182">
        <v>9</v>
      </c>
      <c r="F182">
        <v>16</v>
      </c>
      <c r="G182">
        <v>82</v>
      </c>
      <c r="H182" t="s">
        <v>98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Q182" t="s">
        <v>167</v>
      </c>
    </row>
    <row r="183" spans="2:17" x14ac:dyDescent="0.3">
      <c r="B183" s="3">
        <v>42245</v>
      </c>
      <c r="C183" t="s">
        <v>8</v>
      </c>
      <c r="D183">
        <v>67</v>
      </c>
      <c r="E183">
        <v>9</v>
      </c>
      <c r="F183">
        <v>17</v>
      </c>
      <c r="G183">
        <v>89</v>
      </c>
      <c r="H183" t="s">
        <v>98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 t="s">
        <v>348</v>
      </c>
    </row>
    <row r="184" spans="2:17" x14ac:dyDescent="0.3">
      <c r="B184" s="3">
        <v>42245</v>
      </c>
      <c r="C184" t="s">
        <v>8</v>
      </c>
      <c r="D184">
        <v>67</v>
      </c>
      <c r="E184">
        <v>9</v>
      </c>
      <c r="F184">
        <v>18</v>
      </c>
      <c r="G184">
        <v>63</v>
      </c>
      <c r="H184" s="11" t="s">
        <v>95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 t="s">
        <v>349</v>
      </c>
    </row>
    <row r="185" spans="2:17" x14ac:dyDescent="0.3">
      <c r="B185" s="3">
        <v>42245</v>
      </c>
      <c r="C185" t="s">
        <v>8</v>
      </c>
      <c r="D185">
        <v>67</v>
      </c>
      <c r="E185">
        <v>9</v>
      </c>
      <c r="F185">
        <v>19</v>
      </c>
      <c r="G185">
        <v>80</v>
      </c>
      <c r="H185" t="s">
        <v>95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 t="s">
        <v>348</v>
      </c>
    </row>
    <row r="186" spans="2:17" x14ac:dyDescent="0.3">
      <c r="B186" s="3">
        <v>42245</v>
      </c>
      <c r="C186" t="s">
        <v>8</v>
      </c>
      <c r="D186">
        <v>67</v>
      </c>
      <c r="E186">
        <v>9</v>
      </c>
      <c r="F186">
        <v>20</v>
      </c>
      <c r="G186">
        <v>84</v>
      </c>
      <c r="H186" t="s">
        <v>95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7" x14ac:dyDescent="0.3">
      <c r="B187" s="3"/>
    </row>
    <row r="188" spans="2:17" x14ac:dyDescent="0.3">
      <c r="B188" s="3" t="s">
        <v>108</v>
      </c>
      <c r="G188">
        <v>82.75</v>
      </c>
      <c r="J188">
        <f t="shared" ref="J188:O188" si="32">SUM(J167:J186)</f>
        <v>0</v>
      </c>
      <c r="K188">
        <f t="shared" si="32"/>
        <v>0</v>
      </c>
      <c r="L188">
        <f t="shared" si="32"/>
        <v>0</v>
      </c>
      <c r="M188">
        <f t="shared" si="32"/>
        <v>0</v>
      </c>
      <c r="N188">
        <f t="shared" si="32"/>
        <v>0</v>
      </c>
      <c r="O188">
        <f t="shared" si="32"/>
        <v>0</v>
      </c>
    </row>
    <row r="189" spans="2:17" x14ac:dyDescent="0.3">
      <c r="B189" s="3" t="s">
        <v>107</v>
      </c>
      <c r="G189">
        <f>AVERAGE(G167:G186)</f>
        <v>83.85</v>
      </c>
      <c r="I189">
        <f>AVERAGE(I167:I186)</f>
        <v>2.8</v>
      </c>
      <c r="J189">
        <f>AVERAGE(J167:J186)</f>
        <v>0</v>
      </c>
      <c r="K189">
        <f t="shared" ref="K189:O189" si="33">AVERAGE(K167:K186)</f>
        <v>0</v>
      </c>
      <c r="L189">
        <f t="shared" si="33"/>
        <v>0</v>
      </c>
      <c r="M189">
        <f t="shared" si="33"/>
        <v>0</v>
      </c>
      <c r="N189">
        <f t="shared" si="33"/>
        <v>0</v>
      </c>
      <c r="O189">
        <f t="shared" si="33"/>
        <v>0</v>
      </c>
    </row>
    <row r="190" spans="2:17" x14ac:dyDescent="0.3">
      <c r="B190" t="s">
        <v>121</v>
      </c>
      <c r="G190">
        <f>_xlfn.STDEV.S(G167:G186)</f>
        <v>20.946736964827807</v>
      </c>
      <c r="I190">
        <f t="shared" ref="I190:O190" si="34">_xlfn.STDEV.S(I167:I186)</f>
        <v>0.52314836378059637</v>
      </c>
      <c r="J190">
        <f t="shared" si="34"/>
        <v>0</v>
      </c>
      <c r="K190">
        <f t="shared" si="34"/>
        <v>0</v>
      </c>
      <c r="L190">
        <f t="shared" si="34"/>
        <v>0</v>
      </c>
      <c r="M190">
        <f t="shared" si="34"/>
        <v>0</v>
      </c>
      <c r="N190">
        <f t="shared" si="34"/>
        <v>0</v>
      </c>
      <c r="O190">
        <f t="shared" si="34"/>
        <v>0</v>
      </c>
    </row>
    <row r="191" spans="2:17" x14ac:dyDescent="0.3">
      <c r="B191" s="3" t="s">
        <v>122</v>
      </c>
      <c r="G191">
        <f>(G190/SQRT(20))</f>
        <v>4.683832776016259</v>
      </c>
      <c r="I191">
        <f t="shared" ref="I191:O191" si="35">(I190/SQRT(20))</f>
        <v>0.11697953037312023</v>
      </c>
      <c r="J191">
        <f t="shared" si="35"/>
        <v>0</v>
      </c>
      <c r="K191">
        <f t="shared" si="35"/>
        <v>0</v>
      </c>
      <c r="L191">
        <f t="shared" si="35"/>
        <v>0</v>
      </c>
      <c r="M191">
        <f t="shared" si="35"/>
        <v>0</v>
      </c>
      <c r="N191">
        <f t="shared" si="35"/>
        <v>0</v>
      </c>
      <c r="O191">
        <f t="shared" si="35"/>
        <v>0</v>
      </c>
    </row>
    <row r="193" spans="2:17" x14ac:dyDescent="0.3">
      <c r="B193" t="s">
        <v>34</v>
      </c>
      <c r="C193" t="s">
        <v>35</v>
      </c>
      <c r="D193" t="s">
        <v>55</v>
      </c>
      <c r="E193" t="s">
        <v>36</v>
      </c>
      <c r="F193" t="s">
        <v>37</v>
      </c>
      <c r="G193" t="s">
        <v>114</v>
      </c>
      <c r="H193" t="s">
        <v>39</v>
      </c>
      <c r="I193" t="s">
        <v>40</v>
      </c>
      <c r="J193" t="s">
        <v>41</v>
      </c>
      <c r="K193" t="s">
        <v>42</v>
      </c>
      <c r="L193" t="s">
        <v>43</v>
      </c>
      <c r="M193" t="s">
        <v>44</v>
      </c>
      <c r="N193" t="s">
        <v>45</v>
      </c>
      <c r="O193" t="s">
        <v>46</v>
      </c>
      <c r="Q193" t="s">
        <v>100</v>
      </c>
    </row>
    <row r="194" spans="2:17" x14ac:dyDescent="0.3">
      <c r="B194" s="3">
        <v>42245</v>
      </c>
      <c r="C194" t="s">
        <v>8</v>
      </c>
      <c r="D194">
        <v>68</v>
      </c>
      <c r="E194">
        <v>10</v>
      </c>
      <c r="F194">
        <v>1</v>
      </c>
      <c r="G194">
        <v>53</v>
      </c>
      <c r="H194" t="s">
        <v>95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42245</v>
      </c>
      <c r="C195" t="s">
        <v>8</v>
      </c>
      <c r="D195">
        <v>68</v>
      </c>
      <c r="E195">
        <v>10</v>
      </c>
      <c r="F195">
        <v>2</v>
      </c>
      <c r="G195">
        <v>81</v>
      </c>
      <c r="H195" t="s">
        <v>95</v>
      </c>
      <c r="I195">
        <v>3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Q195" t="s">
        <v>179</v>
      </c>
    </row>
    <row r="196" spans="2:17" x14ac:dyDescent="0.3">
      <c r="B196" s="3">
        <v>42245</v>
      </c>
      <c r="C196" t="s">
        <v>8</v>
      </c>
      <c r="D196">
        <v>68</v>
      </c>
      <c r="E196">
        <v>10</v>
      </c>
      <c r="F196">
        <v>3</v>
      </c>
      <c r="G196">
        <v>101</v>
      </c>
      <c r="H196" t="s">
        <v>98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7" x14ac:dyDescent="0.3">
      <c r="B197" s="3">
        <v>42245</v>
      </c>
      <c r="C197" t="s">
        <v>8</v>
      </c>
      <c r="D197">
        <v>68</v>
      </c>
      <c r="E197">
        <v>10</v>
      </c>
      <c r="F197">
        <v>4</v>
      </c>
      <c r="G197">
        <v>110</v>
      </c>
      <c r="H197" t="s">
        <v>99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42245</v>
      </c>
      <c r="C198" t="s">
        <v>8</v>
      </c>
      <c r="D198">
        <v>68</v>
      </c>
      <c r="E198">
        <v>10</v>
      </c>
      <c r="F198">
        <v>5</v>
      </c>
      <c r="G198">
        <v>98</v>
      </c>
      <c r="H198" t="s">
        <v>98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42245</v>
      </c>
      <c r="C199" t="s">
        <v>8</v>
      </c>
      <c r="D199">
        <v>68</v>
      </c>
      <c r="E199">
        <v>10</v>
      </c>
      <c r="F199">
        <v>6</v>
      </c>
      <c r="G199">
        <v>110</v>
      </c>
      <c r="H199" t="s">
        <v>95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42245</v>
      </c>
      <c r="C200" t="s">
        <v>8</v>
      </c>
      <c r="D200">
        <v>68</v>
      </c>
      <c r="E200">
        <v>10</v>
      </c>
      <c r="F200">
        <v>7</v>
      </c>
      <c r="G200">
        <v>120</v>
      </c>
      <c r="H200" t="s">
        <v>99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 t="s">
        <v>299</v>
      </c>
    </row>
    <row r="201" spans="2:17" x14ac:dyDescent="0.3">
      <c r="B201" s="3">
        <v>42245</v>
      </c>
      <c r="C201" t="s">
        <v>8</v>
      </c>
      <c r="D201">
        <v>68</v>
      </c>
      <c r="E201">
        <v>10</v>
      </c>
      <c r="F201">
        <v>8</v>
      </c>
      <c r="G201">
        <v>103</v>
      </c>
      <c r="H201" t="s">
        <v>99</v>
      </c>
      <c r="I201">
        <v>3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42245</v>
      </c>
      <c r="C202" t="s">
        <v>8</v>
      </c>
      <c r="D202">
        <v>68</v>
      </c>
      <c r="E202">
        <v>10</v>
      </c>
      <c r="F202">
        <v>9</v>
      </c>
      <c r="G202">
        <v>90</v>
      </c>
      <c r="H202" t="s">
        <v>99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42245</v>
      </c>
      <c r="C203" t="s">
        <v>8</v>
      </c>
      <c r="D203">
        <v>68</v>
      </c>
      <c r="E203">
        <v>10</v>
      </c>
      <c r="F203">
        <v>10</v>
      </c>
      <c r="G203">
        <v>98</v>
      </c>
      <c r="H203" t="s">
        <v>99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Q203" t="s">
        <v>350</v>
      </c>
    </row>
    <row r="204" spans="2:17" x14ac:dyDescent="0.3">
      <c r="B204" s="3">
        <v>42245</v>
      </c>
      <c r="C204" t="s">
        <v>8</v>
      </c>
      <c r="D204">
        <v>68</v>
      </c>
      <c r="E204">
        <v>10</v>
      </c>
      <c r="F204">
        <v>11</v>
      </c>
      <c r="G204">
        <v>121</v>
      </c>
      <c r="H204" t="s">
        <v>98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 t="s">
        <v>299</v>
      </c>
    </row>
    <row r="205" spans="2:17" x14ac:dyDescent="0.3">
      <c r="B205" s="3">
        <v>42245</v>
      </c>
      <c r="C205" t="s">
        <v>8</v>
      </c>
      <c r="D205">
        <v>68</v>
      </c>
      <c r="E205">
        <v>10</v>
      </c>
      <c r="F205">
        <v>12</v>
      </c>
      <c r="G205">
        <v>78</v>
      </c>
      <c r="H205" t="s">
        <v>95</v>
      </c>
      <c r="I205">
        <v>4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7" x14ac:dyDescent="0.3">
      <c r="B206" s="3">
        <v>42245</v>
      </c>
      <c r="C206" t="s">
        <v>8</v>
      </c>
      <c r="D206">
        <v>68</v>
      </c>
      <c r="E206">
        <v>10</v>
      </c>
      <c r="F206">
        <v>13</v>
      </c>
      <c r="G206">
        <v>118</v>
      </c>
      <c r="H206" t="s">
        <v>99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7" x14ac:dyDescent="0.3">
      <c r="B207" s="3">
        <v>42245</v>
      </c>
      <c r="C207" t="s">
        <v>8</v>
      </c>
      <c r="D207">
        <v>68</v>
      </c>
      <c r="E207">
        <v>10</v>
      </c>
      <c r="F207">
        <v>14</v>
      </c>
      <c r="G207">
        <v>108</v>
      </c>
      <c r="H207" t="s">
        <v>195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2:17" x14ac:dyDescent="0.3">
      <c r="B208" s="3">
        <v>42245</v>
      </c>
      <c r="C208" t="s">
        <v>8</v>
      </c>
      <c r="D208">
        <v>68</v>
      </c>
      <c r="E208">
        <v>10</v>
      </c>
      <c r="F208">
        <v>15</v>
      </c>
      <c r="G208">
        <v>125</v>
      </c>
      <c r="H208" t="s">
        <v>99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7" x14ac:dyDescent="0.3">
      <c r="B209" s="3">
        <v>42245</v>
      </c>
      <c r="C209" t="s">
        <v>8</v>
      </c>
      <c r="D209">
        <v>68</v>
      </c>
      <c r="E209">
        <v>10</v>
      </c>
      <c r="F209">
        <v>16</v>
      </c>
      <c r="G209">
        <v>76</v>
      </c>
      <c r="H209" t="s">
        <v>116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7" x14ac:dyDescent="0.3">
      <c r="B210" s="3">
        <v>42245</v>
      </c>
      <c r="C210" t="s">
        <v>8</v>
      </c>
      <c r="D210">
        <v>68</v>
      </c>
      <c r="E210">
        <v>10</v>
      </c>
      <c r="F210">
        <v>17</v>
      </c>
      <c r="G210">
        <v>47</v>
      </c>
      <c r="H210" t="s">
        <v>95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Q210" t="s">
        <v>299</v>
      </c>
    </row>
    <row r="211" spans="2:17" x14ac:dyDescent="0.3">
      <c r="B211" s="3">
        <v>42245</v>
      </c>
      <c r="C211" t="s">
        <v>8</v>
      </c>
      <c r="D211">
        <v>68</v>
      </c>
      <c r="E211">
        <v>10</v>
      </c>
      <c r="F211">
        <v>18</v>
      </c>
      <c r="G211">
        <v>99</v>
      </c>
      <c r="H211" s="11" t="s">
        <v>99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Q211" t="s">
        <v>351</v>
      </c>
    </row>
    <row r="212" spans="2:17" x14ac:dyDescent="0.3">
      <c r="B212" s="3">
        <v>42245</v>
      </c>
      <c r="C212" t="s">
        <v>8</v>
      </c>
      <c r="D212">
        <v>68</v>
      </c>
      <c r="E212">
        <v>10</v>
      </c>
      <c r="F212">
        <v>19</v>
      </c>
      <c r="G212">
        <v>57</v>
      </c>
      <c r="H212" t="s">
        <v>95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2:17" x14ac:dyDescent="0.3">
      <c r="B213" s="3">
        <v>42245</v>
      </c>
      <c r="C213" t="s">
        <v>8</v>
      </c>
      <c r="D213">
        <v>68</v>
      </c>
      <c r="E213">
        <v>10</v>
      </c>
      <c r="F213">
        <v>20</v>
      </c>
      <c r="G213">
        <v>102</v>
      </c>
      <c r="H213" t="s">
        <v>249</v>
      </c>
      <c r="I213">
        <v>3</v>
      </c>
      <c r="J213">
        <v>2</v>
      </c>
      <c r="K213">
        <v>0</v>
      </c>
      <c r="L213">
        <v>0</v>
      </c>
      <c r="M213">
        <v>0</v>
      </c>
      <c r="N213">
        <v>0</v>
      </c>
      <c r="O213">
        <v>0</v>
      </c>
      <c r="Q213" t="s">
        <v>179</v>
      </c>
    </row>
    <row r="214" spans="2:17" x14ac:dyDescent="0.3">
      <c r="B214" s="3"/>
    </row>
    <row r="215" spans="2:17" x14ac:dyDescent="0.3">
      <c r="B215" s="3" t="s">
        <v>108</v>
      </c>
      <c r="G215">
        <v>104.95</v>
      </c>
      <c r="J215">
        <f t="shared" ref="J215:O215" si="36">SUM(J194:J213)</f>
        <v>4</v>
      </c>
      <c r="K215">
        <f t="shared" si="36"/>
        <v>1</v>
      </c>
      <c r="L215">
        <f t="shared" si="36"/>
        <v>0</v>
      </c>
      <c r="M215">
        <f t="shared" si="36"/>
        <v>0</v>
      </c>
      <c r="N215">
        <f t="shared" si="36"/>
        <v>0</v>
      </c>
      <c r="O215">
        <f t="shared" si="36"/>
        <v>0</v>
      </c>
    </row>
    <row r="216" spans="2:17" x14ac:dyDescent="0.3">
      <c r="B216" s="3" t="s">
        <v>107</v>
      </c>
      <c r="G216">
        <f>AVERAGE(G194:G213)</f>
        <v>94.75</v>
      </c>
      <c r="I216">
        <f>AVERAGE(I194:I213)</f>
        <v>3</v>
      </c>
      <c r="J216">
        <f>AVERAGE(J194:J213)</f>
        <v>0.2</v>
      </c>
      <c r="K216">
        <f t="shared" ref="K216:O216" si="37">AVERAGE(K194:K213)</f>
        <v>0.05</v>
      </c>
      <c r="L216">
        <f t="shared" si="37"/>
        <v>0</v>
      </c>
      <c r="M216">
        <f t="shared" si="37"/>
        <v>0</v>
      </c>
      <c r="N216">
        <f t="shared" si="37"/>
        <v>0</v>
      </c>
      <c r="O216">
        <f t="shared" si="37"/>
        <v>0</v>
      </c>
    </row>
    <row r="217" spans="2:17" x14ac:dyDescent="0.3">
      <c r="B217" t="s">
        <v>121</v>
      </c>
      <c r="G217">
        <f>_xlfn.STDEV.S(G194:G213)</f>
        <v>22.842423597102687</v>
      </c>
      <c r="I217">
        <f t="shared" ref="I217:O217" si="38">_xlfn.STDEV.S(I194:I213)</f>
        <v>0.32444284226152509</v>
      </c>
      <c r="J217">
        <f t="shared" si="38"/>
        <v>0.52314836378059693</v>
      </c>
      <c r="K217">
        <f t="shared" si="38"/>
        <v>0.22360679774997896</v>
      </c>
      <c r="L217">
        <f t="shared" si="38"/>
        <v>0</v>
      </c>
      <c r="M217">
        <f t="shared" si="38"/>
        <v>0</v>
      </c>
      <c r="N217">
        <f t="shared" si="38"/>
        <v>0</v>
      </c>
      <c r="O217">
        <f t="shared" si="38"/>
        <v>0</v>
      </c>
    </row>
    <row r="218" spans="2:17" x14ac:dyDescent="0.3">
      <c r="B218" s="3" t="s">
        <v>122</v>
      </c>
      <c r="G218">
        <f>(G217/SQRT(20))</f>
        <v>5.1077211933966877</v>
      </c>
      <c r="I218">
        <f t="shared" ref="I218:O218" si="39">(I217/SQRT(20))</f>
        <v>7.2547625011001163E-2</v>
      </c>
      <c r="J218">
        <f t="shared" si="39"/>
        <v>0.11697953037312035</v>
      </c>
      <c r="K218">
        <f t="shared" si="39"/>
        <v>4.9999999999999996E-2</v>
      </c>
      <c r="L218">
        <f t="shared" si="39"/>
        <v>0</v>
      </c>
      <c r="M218">
        <f t="shared" si="39"/>
        <v>0</v>
      </c>
      <c r="N218">
        <f t="shared" si="39"/>
        <v>0</v>
      </c>
      <c r="O218">
        <f t="shared" si="39"/>
        <v>0</v>
      </c>
    </row>
    <row r="220" spans="2:17" x14ac:dyDescent="0.3">
      <c r="B220" t="s">
        <v>34</v>
      </c>
      <c r="C220" t="s">
        <v>35</v>
      </c>
      <c r="D220" t="s">
        <v>55</v>
      </c>
      <c r="E220" t="s">
        <v>36</v>
      </c>
      <c r="F220" t="s">
        <v>37</v>
      </c>
      <c r="G220" t="s">
        <v>114</v>
      </c>
      <c r="H220" t="s">
        <v>39</v>
      </c>
      <c r="I220" t="s">
        <v>40</v>
      </c>
      <c r="J220" t="s">
        <v>41</v>
      </c>
      <c r="K220" t="s">
        <v>42</v>
      </c>
      <c r="L220" t="s">
        <v>43</v>
      </c>
      <c r="M220" t="s">
        <v>44</v>
      </c>
      <c r="N220" t="s">
        <v>45</v>
      </c>
      <c r="O220" t="s">
        <v>46</v>
      </c>
      <c r="Q220" t="s">
        <v>100</v>
      </c>
    </row>
    <row r="221" spans="2:17" x14ac:dyDescent="0.3">
      <c r="B221" s="3">
        <v>42245</v>
      </c>
      <c r="C221" t="s">
        <v>8</v>
      </c>
      <c r="D221">
        <v>69</v>
      </c>
      <c r="E221">
        <v>11</v>
      </c>
      <c r="F221">
        <v>1</v>
      </c>
      <c r="G221">
        <v>136</v>
      </c>
      <c r="H221" t="s">
        <v>95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42245</v>
      </c>
      <c r="C222" t="s">
        <v>8</v>
      </c>
      <c r="D222">
        <v>69</v>
      </c>
      <c r="E222">
        <v>11</v>
      </c>
      <c r="F222">
        <v>2</v>
      </c>
      <c r="G222">
        <v>124</v>
      </c>
      <c r="H222" t="s">
        <v>95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42245</v>
      </c>
      <c r="C223" t="s">
        <v>8</v>
      </c>
      <c r="D223">
        <v>69</v>
      </c>
      <c r="E223">
        <v>11</v>
      </c>
      <c r="F223">
        <v>3</v>
      </c>
      <c r="G223">
        <v>84</v>
      </c>
      <c r="H223" t="s">
        <v>95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Q223" s="6"/>
    </row>
    <row r="224" spans="2:17" x14ac:dyDescent="0.3">
      <c r="B224" s="3">
        <v>42245</v>
      </c>
      <c r="C224" t="s">
        <v>8</v>
      </c>
      <c r="D224">
        <v>69</v>
      </c>
      <c r="E224">
        <v>11</v>
      </c>
      <c r="F224">
        <v>4</v>
      </c>
      <c r="G224">
        <v>127</v>
      </c>
      <c r="H224" t="s">
        <v>95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42245</v>
      </c>
      <c r="C225" t="s">
        <v>8</v>
      </c>
      <c r="D225">
        <v>69</v>
      </c>
      <c r="E225">
        <v>11</v>
      </c>
      <c r="F225">
        <v>5</v>
      </c>
      <c r="G225">
        <v>123</v>
      </c>
      <c r="H225" t="s">
        <v>99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42245</v>
      </c>
      <c r="C226" t="s">
        <v>8</v>
      </c>
      <c r="D226">
        <v>69</v>
      </c>
      <c r="E226">
        <v>11</v>
      </c>
      <c r="F226">
        <v>6</v>
      </c>
      <c r="G226">
        <v>100</v>
      </c>
      <c r="H226" t="s">
        <v>95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2:17" x14ac:dyDescent="0.3">
      <c r="B227" s="3">
        <v>42245</v>
      </c>
      <c r="C227" t="s">
        <v>8</v>
      </c>
      <c r="D227">
        <v>69</v>
      </c>
      <c r="E227">
        <v>11</v>
      </c>
      <c r="F227">
        <v>7</v>
      </c>
      <c r="G227">
        <v>97</v>
      </c>
      <c r="H227" t="s">
        <v>98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Q227" t="s">
        <v>352</v>
      </c>
    </row>
    <row r="228" spans="2:17" x14ac:dyDescent="0.3">
      <c r="B228" s="3">
        <v>42245</v>
      </c>
      <c r="C228" t="s">
        <v>8</v>
      </c>
      <c r="D228">
        <v>69</v>
      </c>
      <c r="E228">
        <v>11</v>
      </c>
      <c r="F228">
        <v>8</v>
      </c>
      <c r="G228">
        <v>111</v>
      </c>
      <c r="H228" t="s">
        <v>95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 t="s">
        <v>299</v>
      </c>
    </row>
    <row r="229" spans="2:17" x14ac:dyDescent="0.3">
      <c r="B229" s="3">
        <v>42245</v>
      </c>
      <c r="C229" t="s">
        <v>8</v>
      </c>
      <c r="D229">
        <v>69</v>
      </c>
      <c r="E229">
        <v>11</v>
      </c>
      <c r="F229">
        <v>9</v>
      </c>
      <c r="G229">
        <v>99</v>
      </c>
      <c r="H229" t="s">
        <v>98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Q229" s="6" t="s">
        <v>178</v>
      </c>
    </row>
    <row r="230" spans="2:17" x14ac:dyDescent="0.3">
      <c r="B230" s="3">
        <v>42245</v>
      </c>
      <c r="C230" t="s">
        <v>8</v>
      </c>
      <c r="D230">
        <v>69</v>
      </c>
      <c r="E230">
        <v>11</v>
      </c>
      <c r="F230">
        <v>10</v>
      </c>
      <c r="G230">
        <v>98</v>
      </c>
      <c r="H230" t="s">
        <v>98</v>
      </c>
      <c r="I230">
        <v>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7" x14ac:dyDescent="0.3">
      <c r="B231" s="3">
        <v>42245</v>
      </c>
      <c r="C231" t="s">
        <v>8</v>
      </c>
      <c r="D231">
        <v>69</v>
      </c>
      <c r="E231">
        <v>11</v>
      </c>
      <c r="F231">
        <v>11</v>
      </c>
      <c r="G231">
        <v>130</v>
      </c>
      <c r="H231" t="s">
        <v>95</v>
      </c>
      <c r="I231">
        <v>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7" x14ac:dyDescent="0.3">
      <c r="B232" s="3">
        <v>42245</v>
      </c>
      <c r="C232" t="s">
        <v>8</v>
      </c>
      <c r="D232">
        <v>69</v>
      </c>
      <c r="E232">
        <v>11</v>
      </c>
      <c r="F232">
        <v>12</v>
      </c>
      <c r="G232">
        <v>127</v>
      </c>
      <c r="H232" t="s">
        <v>95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Q232" s="6"/>
    </row>
    <row r="233" spans="2:17" x14ac:dyDescent="0.3">
      <c r="B233" s="3">
        <v>42245</v>
      </c>
      <c r="C233" t="s">
        <v>8</v>
      </c>
      <c r="D233">
        <v>69</v>
      </c>
      <c r="E233">
        <v>11</v>
      </c>
      <c r="F233">
        <v>13</v>
      </c>
      <c r="G233">
        <v>137</v>
      </c>
      <c r="H233" t="s">
        <v>95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2:17" x14ac:dyDescent="0.3">
      <c r="B234" s="3">
        <v>42245</v>
      </c>
      <c r="C234" t="s">
        <v>8</v>
      </c>
      <c r="D234">
        <v>69</v>
      </c>
      <c r="E234">
        <v>11</v>
      </c>
      <c r="F234">
        <v>14</v>
      </c>
      <c r="G234">
        <v>55</v>
      </c>
      <c r="H234" t="s">
        <v>95</v>
      </c>
      <c r="I234">
        <v>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2:17" x14ac:dyDescent="0.3">
      <c r="B235" s="3">
        <v>42245</v>
      </c>
      <c r="C235" t="s">
        <v>8</v>
      </c>
      <c r="D235">
        <v>69</v>
      </c>
      <c r="E235">
        <v>11</v>
      </c>
      <c r="F235">
        <v>15</v>
      </c>
      <c r="G235">
        <v>128</v>
      </c>
      <c r="H235" t="s">
        <v>95</v>
      </c>
      <c r="I235">
        <v>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7" x14ac:dyDescent="0.3">
      <c r="B236" s="3">
        <v>42245</v>
      </c>
      <c r="C236" t="s">
        <v>8</v>
      </c>
      <c r="D236">
        <v>69</v>
      </c>
      <c r="E236">
        <v>11</v>
      </c>
      <c r="F236">
        <v>16</v>
      </c>
      <c r="G236">
        <v>81</v>
      </c>
      <c r="H236" t="s">
        <v>95</v>
      </c>
      <c r="I236">
        <v>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2:17" x14ac:dyDescent="0.3">
      <c r="B237" s="3"/>
    </row>
    <row r="238" spans="2:17" x14ac:dyDescent="0.3">
      <c r="B238" s="3" t="s">
        <v>108</v>
      </c>
      <c r="J238">
        <f t="shared" ref="J238:O238" si="40">SUM(J221:J236)</f>
        <v>0</v>
      </c>
      <c r="K238">
        <f t="shared" si="40"/>
        <v>0</v>
      </c>
      <c r="L238">
        <f t="shared" si="40"/>
        <v>0</v>
      </c>
      <c r="M238">
        <f t="shared" si="40"/>
        <v>0</v>
      </c>
      <c r="N238">
        <f t="shared" si="40"/>
        <v>0</v>
      </c>
      <c r="O238">
        <f t="shared" si="40"/>
        <v>0</v>
      </c>
    </row>
    <row r="239" spans="2:17" x14ac:dyDescent="0.3">
      <c r="B239" s="3" t="s">
        <v>107</v>
      </c>
      <c r="G239">
        <f>AVERAGE(G221:G236)</f>
        <v>109.8125</v>
      </c>
      <c r="I239">
        <f t="shared" ref="I239:O239" si="41">AVERAGE(I221:I236)</f>
        <v>3</v>
      </c>
      <c r="J239">
        <f t="shared" si="41"/>
        <v>0</v>
      </c>
      <c r="K239">
        <f t="shared" si="41"/>
        <v>0</v>
      </c>
      <c r="L239">
        <f t="shared" si="41"/>
        <v>0</v>
      </c>
      <c r="M239">
        <f t="shared" si="41"/>
        <v>0</v>
      </c>
      <c r="N239">
        <f t="shared" si="41"/>
        <v>0</v>
      </c>
      <c r="O239">
        <f t="shared" si="41"/>
        <v>0</v>
      </c>
    </row>
    <row r="240" spans="2:17" x14ac:dyDescent="0.3">
      <c r="B240" t="s">
        <v>121</v>
      </c>
      <c r="G240">
        <f>_xlfn.STDEV.S(G221:G236)</f>
        <v>23.307277118244993</v>
      </c>
      <c r="I240">
        <f t="shared" ref="I240:O240" si="42">_xlfn.STDEV.S(I221:I236)</f>
        <v>0.36514837167011072</v>
      </c>
      <c r="J240">
        <f t="shared" si="42"/>
        <v>0</v>
      </c>
      <c r="K240">
        <f t="shared" si="42"/>
        <v>0</v>
      </c>
      <c r="L240">
        <f t="shared" si="42"/>
        <v>0</v>
      </c>
      <c r="M240">
        <f t="shared" si="42"/>
        <v>0</v>
      </c>
      <c r="N240">
        <f t="shared" si="42"/>
        <v>0</v>
      </c>
      <c r="O240">
        <f t="shared" si="42"/>
        <v>0</v>
      </c>
    </row>
    <row r="241" spans="2:17" x14ac:dyDescent="0.3">
      <c r="B241" s="3" t="s">
        <v>122</v>
      </c>
      <c r="G241">
        <f>(G240/SQRT(16))</f>
        <v>5.8268192795612483</v>
      </c>
      <c r="I241">
        <f t="shared" ref="I241:O241" si="43">(I240/SQRT(16))</f>
        <v>9.1287092917527679E-2</v>
      </c>
      <c r="J241">
        <f t="shared" si="43"/>
        <v>0</v>
      </c>
      <c r="K241">
        <f t="shared" si="43"/>
        <v>0</v>
      </c>
      <c r="L241">
        <f t="shared" si="43"/>
        <v>0</v>
      </c>
      <c r="M241">
        <f t="shared" si="43"/>
        <v>0</v>
      </c>
      <c r="N241">
        <f t="shared" si="43"/>
        <v>0</v>
      </c>
      <c r="O241">
        <f t="shared" si="43"/>
        <v>0</v>
      </c>
    </row>
    <row r="243" spans="2:17" x14ac:dyDescent="0.3">
      <c r="B243" t="s">
        <v>34</v>
      </c>
      <c r="C243" t="s">
        <v>35</v>
      </c>
      <c r="D243" t="s">
        <v>55</v>
      </c>
      <c r="E243" t="s">
        <v>36</v>
      </c>
      <c r="F243" t="s">
        <v>37</v>
      </c>
      <c r="G243" t="s">
        <v>114</v>
      </c>
      <c r="H243" t="s">
        <v>39</v>
      </c>
      <c r="I243" t="s">
        <v>40</v>
      </c>
      <c r="J243" t="s">
        <v>41</v>
      </c>
      <c r="K243" t="s">
        <v>42</v>
      </c>
      <c r="L243" t="s">
        <v>43</v>
      </c>
      <c r="M243" t="s">
        <v>44</v>
      </c>
      <c r="N243" t="s">
        <v>45</v>
      </c>
      <c r="O243" t="s">
        <v>46</v>
      </c>
      <c r="Q243" t="s">
        <v>100</v>
      </c>
    </row>
    <row r="244" spans="2:17" x14ac:dyDescent="0.3">
      <c r="B244" s="3">
        <v>42245</v>
      </c>
      <c r="C244" t="s">
        <v>8</v>
      </c>
      <c r="D244">
        <v>70</v>
      </c>
      <c r="E244">
        <v>12</v>
      </c>
      <c r="F244">
        <v>1</v>
      </c>
      <c r="G244">
        <v>62</v>
      </c>
      <c r="H244" t="s">
        <v>95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 s="6" t="s">
        <v>299</v>
      </c>
    </row>
    <row r="245" spans="2:17" x14ac:dyDescent="0.3">
      <c r="B245" s="3">
        <v>42245</v>
      </c>
      <c r="C245" t="s">
        <v>8</v>
      </c>
      <c r="D245">
        <v>70</v>
      </c>
      <c r="E245">
        <v>12</v>
      </c>
      <c r="F245">
        <v>2</v>
      </c>
      <c r="G245">
        <v>90</v>
      </c>
      <c r="H245" t="s">
        <v>98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7" x14ac:dyDescent="0.3">
      <c r="B246" s="3">
        <v>42245</v>
      </c>
      <c r="C246" t="s">
        <v>8</v>
      </c>
      <c r="D246">
        <v>70</v>
      </c>
      <c r="E246">
        <v>12</v>
      </c>
      <c r="F246">
        <v>3</v>
      </c>
      <c r="G246">
        <v>98</v>
      </c>
      <c r="H246" t="s">
        <v>98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Q246" s="6" t="s">
        <v>353</v>
      </c>
    </row>
    <row r="247" spans="2:17" x14ac:dyDescent="0.3">
      <c r="B247" s="3">
        <v>42245</v>
      </c>
      <c r="C247" t="s">
        <v>8</v>
      </c>
      <c r="D247">
        <v>70</v>
      </c>
      <c r="E247">
        <v>12</v>
      </c>
      <c r="F247">
        <v>4</v>
      </c>
      <c r="G247">
        <v>107</v>
      </c>
      <c r="H247" t="s">
        <v>99</v>
      </c>
      <c r="I247">
        <v>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Q247" s="6" t="s">
        <v>354</v>
      </c>
    </row>
    <row r="248" spans="2:17" x14ac:dyDescent="0.3">
      <c r="B248" s="3">
        <v>42245</v>
      </c>
      <c r="C248" t="s">
        <v>8</v>
      </c>
      <c r="D248">
        <v>70</v>
      </c>
      <c r="E248">
        <v>12</v>
      </c>
      <c r="F248">
        <v>5</v>
      </c>
      <c r="G248">
        <v>93</v>
      </c>
      <c r="H248" t="s">
        <v>98</v>
      </c>
      <c r="I248">
        <v>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Q248" s="6"/>
    </row>
    <row r="249" spans="2:17" x14ac:dyDescent="0.3">
      <c r="B249" s="3">
        <v>42245</v>
      </c>
      <c r="C249" t="s">
        <v>8</v>
      </c>
      <c r="D249">
        <v>70</v>
      </c>
      <c r="E249">
        <v>12</v>
      </c>
      <c r="F249">
        <v>6</v>
      </c>
      <c r="G249">
        <v>62</v>
      </c>
      <c r="H249" t="s">
        <v>95</v>
      </c>
      <c r="I249">
        <v>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Q249" t="s">
        <v>299</v>
      </c>
    </row>
    <row r="250" spans="2:17" x14ac:dyDescent="0.3">
      <c r="B250" s="3">
        <v>42245</v>
      </c>
      <c r="C250" t="s">
        <v>8</v>
      </c>
      <c r="D250">
        <v>70</v>
      </c>
      <c r="E250">
        <v>12</v>
      </c>
      <c r="F250">
        <v>7</v>
      </c>
      <c r="G250">
        <v>131</v>
      </c>
      <c r="H250" t="s">
        <v>249</v>
      </c>
      <c r="I250">
        <v>3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Q250" t="s">
        <v>328</v>
      </c>
    </row>
    <row r="251" spans="2:17" x14ac:dyDescent="0.3">
      <c r="B251" s="3"/>
    </row>
    <row r="252" spans="2:17" x14ac:dyDescent="0.3">
      <c r="B252" s="3" t="s">
        <v>108</v>
      </c>
      <c r="J252">
        <f>SUM(J244:J250)</f>
        <v>0</v>
      </c>
      <c r="K252">
        <f>SUM(K244:K250)</f>
        <v>0</v>
      </c>
      <c r="L252">
        <f t="shared" ref="L252:O252" si="44">SUM(L244:L250)</f>
        <v>0</v>
      </c>
      <c r="M252">
        <f t="shared" si="44"/>
        <v>0</v>
      </c>
      <c r="N252">
        <f t="shared" si="44"/>
        <v>0</v>
      </c>
      <c r="O252">
        <f t="shared" si="44"/>
        <v>0</v>
      </c>
    </row>
    <row r="253" spans="2:17" x14ac:dyDescent="0.3">
      <c r="B253" s="3" t="s">
        <v>107</v>
      </c>
      <c r="G253">
        <f>AVERAGE(G244:G250)</f>
        <v>91.857142857142861</v>
      </c>
      <c r="I253">
        <f>AVERAGE(I244:I250)</f>
        <v>2.8571428571428572</v>
      </c>
      <c r="J253">
        <f>AVERAGE(J244:J250)</f>
        <v>0</v>
      </c>
      <c r="K253">
        <f>AVERAGE(K244:K250)</f>
        <v>0</v>
      </c>
      <c r="L253">
        <f t="shared" ref="L253:O253" si="45">AVERAGE(L244:L250)</f>
        <v>0</v>
      </c>
      <c r="M253">
        <f t="shared" si="45"/>
        <v>0</v>
      </c>
      <c r="N253">
        <f t="shared" si="45"/>
        <v>0</v>
      </c>
      <c r="O253">
        <f t="shared" si="45"/>
        <v>0</v>
      </c>
    </row>
    <row r="254" spans="2:17" x14ac:dyDescent="0.3">
      <c r="B254" t="s">
        <v>121</v>
      </c>
      <c r="G254">
        <f>_xlfn.STDEV.S(G244:G250)</f>
        <v>24.450143635764682</v>
      </c>
      <c r="I254">
        <f>_xlfn.STDEV.S(I244:I250)</f>
        <v>0.37796447300922653</v>
      </c>
      <c r="J254">
        <f>_xlfn.STDEV.S(J244:J250)</f>
        <v>0</v>
      </c>
      <c r="K254">
        <f>_xlfn.STDEV.S(K244:K250)</f>
        <v>0</v>
      </c>
      <c r="L254">
        <f t="shared" ref="L254:O254" si="46">_xlfn.STDEV.S(L244:L250)</f>
        <v>0</v>
      </c>
      <c r="M254">
        <f t="shared" si="46"/>
        <v>0</v>
      </c>
      <c r="N254">
        <f t="shared" si="46"/>
        <v>0</v>
      </c>
      <c r="O254">
        <f t="shared" si="46"/>
        <v>0</v>
      </c>
    </row>
    <row r="255" spans="2:17" x14ac:dyDescent="0.3">
      <c r="B255" s="3" t="s">
        <v>122</v>
      </c>
      <c r="G255">
        <f>(G254/SQRT(7))</f>
        <v>9.2412856542917083</v>
      </c>
      <c r="I255">
        <f>(I254/SQRT(7))</f>
        <v>0.1428571428571426</v>
      </c>
      <c r="J255">
        <f>(J254/SQRT(7))</f>
        <v>0</v>
      </c>
      <c r="K255">
        <f>(K254/SQRT(7))</f>
        <v>0</v>
      </c>
      <c r="L255">
        <f t="shared" ref="L255:O255" si="47">(L254/SQRT(7))</f>
        <v>0</v>
      </c>
      <c r="M255">
        <f t="shared" si="47"/>
        <v>0</v>
      </c>
      <c r="N255">
        <f t="shared" si="47"/>
        <v>0</v>
      </c>
      <c r="O255">
        <f t="shared" si="47"/>
        <v>0</v>
      </c>
    </row>
    <row r="257" spans="2:17" x14ac:dyDescent="0.3">
      <c r="B257" t="s">
        <v>34</v>
      </c>
      <c r="C257" t="s">
        <v>35</v>
      </c>
      <c r="D257" t="s">
        <v>55</v>
      </c>
      <c r="E257" t="s">
        <v>36</v>
      </c>
      <c r="F257" t="s">
        <v>37</v>
      </c>
      <c r="G257" t="s">
        <v>114</v>
      </c>
      <c r="H257" t="s">
        <v>39</v>
      </c>
      <c r="I257" t="s">
        <v>40</v>
      </c>
      <c r="J257" t="s">
        <v>41</v>
      </c>
      <c r="K257" t="s">
        <v>42</v>
      </c>
      <c r="L257" t="s">
        <v>43</v>
      </c>
      <c r="M257" t="s">
        <v>44</v>
      </c>
      <c r="N257" t="s">
        <v>45</v>
      </c>
      <c r="O257" t="s">
        <v>46</v>
      </c>
      <c r="Q257" t="s">
        <v>100</v>
      </c>
    </row>
    <row r="258" spans="2:17" x14ac:dyDescent="0.3">
      <c r="B258" s="3">
        <v>42245</v>
      </c>
      <c r="C258" t="s">
        <v>8</v>
      </c>
      <c r="D258">
        <v>71</v>
      </c>
      <c r="E258">
        <v>13</v>
      </c>
      <c r="F258">
        <v>1</v>
      </c>
      <c r="G258">
        <v>51</v>
      </c>
      <c r="H258" t="s">
        <v>98</v>
      </c>
      <c r="I258">
        <v>5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2:17" x14ac:dyDescent="0.3">
      <c r="B259" s="3">
        <v>42245</v>
      </c>
      <c r="C259" t="s">
        <v>8</v>
      </c>
      <c r="D259">
        <v>71</v>
      </c>
      <c r="E259">
        <v>13</v>
      </c>
      <c r="F259">
        <v>2</v>
      </c>
      <c r="G259">
        <v>65</v>
      </c>
      <c r="H259" t="s">
        <v>98</v>
      </c>
      <c r="I259">
        <v>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2:17" x14ac:dyDescent="0.3">
      <c r="B260" s="3">
        <v>42245</v>
      </c>
      <c r="C260" t="s">
        <v>8</v>
      </c>
      <c r="D260">
        <v>71</v>
      </c>
      <c r="E260">
        <v>13</v>
      </c>
      <c r="F260">
        <v>3</v>
      </c>
      <c r="G260">
        <v>56</v>
      </c>
      <c r="H260" t="s">
        <v>98</v>
      </c>
      <c r="I260">
        <v>4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Q260" t="s">
        <v>179</v>
      </c>
    </row>
    <row r="261" spans="2:17" x14ac:dyDescent="0.3">
      <c r="B261" s="3">
        <v>42245</v>
      </c>
      <c r="C261" t="s">
        <v>8</v>
      </c>
      <c r="D261">
        <v>71</v>
      </c>
      <c r="E261">
        <v>13</v>
      </c>
      <c r="F261">
        <v>4</v>
      </c>
      <c r="G261">
        <v>43</v>
      </c>
      <c r="H261" t="s">
        <v>95</v>
      </c>
      <c r="I261">
        <v>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2:17" x14ac:dyDescent="0.3">
      <c r="B262" s="3">
        <v>42245</v>
      </c>
      <c r="C262" t="s">
        <v>8</v>
      </c>
      <c r="D262">
        <v>71</v>
      </c>
      <c r="E262">
        <v>13</v>
      </c>
      <c r="F262">
        <v>5</v>
      </c>
      <c r="G262">
        <v>31</v>
      </c>
      <c r="H262" t="s">
        <v>95</v>
      </c>
      <c r="I262">
        <v>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2:17" x14ac:dyDescent="0.3">
      <c r="B263" s="3">
        <v>42245</v>
      </c>
      <c r="C263" t="s">
        <v>8</v>
      </c>
      <c r="D263">
        <v>71</v>
      </c>
      <c r="E263">
        <v>13</v>
      </c>
      <c r="F263">
        <v>6</v>
      </c>
      <c r="G263">
        <v>124</v>
      </c>
      <c r="H263" t="s">
        <v>99</v>
      </c>
      <c r="I263">
        <v>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Q263" t="s">
        <v>355</v>
      </c>
    </row>
    <row r="264" spans="2:17" x14ac:dyDescent="0.3">
      <c r="B264" s="3">
        <v>42245</v>
      </c>
      <c r="C264" t="s">
        <v>8</v>
      </c>
      <c r="D264">
        <v>71</v>
      </c>
      <c r="E264">
        <v>13</v>
      </c>
      <c r="F264">
        <v>7</v>
      </c>
      <c r="G264">
        <v>73</v>
      </c>
      <c r="H264" t="s">
        <v>95</v>
      </c>
      <c r="I264">
        <v>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2:17" x14ac:dyDescent="0.3">
      <c r="B265" s="3">
        <v>42245</v>
      </c>
      <c r="C265" t="s">
        <v>8</v>
      </c>
      <c r="D265">
        <v>71</v>
      </c>
      <c r="E265">
        <v>13</v>
      </c>
      <c r="F265">
        <v>8</v>
      </c>
      <c r="G265">
        <v>134</v>
      </c>
      <c r="H265" t="s">
        <v>99</v>
      </c>
      <c r="I265">
        <v>4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2:17" x14ac:dyDescent="0.3">
      <c r="B266" s="3">
        <v>42245</v>
      </c>
      <c r="C266" t="s">
        <v>8</v>
      </c>
      <c r="D266">
        <v>71</v>
      </c>
      <c r="E266">
        <v>13</v>
      </c>
      <c r="F266">
        <v>9</v>
      </c>
      <c r="G266">
        <v>31</v>
      </c>
      <c r="H266" t="s">
        <v>98</v>
      </c>
      <c r="I266">
        <v>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Q266" t="s">
        <v>127</v>
      </c>
    </row>
    <row r="267" spans="2:17" x14ac:dyDescent="0.3">
      <c r="B267" s="3"/>
    </row>
    <row r="268" spans="2:17" x14ac:dyDescent="0.3">
      <c r="B268" s="3" t="s">
        <v>108</v>
      </c>
      <c r="J268">
        <f t="shared" ref="J268:O268" si="48">SUM(J258:J266)</f>
        <v>0</v>
      </c>
      <c r="K268">
        <f t="shared" si="48"/>
        <v>0</v>
      </c>
      <c r="L268">
        <f t="shared" si="48"/>
        <v>0</v>
      </c>
      <c r="M268">
        <f t="shared" si="48"/>
        <v>0</v>
      </c>
      <c r="N268">
        <f t="shared" si="48"/>
        <v>0</v>
      </c>
      <c r="O268">
        <f t="shared" si="48"/>
        <v>0</v>
      </c>
    </row>
    <row r="269" spans="2:17" x14ac:dyDescent="0.3">
      <c r="B269" s="3" t="s">
        <v>107</v>
      </c>
      <c r="G269">
        <f>AVERAGE(G258:G266)</f>
        <v>67.555555555555557</v>
      </c>
      <c r="I269">
        <f t="shared" ref="I269:O269" si="49">AVERAGE(I258:I266)</f>
        <v>4.1111111111111107</v>
      </c>
      <c r="J269">
        <f t="shared" si="49"/>
        <v>0</v>
      </c>
      <c r="K269">
        <f t="shared" si="49"/>
        <v>0</v>
      </c>
      <c r="L269">
        <f t="shared" si="49"/>
        <v>0</v>
      </c>
      <c r="M269">
        <f t="shared" si="49"/>
        <v>0</v>
      </c>
      <c r="N269">
        <f t="shared" si="49"/>
        <v>0</v>
      </c>
      <c r="O269">
        <f t="shared" si="49"/>
        <v>0</v>
      </c>
    </row>
    <row r="270" spans="2:17" x14ac:dyDescent="0.3">
      <c r="B270" t="s">
        <v>121</v>
      </c>
      <c r="G270">
        <f>_xlfn.STDEV.S(G258:G266)</f>
        <v>37.616854969252515</v>
      </c>
      <c r="I270">
        <f t="shared" ref="I270:O270" si="50">_xlfn.STDEV.S(I258:I266)</f>
        <v>0.78173595997057133</v>
      </c>
      <c r="J270">
        <f t="shared" si="50"/>
        <v>0</v>
      </c>
      <c r="K270">
        <f t="shared" si="50"/>
        <v>0</v>
      </c>
      <c r="L270">
        <f t="shared" si="50"/>
        <v>0</v>
      </c>
      <c r="M270">
        <f t="shared" si="50"/>
        <v>0</v>
      </c>
      <c r="N270">
        <f t="shared" si="50"/>
        <v>0</v>
      </c>
      <c r="O270">
        <f t="shared" si="50"/>
        <v>0</v>
      </c>
    </row>
    <row r="271" spans="2:17" x14ac:dyDescent="0.3">
      <c r="B271" s="3" t="s">
        <v>122</v>
      </c>
      <c r="G271">
        <f>(G270/SQRT(9))</f>
        <v>12.538951656417504</v>
      </c>
      <c r="I271">
        <f t="shared" ref="I271:O271" si="51">(I270/SQRT(9))</f>
        <v>0.26057865332352376</v>
      </c>
      <c r="J271">
        <f t="shared" si="51"/>
        <v>0</v>
      </c>
      <c r="K271">
        <f t="shared" si="51"/>
        <v>0</v>
      </c>
      <c r="L271">
        <f t="shared" si="51"/>
        <v>0</v>
      </c>
      <c r="M271">
        <f t="shared" si="51"/>
        <v>0</v>
      </c>
      <c r="N271">
        <f t="shared" si="51"/>
        <v>0</v>
      </c>
      <c r="O271">
        <f t="shared" si="51"/>
        <v>0</v>
      </c>
    </row>
    <row r="273" spans="2:17" x14ac:dyDescent="0.3">
      <c r="B273" t="s">
        <v>34</v>
      </c>
      <c r="C273" t="s">
        <v>35</v>
      </c>
      <c r="D273" t="s">
        <v>55</v>
      </c>
      <c r="E273" t="s">
        <v>36</v>
      </c>
      <c r="F273" t="s">
        <v>37</v>
      </c>
      <c r="G273" t="s">
        <v>114</v>
      </c>
      <c r="H273" t="s">
        <v>39</v>
      </c>
      <c r="I273" t="s">
        <v>40</v>
      </c>
      <c r="J273" t="s">
        <v>41</v>
      </c>
      <c r="K273" t="s">
        <v>42</v>
      </c>
      <c r="L273" t="s">
        <v>43</v>
      </c>
      <c r="M273" t="s">
        <v>44</v>
      </c>
      <c r="N273" t="s">
        <v>45</v>
      </c>
      <c r="O273" t="s">
        <v>46</v>
      </c>
      <c r="Q273" t="s">
        <v>100</v>
      </c>
    </row>
    <row r="274" spans="2:17" x14ac:dyDescent="0.3">
      <c r="B274" s="3">
        <v>42245</v>
      </c>
      <c r="C274" t="s">
        <v>8</v>
      </c>
      <c r="D274">
        <v>72</v>
      </c>
      <c r="E274">
        <v>14</v>
      </c>
      <c r="F274">
        <v>1</v>
      </c>
      <c r="G274">
        <v>96</v>
      </c>
      <c r="H274" t="s">
        <v>95</v>
      </c>
      <c r="I274">
        <v>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 t="s">
        <v>299</v>
      </c>
    </row>
    <row r="275" spans="2:17" x14ac:dyDescent="0.3">
      <c r="B275" s="3">
        <v>42245</v>
      </c>
      <c r="C275" t="s">
        <v>8</v>
      </c>
      <c r="D275">
        <v>72</v>
      </c>
      <c r="E275">
        <v>14</v>
      </c>
      <c r="F275">
        <v>2</v>
      </c>
      <c r="G275">
        <v>56</v>
      </c>
      <c r="H275" t="s">
        <v>95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2:17" x14ac:dyDescent="0.3">
      <c r="B276" s="3">
        <v>42245</v>
      </c>
      <c r="C276" t="s">
        <v>8</v>
      </c>
      <c r="D276">
        <v>72</v>
      </c>
      <c r="E276">
        <v>14</v>
      </c>
      <c r="F276">
        <v>3</v>
      </c>
      <c r="G276">
        <v>95</v>
      </c>
      <c r="H276" t="s">
        <v>95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2:17" x14ac:dyDescent="0.3">
      <c r="B277" s="3">
        <v>42245</v>
      </c>
      <c r="C277" t="s">
        <v>8</v>
      </c>
      <c r="D277">
        <v>72</v>
      </c>
      <c r="E277">
        <v>14</v>
      </c>
      <c r="F277">
        <v>4</v>
      </c>
      <c r="G277">
        <v>38</v>
      </c>
      <c r="H277" t="s">
        <v>95</v>
      </c>
      <c r="I277">
        <v>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2:17" x14ac:dyDescent="0.3">
      <c r="B278" s="3"/>
    </row>
    <row r="279" spans="2:17" x14ac:dyDescent="0.3">
      <c r="B279" s="3" t="s">
        <v>108</v>
      </c>
      <c r="J279">
        <f t="shared" ref="J279:O279" si="52">SUM(J274:J277)</f>
        <v>0</v>
      </c>
      <c r="K279">
        <f t="shared" si="52"/>
        <v>0</v>
      </c>
      <c r="L279">
        <f t="shared" si="52"/>
        <v>0</v>
      </c>
      <c r="M279">
        <f t="shared" si="52"/>
        <v>0</v>
      </c>
      <c r="N279">
        <f t="shared" si="52"/>
        <v>0</v>
      </c>
      <c r="O279">
        <f t="shared" si="52"/>
        <v>0</v>
      </c>
    </row>
    <row r="280" spans="2:17" x14ac:dyDescent="0.3">
      <c r="B280" s="3" t="s">
        <v>107</v>
      </c>
      <c r="G280">
        <f>AVERAGE(G274:G277)</f>
        <v>71.25</v>
      </c>
      <c r="I280">
        <f t="shared" ref="I280:O280" si="53">AVERAGE(I274:I277)</f>
        <v>2.75</v>
      </c>
      <c r="J280">
        <f t="shared" si="53"/>
        <v>0</v>
      </c>
      <c r="K280">
        <f t="shared" si="53"/>
        <v>0</v>
      </c>
      <c r="L280">
        <f t="shared" si="53"/>
        <v>0</v>
      </c>
      <c r="M280">
        <f t="shared" si="53"/>
        <v>0</v>
      </c>
      <c r="N280">
        <f t="shared" si="53"/>
        <v>0</v>
      </c>
      <c r="O280">
        <f t="shared" si="53"/>
        <v>0</v>
      </c>
    </row>
    <row r="281" spans="2:17" x14ac:dyDescent="0.3">
      <c r="B281" t="s">
        <v>121</v>
      </c>
      <c r="G281">
        <f>_xlfn.STDEV.S(G274:G277)</f>
        <v>28.952547383606852</v>
      </c>
      <c r="I281">
        <f t="shared" ref="I281:O281" si="54">_xlfn.STDEV.S(I274:I277)</f>
        <v>0.5</v>
      </c>
      <c r="J281">
        <f t="shared" si="54"/>
        <v>0</v>
      </c>
      <c r="K281">
        <f t="shared" si="54"/>
        <v>0</v>
      </c>
      <c r="L281">
        <f t="shared" si="54"/>
        <v>0</v>
      </c>
      <c r="M281">
        <f t="shared" si="54"/>
        <v>0</v>
      </c>
      <c r="N281">
        <f t="shared" si="54"/>
        <v>0</v>
      </c>
      <c r="O281">
        <f t="shared" si="54"/>
        <v>0</v>
      </c>
    </row>
    <row r="282" spans="2:17" x14ac:dyDescent="0.3">
      <c r="B282" s="3" t="s">
        <v>122</v>
      </c>
      <c r="G282">
        <f>(G281/SQRT(4))</f>
        <v>14.476273691803426</v>
      </c>
      <c r="I282">
        <f t="shared" ref="I282:O282" si="55">(I281/SQRT(4))</f>
        <v>0.25</v>
      </c>
      <c r="J282">
        <f t="shared" si="55"/>
        <v>0</v>
      </c>
      <c r="K282">
        <f t="shared" si="55"/>
        <v>0</v>
      </c>
      <c r="L282">
        <f t="shared" si="55"/>
        <v>0</v>
      </c>
      <c r="M282">
        <f t="shared" si="55"/>
        <v>0</v>
      </c>
      <c r="N282">
        <f t="shared" si="55"/>
        <v>0</v>
      </c>
      <c r="O282">
        <f t="shared" si="55"/>
        <v>0</v>
      </c>
    </row>
    <row r="284" spans="2:17" x14ac:dyDescent="0.3">
      <c r="B284" t="s">
        <v>34</v>
      </c>
      <c r="C284" t="s">
        <v>35</v>
      </c>
      <c r="D284" t="s">
        <v>55</v>
      </c>
      <c r="E284" t="s">
        <v>36</v>
      </c>
      <c r="F284" t="s">
        <v>37</v>
      </c>
      <c r="G284" t="s">
        <v>114</v>
      </c>
      <c r="H284" t="s">
        <v>39</v>
      </c>
      <c r="I284" t="s">
        <v>40</v>
      </c>
      <c r="J284" t="s">
        <v>41</v>
      </c>
      <c r="K284" t="s">
        <v>42</v>
      </c>
      <c r="L284" t="s">
        <v>43</v>
      </c>
      <c r="M284" t="s">
        <v>44</v>
      </c>
      <c r="N284" t="s">
        <v>45</v>
      </c>
      <c r="O284" t="s">
        <v>46</v>
      </c>
      <c r="Q284" t="s">
        <v>100</v>
      </c>
    </row>
    <row r="285" spans="2:17" x14ac:dyDescent="0.3">
      <c r="B285" s="3">
        <v>42245</v>
      </c>
      <c r="C285" t="s">
        <v>8</v>
      </c>
      <c r="D285">
        <v>73</v>
      </c>
      <c r="E285">
        <v>15</v>
      </c>
      <c r="F285">
        <v>1</v>
      </c>
      <c r="G285">
        <v>101</v>
      </c>
      <c r="H285" t="s">
        <v>95</v>
      </c>
      <c r="I285">
        <v>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2:17" x14ac:dyDescent="0.3">
      <c r="B286" s="3">
        <v>42245</v>
      </c>
      <c r="C286" t="s">
        <v>8</v>
      </c>
      <c r="D286">
        <v>73</v>
      </c>
      <c r="E286">
        <v>15</v>
      </c>
      <c r="F286">
        <v>2</v>
      </c>
      <c r="G286">
        <v>113</v>
      </c>
      <c r="H286" t="s">
        <v>99</v>
      </c>
      <c r="I286">
        <v>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2:17" x14ac:dyDescent="0.3">
      <c r="B287" s="3">
        <v>42245</v>
      </c>
      <c r="C287" t="s">
        <v>8</v>
      </c>
      <c r="D287">
        <v>73</v>
      </c>
      <c r="E287">
        <v>15</v>
      </c>
      <c r="F287">
        <v>3</v>
      </c>
      <c r="G287">
        <v>110</v>
      </c>
      <c r="H287" t="s">
        <v>99</v>
      </c>
      <c r="I287">
        <v>3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2:17" x14ac:dyDescent="0.3">
      <c r="B288" s="3">
        <v>42245</v>
      </c>
      <c r="C288" t="s">
        <v>8</v>
      </c>
      <c r="D288">
        <v>73</v>
      </c>
      <c r="E288">
        <v>15</v>
      </c>
      <c r="F288">
        <v>4</v>
      </c>
      <c r="G288">
        <v>121</v>
      </c>
      <c r="H288" t="s">
        <v>99</v>
      </c>
      <c r="I288">
        <v>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 t="s">
        <v>299</v>
      </c>
    </row>
    <row r="289" spans="2:17" x14ac:dyDescent="0.3">
      <c r="B289" s="3">
        <v>42245</v>
      </c>
      <c r="C289" t="s">
        <v>8</v>
      </c>
      <c r="D289">
        <v>73</v>
      </c>
      <c r="E289">
        <v>15</v>
      </c>
      <c r="F289">
        <v>5</v>
      </c>
      <c r="G289">
        <v>144</v>
      </c>
      <c r="H289" t="s">
        <v>99</v>
      </c>
      <c r="I289">
        <v>4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2:17" x14ac:dyDescent="0.3">
      <c r="B290" s="3">
        <v>42245</v>
      </c>
      <c r="C290" t="s">
        <v>8</v>
      </c>
      <c r="D290">
        <v>73</v>
      </c>
      <c r="E290">
        <v>15</v>
      </c>
      <c r="F290">
        <v>6</v>
      </c>
      <c r="G290">
        <v>143</v>
      </c>
      <c r="H290" t="s">
        <v>99</v>
      </c>
      <c r="I290">
        <v>4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Q290" t="s">
        <v>356</v>
      </c>
    </row>
    <row r="291" spans="2:17" x14ac:dyDescent="0.3">
      <c r="B291" s="3">
        <v>42245</v>
      </c>
      <c r="C291" t="s">
        <v>8</v>
      </c>
      <c r="D291">
        <v>73</v>
      </c>
      <c r="E291">
        <v>15</v>
      </c>
      <c r="F291">
        <v>7</v>
      </c>
      <c r="G291">
        <v>58</v>
      </c>
      <c r="H291" t="s">
        <v>95</v>
      </c>
      <c r="I291">
        <v>4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7" x14ac:dyDescent="0.3">
      <c r="B292" s="3">
        <v>42245</v>
      </c>
      <c r="C292" t="s">
        <v>8</v>
      </c>
      <c r="D292">
        <v>73</v>
      </c>
      <c r="E292">
        <v>15</v>
      </c>
      <c r="F292">
        <v>8</v>
      </c>
      <c r="G292">
        <v>100</v>
      </c>
      <c r="H292" t="s">
        <v>95</v>
      </c>
      <c r="I292">
        <v>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2:17" x14ac:dyDescent="0.3">
      <c r="B293" s="3">
        <v>42245</v>
      </c>
      <c r="C293" t="s">
        <v>8</v>
      </c>
      <c r="D293">
        <v>73</v>
      </c>
      <c r="E293">
        <v>15</v>
      </c>
      <c r="F293">
        <v>9</v>
      </c>
      <c r="G293">
        <v>66</v>
      </c>
      <c r="H293" t="s">
        <v>95</v>
      </c>
      <c r="I293">
        <v>4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2:17" x14ac:dyDescent="0.3">
      <c r="B294" s="3">
        <v>42245</v>
      </c>
      <c r="C294" t="s">
        <v>8</v>
      </c>
      <c r="D294">
        <v>73</v>
      </c>
      <c r="E294">
        <v>15</v>
      </c>
      <c r="F294">
        <v>10</v>
      </c>
      <c r="G294">
        <v>142</v>
      </c>
      <c r="H294" t="s">
        <v>99</v>
      </c>
      <c r="I294">
        <v>4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Q294" t="s">
        <v>299</v>
      </c>
    </row>
    <row r="295" spans="2:17" x14ac:dyDescent="0.3">
      <c r="B295" s="3">
        <v>42245</v>
      </c>
      <c r="C295" t="s">
        <v>8</v>
      </c>
      <c r="D295">
        <v>73</v>
      </c>
      <c r="E295">
        <v>15</v>
      </c>
      <c r="F295">
        <v>11</v>
      </c>
      <c r="G295">
        <v>141</v>
      </c>
      <c r="H295" t="s">
        <v>95</v>
      </c>
      <c r="I295">
        <v>4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Q295" t="s">
        <v>167</v>
      </c>
    </row>
    <row r="296" spans="2:17" x14ac:dyDescent="0.3">
      <c r="B296" s="3">
        <v>42245</v>
      </c>
      <c r="C296" t="s">
        <v>8</v>
      </c>
      <c r="D296">
        <v>73</v>
      </c>
      <c r="E296">
        <v>15</v>
      </c>
      <c r="F296">
        <v>12</v>
      </c>
      <c r="G296">
        <v>93</v>
      </c>
      <c r="H296" t="s">
        <v>95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7" x14ac:dyDescent="0.3">
      <c r="B297" s="3">
        <v>42245</v>
      </c>
      <c r="C297" t="s">
        <v>8</v>
      </c>
      <c r="D297">
        <v>73</v>
      </c>
      <c r="E297">
        <v>15</v>
      </c>
      <c r="F297">
        <v>13</v>
      </c>
      <c r="G297">
        <v>101</v>
      </c>
      <c r="H297" t="s">
        <v>95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2:17" x14ac:dyDescent="0.3">
      <c r="B298" s="3">
        <v>42245</v>
      </c>
      <c r="C298" t="s">
        <v>8</v>
      </c>
      <c r="D298">
        <v>73</v>
      </c>
      <c r="E298">
        <v>15</v>
      </c>
      <c r="F298">
        <v>14</v>
      </c>
      <c r="G298">
        <v>133</v>
      </c>
      <c r="H298" t="s">
        <v>99</v>
      </c>
      <c r="I298">
        <v>4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 t="s">
        <v>232</v>
      </c>
    </row>
    <row r="299" spans="2:17" x14ac:dyDescent="0.3">
      <c r="B299" s="3">
        <v>42245</v>
      </c>
      <c r="C299" t="s">
        <v>8</v>
      </c>
      <c r="D299">
        <v>73</v>
      </c>
      <c r="E299">
        <v>15</v>
      </c>
      <c r="F299">
        <v>15</v>
      </c>
      <c r="G299">
        <v>104</v>
      </c>
      <c r="H299" t="s">
        <v>95</v>
      </c>
      <c r="I299">
        <v>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Q299" t="s">
        <v>299</v>
      </c>
    </row>
    <row r="300" spans="2:17" x14ac:dyDescent="0.3">
      <c r="B300" s="3">
        <v>42245</v>
      </c>
      <c r="C300" t="s">
        <v>8</v>
      </c>
      <c r="D300">
        <v>73</v>
      </c>
      <c r="E300">
        <v>15</v>
      </c>
      <c r="F300">
        <v>16</v>
      </c>
      <c r="G300">
        <v>87</v>
      </c>
      <c r="H300" t="s">
        <v>95</v>
      </c>
      <c r="I300">
        <v>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2:17" x14ac:dyDescent="0.3">
      <c r="B301" s="3">
        <v>42245</v>
      </c>
      <c r="C301" t="s">
        <v>8</v>
      </c>
      <c r="D301">
        <v>73</v>
      </c>
      <c r="E301">
        <v>15</v>
      </c>
      <c r="F301">
        <v>17</v>
      </c>
      <c r="G301">
        <v>104</v>
      </c>
      <c r="H301" t="s">
        <v>95</v>
      </c>
      <c r="I301">
        <v>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2:17" x14ac:dyDescent="0.3">
      <c r="B302" s="3">
        <v>42245</v>
      </c>
      <c r="C302" t="s">
        <v>8</v>
      </c>
      <c r="D302">
        <v>73</v>
      </c>
      <c r="E302">
        <v>15</v>
      </c>
      <c r="F302">
        <v>18</v>
      </c>
      <c r="G302">
        <v>64</v>
      </c>
      <c r="H302" s="11" t="s">
        <v>95</v>
      </c>
      <c r="I302">
        <v>3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Q302" t="s">
        <v>299</v>
      </c>
    </row>
    <row r="303" spans="2:17" x14ac:dyDescent="0.3">
      <c r="B303" s="3">
        <v>42245</v>
      </c>
      <c r="C303" t="s">
        <v>8</v>
      </c>
      <c r="D303">
        <v>73</v>
      </c>
      <c r="E303">
        <v>15</v>
      </c>
      <c r="F303">
        <v>19</v>
      </c>
      <c r="G303">
        <v>93</v>
      </c>
      <c r="H303" t="s">
        <v>95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Q303" t="s">
        <v>166</v>
      </c>
    </row>
    <row r="304" spans="2:17" x14ac:dyDescent="0.3">
      <c r="B304" s="3">
        <v>42245</v>
      </c>
      <c r="C304" t="s">
        <v>8</v>
      </c>
      <c r="D304">
        <v>73</v>
      </c>
      <c r="E304">
        <v>15</v>
      </c>
      <c r="F304">
        <v>20</v>
      </c>
      <c r="G304">
        <v>91</v>
      </c>
      <c r="H304" t="s">
        <v>95</v>
      </c>
      <c r="I304">
        <v>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Q304" t="s">
        <v>167</v>
      </c>
    </row>
    <row r="305" spans="2:15" x14ac:dyDescent="0.3">
      <c r="B305" s="3"/>
    </row>
    <row r="306" spans="2:15" x14ac:dyDescent="0.3">
      <c r="B306" s="3" t="s">
        <v>108</v>
      </c>
      <c r="J306">
        <f t="shared" ref="J306:O306" si="56">SUM(J285:J304)</f>
        <v>2</v>
      </c>
      <c r="K306">
        <f t="shared" si="56"/>
        <v>0</v>
      </c>
      <c r="L306">
        <f t="shared" si="56"/>
        <v>1</v>
      </c>
      <c r="M306">
        <f t="shared" si="56"/>
        <v>0</v>
      </c>
      <c r="N306">
        <f t="shared" si="56"/>
        <v>0</v>
      </c>
      <c r="O306">
        <f t="shared" si="56"/>
        <v>1</v>
      </c>
    </row>
    <row r="307" spans="2:15" x14ac:dyDescent="0.3">
      <c r="B307" s="3" t="s">
        <v>107</v>
      </c>
      <c r="G307">
        <f>AVERAGE(G285:G304)</f>
        <v>105.45</v>
      </c>
      <c r="I307">
        <f>AVERAGE(I285:I304)</f>
        <v>3.35</v>
      </c>
      <c r="J307">
        <f>AVERAGE(J285:J304)</f>
        <v>0.1</v>
      </c>
      <c r="K307">
        <f t="shared" ref="K307:O307" si="57">AVERAGE(K285:K304)</f>
        <v>0</v>
      </c>
      <c r="L307">
        <f t="shared" si="57"/>
        <v>0.05</v>
      </c>
      <c r="M307">
        <f t="shared" si="57"/>
        <v>0</v>
      </c>
      <c r="N307">
        <f t="shared" si="57"/>
        <v>0</v>
      </c>
      <c r="O307">
        <f t="shared" si="57"/>
        <v>0.05</v>
      </c>
    </row>
    <row r="308" spans="2:15" x14ac:dyDescent="0.3">
      <c r="B308" t="s">
        <v>121</v>
      </c>
      <c r="G308">
        <f>_xlfn.STDEV.S(G285:G304)</f>
        <v>26.190546707583366</v>
      </c>
      <c r="I308">
        <f t="shared" ref="I308:O308" si="58">_xlfn.STDEV.S(I285:I304)</f>
        <v>0.4893604849295935</v>
      </c>
      <c r="J308">
        <f t="shared" si="58"/>
        <v>0.30779350562554625</v>
      </c>
      <c r="K308">
        <f t="shared" si="58"/>
        <v>0</v>
      </c>
      <c r="L308">
        <f t="shared" si="58"/>
        <v>0.22360679774997896</v>
      </c>
      <c r="M308">
        <f t="shared" si="58"/>
        <v>0</v>
      </c>
      <c r="N308">
        <f t="shared" si="58"/>
        <v>0</v>
      </c>
      <c r="O308">
        <f t="shared" si="58"/>
        <v>0.22360679774997896</v>
      </c>
    </row>
    <row r="309" spans="2:15" x14ac:dyDescent="0.3">
      <c r="B309" s="3" t="s">
        <v>122</v>
      </c>
      <c r="G309">
        <f>(G308/SQRT(20))</f>
        <v>5.8563842806039705</v>
      </c>
      <c r="I309">
        <f t="shared" ref="I309:O309" si="59">(I308/SQRT(20))</f>
        <v>0.10942433098048324</v>
      </c>
      <c r="J309">
        <f t="shared" si="59"/>
        <v>6.8824720161168529E-2</v>
      </c>
      <c r="K309">
        <f t="shared" si="59"/>
        <v>0</v>
      </c>
      <c r="L309">
        <f t="shared" si="59"/>
        <v>4.9999999999999996E-2</v>
      </c>
      <c r="M309">
        <f t="shared" si="59"/>
        <v>0</v>
      </c>
      <c r="N309">
        <f t="shared" si="59"/>
        <v>0</v>
      </c>
      <c r="O309">
        <f t="shared" si="59"/>
        <v>4.9999999999999996E-2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8"/>
  <sheetViews>
    <sheetView topLeftCell="A184" workbookViewId="0">
      <selection activeCell="J208" sqref="J208:O208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106</v>
      </c>
      <c r="D2" s="4">
        <v>42245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42245</v>
      </c>
      <c r="C7" t="s">
        <v>8</v>
      </c>
      <c r="D7">
        <v>54</v>
      </c>
      <c r="E7">
        <v>1</v>
      </c>
      <c r="F7">
        <v>1</v>
      </c>
      <c r="G7">
        <v>51</v>
      </c>
      <c r="H7" t="s">
        <v>95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42245</v>
      </c>
      <c r="C8" t="s">
        <v>8</v>
      </c>
      <c r="D8">
        <v>54</v>
      </c>
      <c r="E8">
        <v>1</v>
      </c>
      <c r="F8">
        <v>2</v>
      </c>
      <c r="G8">
        <v>33</v>
      </c>
      <c r="H8" t="s">
        <v>95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">
        <v>336</v>
      </c>
    </row>
    <row r="9" spans="2:17" x14ac:dyDescent="0.3">
      <c r="B9" s="3">
        <v>42245</v>
      </c>
      <c r="C9" t="s">
        <v>8</v>
      </c>
      <c r="D9">
        <v>54</v>
      </c>
      <c r="E9">
        <v>1</v>
      </c>
      <c r="F9">
        <v>3</v>
      </c>
      <c r="G9">
        <v>110</v>
      </c>
      <c r="H9" t="s">
        <v>98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42245</v>
      </c>
      <c r="C10" t="s">
        <v>8</v>
      </c>
      <c r="D10">
        <v>54</v>
      </c>
      <c r="E10">
        <v>1</v>
      </c>
      <c r="F10">
        <v>4</v>
      </c>
      <c r="G10">
        <v>92</v>
      </c>
      <c r="H10" t="s">
        <v>95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42245</v>
      </c>
      <c r="C11" t="s">
        <v>8</v>
      </c>
      <c r="D11">
        <v>54</v>
      </c>
      <c r="E11">
        <v>1</v>
      </c>
      <c r="F11">
        <v>5</v>
      </c>
      <c r="G11">
        <v>68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42245</v>
      </c>
      <c r="C12" t="s">
        <v>8</v>
      </c>
      <c r="D12">
        <v>54</v>
      </c>
      <c r="E12">
        <v>1</v>
      </c>
      <c r="F12">
        <v>6</v>
      </c>
      <c r="G12" s="11">
        <v>89</v>
      </c>
      <c r="H12" t="s">
        <v>95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42245</v>
      </c>
      <c r="C13" t="s">
        <v>8</v>
      </c>
      <c r="D13">
        <v>54</v>
      </c>
      <c r="E13">
        <v>1</v>
      </c>
      <c r="F13">
        <v>7</v>
      </c>
      <c r="G13">
        <v>102</v>
      </c>
      <c r="H13" t="s">
        <v>95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42245</v>
      </c>
      <c r="C14" t="s">
        <v>8</v>
      </c>
      <c r="D14">
        <v>54</v>
      </c>
      <c r="E14">
        <v>1</v>
      </c>
      <c r="F14">
        <v>8</v>
      </c>
      <c r="G14">
        <v>92</v>
      </c>
      <c r="H14" t="s">
        <v>98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42245</v>
      </c>
      <c r="C15" t="s">
        <v>8</v>
      </c>
      <c r="D15">
        <v>54</v>
      </c>
      <c r="E15">
        <v>1</v>
      </c>
      <c r="F15">
        <v>9</v>
      </c>
      <c r="G15">
        <v>89</v>
      </c>
      <c r="H15" t="s">
        <v>95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42245</v>
      </c>
      <c r="C16" t="s">
        <v>8</v>
      </c>
      <c r="D16">
        <v>54</v>
      </c>
      <c r="E16">
        <v>1</v>
      </c>
      <c r="F16">
        <v>10</v>
      </c>
      <c r="G16">
        <v>90</v>
      </c>
      <c r="H16" t="s">
        <v>95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7" x14ac:dyDescent="0.3">
      <c r="B17" s="3">
        <v>42245</v>
      </c>
      <c r="C17" t="s">
        <v>8</v>
      </c>
      <c r="D17">
        <v>54</v>
      </c>
      <c r="E17">
        <v>1</v>
      </c>
      <c r="F17">
        <v>11</v>
      </c>
      <c r="G17">
        <v>63</v>
      </c>
      <c r="H17" t="s">
        <v>95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42245</v>
      </c>
      <c r="C18" t="s">
        <v>8</v>
      </c>
      <c r="D18">
        <v>54</v>
      </c>
      <c r="E18">
        <v>1</v>
      </c>
      <c r="F18">
        <v>12</v>
      </c>
      <c r="G18">
        <v>110</v>
      </c>
      <c r="H18" t="s">
        <v>98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42245</v>
      </c>
      <c r="C19" t="s">
        <v>8</v>
      </c>
      <c r="D19">
        <v>54</v>
      </c>
      <c r="E19">
        <v>1</v>
      </c>
      <c r="F19">
        <v>13</v>
      </c>
      <c r="G19">
        <v>95</v>
      </c>
      <c r="H19" t="s">
        <v>98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42245</v>
      </c>
      <c r="C20" t="s">
        <v>8</v>
      </c>
      <c r="D20">
        <v>54</v>
      </c>
      <c r="E20">
        <v>1</v>
      </c>
      <c r="F20">
        <v>14</v>
      </c>
      <c r="G20">
        <v>107</v>
      </c>
      <c r="H20" t="s">
        <v>98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7" x14ac:dyDescent="0.3">
      <c r="B21" s="3">
        <v>42245</v>
      </c>
      <c r="C21" t="s">
        <v>8</v>
      </c>
      <c r="D21">
        <v>54</v>
      </c>
      <c r="E21">
        <v>1</v>
      </c>
      <c r="F21">
        <v>15</v>
      </c>
      <c r="G21">
        <v>97</v>
      </c>
      <c r="H21" t="s">
        <v>98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337</v>
      </c>
    </row>
    <row r="22" spans="2:17" x14ac:dyDescent="0.3">
      <c r="B22" s="3">
        <v>42245</v>
      </c>
      <c r="C22" t="s">
        <v>8</v>
      </c>
      <c r="D22">
        <v>54</v>
      </c>
      <c r="E22">
        <v>1</v>
      </c>
      <c r="F22">
        <v>16</v>
      </c>
      <c r="G22">
        <v>105</v>
      </c>
      <c r="H22" t="s">
        <v>98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42245</v>
      </c>
      <c r="C23" t="s">
        <v>8</v>
      </c>
      <c r="D23">
        <v>54</v>
      </c>
      <c r="E23">
        <v>1</v>
      </c>
      <c r="F23">
        <v>17</v>
      </c>
      <c r="G23">
        <v>96</v>
      </c>
      <c r="H23" t="s">
        <v>95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7" x14ac:dyDescent="0.3">
      <c r="B24" s="3">
        <v>42245</v>
      </c>
      <c r="C24" t="s">
        <v>8</v>
      </c>
      <c r="D24">
        <v>54</v>
      </c>
      <c r="E24">
        <v>1</v>
      </c>
      <c r="F24">
        <v>18</v>
      </c>
      <c r="G24">
        <v>112</v>
      </c>
      <c r="H24" s="11" t="s">
        <v>98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42245</v>
      </c>
      <c r="C25" t="s">
        <v>8</v>
      </c>
      <c r="D25">
        <v>54</v>
      </c>
      <c r="E25">
        <v>1</v>
      </c>
      <c r="F25">
        <v>19</v>
      </c>
      <c r="G25" s="11">
        <v>106</v>
      </c>
      <c r="H25" t="s">
        <v>95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42245</v>
      </c>
      <c r="C26" t="s">
        <v>8</v>
      </c>
      <c r="D26">
        <v>54</v>
      </c>
      <c r="E26">
        <v>1</v>
      </c>
      <c r="F26">
        <v>20</v>
      </c>
      <c r="G26">
        <v>94</v>
      </c>
      <c r="H26" t="s">
        <v>95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42245</v>
      </c>
      <c r="C27" t="s">
        <v>8</v>
      </c>
      <c r="D27">
        <v>55</v>
      </c>
      <c r="E27">
        <v>2</v>
      </c>
      <c r="F27">
        <v>1</v>
      </c>
      <c r="G27">
        <v>103</v>
      </c>
      <c r="H27" t="s">
        <v>95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 t="s">
        <v>263</v>
      </c>
    </row>
    <row r="28" spans="2:17" x14ac:dyDescent="0.3">
      <c r="B28" s="3">
        <v>42245</v>
      </c>
      <c r="C28" t="s">
        <v>8</v>
      </c>
      <c r="D28">
        <v>55</v>
      </c>
      <c r="E28">
        <v>2</v>
      </c>
      <c r="F28">
        <v>2</v>
      </c>
      <c r="G28">
        <v>64</v>
      </c>
      <c r="H28" t="s">
        <v>95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7" x14ac:dyDescent="0.3">
      <c r="B29" s="3">
        <v>42245</v>
      </c>
      <c r="C29" t="s">
        <v>8</v>
      </c>
      <c r="D29">
        <v>55</v>
      </c>
      <c r="E29">
        <v>2</v>
      </c>
      <c r="F29">
        <v>3</v>
      </c>
      <c r="G29">
        <v>73</v>
      </c>
      <c r="H29" t="s">
        <v>98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152</v>
      </c>
    </row>
    <row r="30" spans="2:17" x14ac:dyDescent="0.3">
      <c r="B30" s="3">
        <v>42245</v>
      </c>
      <c r="C30" t="s">
        <v>8</v>
      </c>
      <c r="D30">
        <v>57</v>
      </c>
      <c r="E30">
        <v>3</v>
      </c>
      <c r="F30">
        <v>1</v>
      </c>
      <c r="G30">
        <v>82</v>
      </c>
      <c r="H30" t="s">
        <v>95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42245</v>
      </c>
      <c r="C31" t="s">
        <v>8</v>
      </c>
      <c r="D31">
        <v>57</v>
      </c>
      <c r="E31">
        <v>3</v>
      </c>
      <c r="F31">
        <v>2</v>
      </c>
      <c r="G31">
        <v>93</v>
      </c>
      <c r="H31" t="s">
        <v>98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42245</v>
      </c>
      <c r="C32" t="s">
        <v>8</v>
      </c>
      <c r="D32">
        <v>57</v>
      </c>
      <c r="E32">
        <v>3</v>
      </c>
      <c r="F32">
        <v>3</v>
      </c>
      <c r="G32">
        <v>65</v>
      </c>
      <c r="H32" t="s">
        <v>98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42245</v>
      </c>
      <c r="C33" t="s">
        <v>8</v>
      </c>
      <c r="D33">
        <v>57</v>
      </c>
      <c r="E33">
        <v>3</v>
      </c>
      <c r="F33">
        <v>4</v>
      </c>
      <c r="G33">
        <v>114</v>
      </c>
      <c r="H33" t="s">
        <v>98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152</v>
      </c>
    </row>
    <row r="34" spans="2:17" x14ac:dyDescent="0.3">
      <c r="B34" s="3">
        <v>42245</v>
      </c>
      <c r="C34" t="s">
        <v>8</v>
      </c>
      <c r="D34">
        <v>57</v>
      </c>
      <c r="E34">
        <v>3</v>
      </c>
      <c r="F34">
        <v>5</v>
      </c>
      <c r="G34">
        <v>63</v>
      </c>
      <c r="H34" t="s">
        <v>95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 s="6"/>
    </row>
    <row r="35" spans="2:17" x14ac:dyDescent="0.3">
      <c r="B35" s="3">
        <v>42245</v>
      </c>
      <c r="C35" t="s">
        <v>8</v>
      </c>
      <c r="D35">
        <v>57</v>
      </c>
      <c r="E35">
        <v>3</v>
      </c>
      <c r="F35">
        <v>6</v>
      </c>
      <c r="G35">
        <v>53</v>
      </c>
      <c r="H35" t="s">
        <v>95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42245</v>
      </c>
      <c r="C36" t="s">
        <v>8</v>
      </c>
      <c r="D36">
        <v>57</v>
      </c>
      <c r="E36">
        <v>3</v>
      </c>
      <c r="F36">
        <v>7</v>
      </c>
      <c r="G36">
        <v>53</v>
      </c>
      <c r="H36" t="s">
        <v>98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42245</v>
      </c>
      <c r="C37" t="s">
        <v>8</v>
      </c>
      <c r="D37">
        <v>57</v>
      </c>
      <c r="E37">
        <v>3</v>
      </c>
      <c r="F37">
        <v>8</v>
      </c>
      <c r="G37">
        <v>102</v>
      </c>
      <c r="H37" t="s">
        <v>95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42245</v>
      </c>
      <c r="C38" t="s">
        <v>8</v>
      </c>
      <c r="D38">
        <v>57</v>
      </c>
      <c r="E38">
        <v>3</v>
      </c>
      <c r="F38">
        <v>9</v>
      </c>
      <c r="G38">
        <v>94</v>
      </c>
      <c r="H38" t="s">
        <v>95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42245</v>
      </c>
      <c r="C39" t="s">
        <v>8</v>
      </c>
      <c r="D39">
        <v>57</v>
      </c>
      <c r="E39">
        <v>3</v>
      </c>
      <c r="F39">
        <v>10</v>
      </c>
      <c r="G39">
        <v>104</v>
      </c>
      <c r="H39" t="s">
        <v>98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 t="s">
        <v>152</v>
      </c>
    </row>
    <row r="40" spans="2:17" x14ac:dyDescent="0.3">
      <c r="B40" s="3">
        <v>42245</v>
      </c>
      <c r="C40" t="s">
        <v>8</v>
      </c>
      <c r="D40">
        <v>57</v>
      </c>
      <c r="E40">
        <v>3</v>
      </c>
      <c r="F40">
        <v>11</v>
      </c>
      <c r="G40">
        <v>63</v>
      </c>
      <c r="H40" t="s">
        <v>95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42245</v>
      </c>
      <c r="C41" t="s">
        <v>8</v>
      </c>
      <c r="D41">
        <v>57</v>
      </c>
      <c r="E41">
        <v>3</v>
      </c>
      <c r="F41">
        <v>12</v>
      </c>
      <c r="G41">
        <v>74</v>
      </c>
      <c r="H41" t="s">
        <v>98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t="s">
        <v>299</v>
      </c>
    </row>
    <row r="42" spans="2:17" x14ac:dyDescent="0.3">
      <c r="B42" s="3">
        <v>42245</v>
      </c>
      <c r="C42" t="s">
        <v>8</v>
      </c>
      <c r="D42">
        <v>57</v>
      </c>
      <c r="E42">
        <v>3</v>
      </c>
      <c r="F42">
        <v>13</v>
      </c>
      <c r="G42">
        <v>63</v>
      </c>
      <c r="H42" t="s">
        <v>98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42245</v>
      </c>
      <c r="C43" t="s">
        <v>8</v>
      </c>
      <c r="D43">
        <v>57</v>
      </c>
      <c r="E43">
        <v>3</v>
      </c>
      <c r="F43">
        <v>14</v>
      </c>
      <c r="G43">
        <v>92</v>
      </c>
      <c r="H43" t="s">
        <v>116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>
        <v>42245</v>
      </c>
      <c r="C44" t="s">
        <v>8</v>
      </c>
      <c r="D44">
        <v>57</v>
      </c>
      <c r="E44">
        <v>3</v>
      </c>
      <c r="F44">
        <v>15</v>
      </c>
      <c r="G44">
        <v>63</v>
      </c>
      <c r="H44" t="s">
        <v>95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>
        <v>42245</v>
      </c>
      <c r="C45" t="s">
        <v>8</v>
      </c>
      <c r="D45">
        <v>57</v>
      </c>
      <c r="E45">
        <v>3</v>
      </c>
      <c r="F45">
        <v>16</v>
      </c>
      <c r="G45">
        <v>33</v>
      </c>
      <c r="H45" t="s">
        <v>98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7" x14ac:dyDescent="0.3">
      <c r="B46" s="3">
        <v>42245</v>
      </c>
      <c r="C46" t="s">
        <v>8</v>
      </c>
      <c r="D46">
        <v>57</v>
      </c>
      <c r="E46">
        <v>3</v>
      </c>
      <c r="F46">
        <v>17</v>
      </c>
      <c r="G46">
        <v>84</v>
      </c>
      <c r="H46" t="s">
        <v>95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232</v>
      </c>
    </row>
    <row r="47" spans="2:17" x14ac:dyDescent="0.3">
      <c r="B47" s="3">
        <v>42245</v>
      </c>
      <c r="C47" t="s">
        <v>8</v>
      </c>
      <c r="D47">
        <v>57</v>
      </c>
      <c r="E47">
        <v>3</v>
      </c>
      <c r="F47">
        <v>18</v>
      </c>
      <c r="G47">
        <v>69</v>
      </c>
      <c r="H47" s="11" t="s">
        <v>95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42245</v>
      </c>
      <c r="C48" t="s">
        <v>8</v>
      </c>
      <c r="D48">
        <v>57</v>
      </c>
      <c r="E48">
        <v>3</v>
      </c>
      <c r="F48">
        <v>19</v>
      </c>
      <c r="G48">
        <v>68</v>
      </c>
      <c r="H48" t="s">
        <v>95</v>
      </c>
      <c r="I48">
        <v>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Q48" t="s">
        <v>338</v>
      </c>
    </row>
    <row r="49" spans="2:17" x14ac:dyDescent="0.3">
      <c r="B49" s="3">
        <v>42245</v>
      </c>
      <c r="C49" t="s">
        <v>8</v>
      </c>
      <c r="D49">
        <v>57</v>
      </c>
      <c r="E49">
        <v>3</v>
      </c>
      <c r="F49">
        <v>20</v>
      </c>
      <c r="G49">
        <v>66</v>
      </c>
      <c r="H49" t="s">
        <v>95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42245</v>
      </c>
      <c r="C50" t="s">
        <v>8</v>
      </c>
      <c r="D50">
        <v>59</v>
      </c>
      <c r="E50">
        <v>4</v>
      </c>
      <c r="F50">
        <v>1</v>
      </c>
      <c r="G50">
        <v>122</v>
      </c>
      <c r="H50" t="s">
        <v>95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42245</v>
      </c>
      <c r="C51" t="s">
        <v>8</v>
      </c>
      <c r="D51">
        <v>59</v>
      </c>
      <c r="E51">
        <v>4</v>
      </c>
      <c r="F51">
        <v>2</v>
      </c>
      <c r="G51">
        <v>65</v>
      </c>
      <c r="H51" t="s">
        <v>98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7" x14ac:dyDescent="0.3">
      <c r="B52" s="3">
        <v>42245</v>
      </c>
      <c r="C52" t="s">
        <v>8</v>
      </c>
      <c r="D52">
        <v>59</v>
      </c>
      <c r="E52">
        <v>4</v>
      </c>
      <c r="F52">
        <v>3</v>
      </c>
      <c r="G52">
        <v>61</v>
      </c>
      <c r="H52" t="s">
        <v>95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42245</v>
      </c>
      <c r="C53" t="s">
        <v>8</v>
      </c>
      <c r="D53">
        <v>60</v>
      </c>
      <c r="E53">
        <v>5</v>
      </c>
      <c r="F53">
        <v>1</v>
      </c>
      <c r="G53">
        <v>155</v>
      </c>
      <c r="H53" t="s">
        <v>116</v>
      </c>
      <c r="I53">
        <v>3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Q53" t="s">
        <v>299</v>
      </c>
    </row>
    <row r="54" spans="2:17" x14ac:dyDescent="0.3">
      <c r="B54" s="3">
        <v>42245</v>
      </c>
      <c r="C54" t="s">
        <v>8</v>
      </c>
      <c r="D54">
        <v>60</v>
      </c>
      <c r="E54">
        <v>5</v>
      </c>
      <c r="F54">
        <v>2</v>
      </c>
      <c r="G54">
        <v>90</v>
      </c>
      <c r="H54" t="s">
        <v>95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42245</v>
      </c>
      <c r="C55" t="s">
        <v>8</v>
      </c>
      <c r="D55">
        <v>60</v>
      </c>
      <c r="E55">
        <v>5</v>
      </c>
      <c r="F55">
        <v>3</v>
      </c>
      <c r="G55">
        <v>48</v>
      </c>
      <c r="H55" t="s">
        <v>95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7" x14ac:dyDescent="0.3">
      <c r="B56" s="3">
        <v>42245</v>
      </c>
      <c r="C56" t="s">
        <v>8</v>
      </c>
      <c r="D56">
        <v>61</v>
      </c>
      <c r="E56">
        <v>6</v>
      </c>
      <c r="F56">
        <v>1</v>
      </c>
      <c r="G56">
        <v>127</v>
      </c>
      <c r="H56" t="s">
        <v>99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t="s">
        <v>339</v>
      </c>
    </row>
    <row r="57" spans="2:17" x14ac:dyDescent="0.3">
      <c r="B57" s="3">
        <v>42245</v>
      </c>
      <c r="C57" t="s">
        <v>8</v>
      </c>
      <c r="D57">
        <v>61</v>
      </c>
      <c r="E57">
        <v>6</v>
      </c>
      <c r="F57">
        <v>2</v>
      </c>
      <c r="G57">
        <v>133</v>
      </c>
      <c r="H57" t="s">
        <v>116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 t="s">
        <v>340</v>
      </c>
    </row>
    <row r="58" spans="2:17" x14ac:dyDescent="0.3">
      <c r="B58" s="3">
        <v>42245</v>
      </c>
      <c r="C58" t="s">
        <v>8</v>
      </c>
      <c r="D58">
        <v>61</v>
      </c>
      <c r="E58">
        <v>6</v>
      </c>
      <c r="F58">
        <v>3</v>
      </c>
      <c r="G58">
        <v>70</v>
      </c>
      <c r="H58" t="s">
        <v>95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7" x14ac:dyDescent="0.3">
      <c r="B59" s="3">
        <v>42245</v>
      </c>
      <c r="C59" t="s">
        <v>8</v>
      </c>
      <c r="D59">
        <v>61</v>
      </c>
      <c r="E59">
        <v>6</v>
      </c>
      <c r="F59">
        <v>4</v>
      </c>
      <c r="G59">
        <v>51</v>
      </c>
      <c r="H59" t="s">
        <v>95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42245</v>
      </c>
      <c r="C60" t="s">
        <v>8</v>
      </c>
      <c r="D60">
        <v>61</v>
      </c>
      <c r="E60">
        <v>6</v>
      </c>
      <c r="F60">
        <v>5</v>
      </c>
      <c r="G60">
        <v>55</v>
      </c>
      <c r="H60" t="s">
        <v>95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42245</v>
      </c>
      <c r="C61" t="s">
        <v>8</v>
      </c>
      <c r="D61">
        <v>61</v>
      </c>
      <c r="E61">
        <v>6</v>
      </c>
      <c r="F61">
        <v>6</v>
      </c>
      <c r="G61">
        <v>90</v>
      </c>
      <c r="H61" t="s">
        <v>95</v>
      </c>
      <c r="I61">
        <v>3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42245</v>
      </c>
      <c r="C62" t="s">
        <v>8</v>
      </c>
      <c r="D62">
        <v>61</v>
      </c>
      <c r="E62">
        <v>6</v>
      </c>
      <c r="F62">
        <v>7</v>
      </c>
      <c r="G62">
        <v>75</v>
      </c>
      <c r="H62" t="s">
        <v>95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42245</v>
      </c>
      <c r="C63" t="s">
        <v>8</v>
      </c>
      <c r="D63">
        <v>61</v>
      </c>
      <c r="E63">
        <v>6</v>
      </c>
      <c r="F63">
        <v>8</v>
      </c>
      <c r="G63">
        <v>113</v>
      </c>
      <c r="H63" t="s">
        <v>95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42245</v>
      </c>
      <c r="C64" t="s">
        <v>8</v>
      </c>
      <c r="D64">
        <v>61</v>
      </c>
      <c r="E64">
        <v>6</v>
      </c>
      <c r="F64">
        <v>9</v>
      </c>
      <c r="G64">
        <v>46</v>
      </c>
      <c r="H64" t="s">
        <v>95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42245</v>
      </c>
      <c r="C65" t="s">
        <v>8</v>
      </c>
      <c r="D65">
        <v>61</v>
      </c>
      <c r="E65">
        <v>6</v>
      </c>
      <c r="F65">
        <v>10</v>
      </c>
      <c r="G65">
        <v>93</v>
      </c>
      <c r="H65" t="s">
        <v>95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t="s">
        <v>127</v>
      </c>
    </row>
    <row r="66" spans="2:17" x14ac:dyDescent="0.3">
      <c r="B66" s="3">
        <v>42245</v>
      </c>
      <c r="C66" t="s">
        <v>8</v>
      </c>
      <c r="D66">
        <v>61</v>
      </c>
      <c r="E66">
        <v>6</v>
      </c>
      <c r="F66">
        <v>11</v>
      </c>
      <c r="G66">
        <v>77</v>
      </c>
      <c r="H66" t="s">
        <v>95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42245</v>
      </c>
      <c r="C67" t="s">
        <v>8</v>
      </c>
      <c r="D67">
        <v>61</v>
      </c>
      <c r="E67">
        <v>6</v>
      </c>
      <c r="F67">
        <v>12</v>
      </c>
      <c r="G67">
        <v>103</v>
      </c>
      <c r="H67" t="s">
        <v>95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42245</v>
      </c>
      <c r="C68" t="s">
        <v>8</v>
      </c>
      <c r="D68">
        <v>61</v>
      </c>
      <c r="E68">
        <v>6</v>
      </c>
      <c r="F68">
        <v>13</v>
      </c>
      <c r="G68">
        <v>94</v>
      </c>
      <c r="H68" t="s">
        <v>95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7" x14ac:dyDescent="0.3">
      <c r="B69" s="3">
        <v>42245</v>
      </c>
      <c r="C69" t="s">
        <v>8</v>
      </c>
      <c r="D69">
        <v>61</v>
      </c>
      <c r="E69">
        <v>6</v>
      </c>
      <c r="F69">
        <v>14</v>
      </c>
      <c r="G69">
        <v>115</v>
      </c>
      <c r="H69" t="s">
        <v>98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 t="s">
        <v>179</v>
      </c>
    </row>
    <row r="70" spans="2:17" x14ac:dyDescent="0.3">
      <c r="B70" s="3">
        <v>42245</v>
      </c>
      <c r="C70" t="s">
        <v>8</v>
      </c>
      <c r="D70">
        <v>61</v>
      </c>
      <c r="E70">
        <v>6</v>
      </c>
      <c r="F70">
        <v>15</v>
      </c>
      <c r="G70">
        <v>114</v>
      </c>
      <c r="H70" t="s">
        <v>95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 t="s">
        <v>341</v>
      </c>
    </row>
    <row r="71" spans="2:17" x14ac:dyDescent="0.3">
      <c r="B71" s="3">
        <v>42245</v>
      </c>
      <c r="C71" t="s">
        <v>8</v>
      </c>
      <c r="D71">
        <v>61</v>
      </c>
      <c r="E71">
        <v>6</v>
      </c>
      <c r="F71">
        <v>16</v>
      </c>
      <c r="G71">
        <v>91</v>
      </c>
      <c r="H71" t="s">
        <v>98</v>
      </c>
      <c r="I71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7" x14ac:dyDescent="0.3">
      <c r="B72" s="3">
        <v>42245</v>
      </c>
      <c r="C72" t="s">
        <v>8</v>
      </c>
      <c r="D72">
        <v>61</v>
      </c>
      <c r="E72">
        <v>6</v>
      </c>
      <c r="F72">
        <v>17</v>
      </c>
      <c r="G72">
        <v>96</v>
      </c>
      <c r="H72" t="s">
        <v>98</v>
      </c>
      <c r="I72">
        <v>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7" x14ac:dyDescent="0.3">
      <c r="B73" s="3">
        <v>42245</v>
      </c>
      <c r="C73" t="s">
        <v>8</v>
      </c>
      <c r="D73">
        <v>61</v>
      </c>
      <c r="E73">
        <v>6</v>
      </c>
      <c r="F73">
        <v>18</v>
      </c>
      <c r="G73">
        <v>130</v>
      </c>
      <c r="H73" s="11" t="s">
        <v>99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Q73" t="s">
        <v>342</v>
      </c>
    </row>
    <row r="74" spans="2:17" x14ac:dyDescent="0.3">
      <c r="B74" s="3">
        <v>42245</v>
      </c>
      <c r="C74" t="s">
        <v>8</v>
      </c>
      <c r="D74">
        <v>61</v>
      </c>
      <c r="E74">
        <v>6</v>
      </c>
      <c r="F74">
        <v>19</v>
      </c>
      <c r="G74">
        <v>102</v>
      </c>
      <c r="H74" t="s">
        <v>116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42245</v>
      </c>
      <c r="C75" t="s">
        <v>8</v>
      </c>
      <c r="D75">
        <v>61</v>
      </c>
      <c r="E75">
        <v>6</v>
      </c>
      <c r="F75">
        <v>20</v>
      </c>
      <c r="G75">
        <v>116</v>
      </c>
      <c r="H75" t="s">
        <v>95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 t="s">
        <v>299</v>
      </c>
    </row>
    <row r="76" spans="2:17" x14ac:dyDescent="0.3">
      <c r="B76" s="3">
        <v>42245</v>
      </c>
      <c r="C76" t="s">
        <v>8</v>
      </c>
      <c r="D76">
        <v>65</v>
      </c>
      <c r="E76">
        <v>7</v>
      </c>
      <c r="F76">
        <v>1</v>
      </c>
      <c r="G76">
        <v>104</v>
      </c>
      <c r="H76" t="s">
        <v>98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42245</v>
      </c>
      <c r="C77" t="s">
        <v>8</v>
      </c>
      <c r="D77">
        <v>65</v>
      </c>
      <c r="E77">
        <v>7</v>
      </c>
      <c r="F77">
        <v>2</v>
      </c>
      <c r="G77">
        <v>93</v>
      </c>
      <c r="H77" t="s">
        <v>95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42245</v>
      </c>
      <c r="C78" t="s">
        <v>8</v>
      </c>
      <c r="D78">
        <v>65</v>
      </c>
      <c r="E78">
        <v>7</v>
      </c>
      <c r="F78">
        <v>3</v>
      </c>
      <c r="G78">
        <v>90</v>
      </c>
      <c r="H78" t="s">
        <v>95</v>
      </c>
      <c r="I78">
        <v>3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</row>
    <row r="79" spans="2:17" x14ac:dyDescent="0.3">
      <c r="B79" s="3">
        <v>42245</v>
      </c>
      <c r="C79" t="s">
        <v>8</v>
      </c>
      <c r="D79">
        <v>65</v>
      </c>
      <c r="E79">
        <v>7</v>
      </c>
      <c r="F79">
        <v>4</v>
      </c>
      <c r="G79">
        <v>109</v>
      </c>
      <c r="H79" t="s">
        <v>95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 t="s">
        <v>299</v>
      </c>
    </row>
    <row r="80" spans="2:17" x14ac:dyDescent="0.3">
      <c r="B80" s="3">
        <v>42245</v>
      </c>
      <c r="C80" t="s">
        <v>8</v>
      </c>
      <c r="D80">
        <v>65</v>
      </c>
      <c r="E80">
        <v>7</v>
      </c>
      <c r="F80">
        <v>5</v>
      </c>
      <c r="G80">
        <v>109</v>
      </c>
      <c r="H80" t="s">
        <v>95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7" x14ac:dyDescent="0.3">
      <c r="B81" s="3">
        <v>42245</v>
      </c>
      <c r="C81" t="s">
        <v>8</v>
      </c>
      <c r="D81">
        <v>65</v>
      </c>
      <c r="E81">
        <v>7</v>
      </c>
      <c r="F81">
        <v>6</v>
      </c>
      <c r="G81">
        <v>101</v>
      </c>
      <c r="H81" t="s">
        <v>95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42245</v>
      </c>
      <c r="C82" t="s">
        <v>8</v>
      </c>
      <c r="D82">
        <v>65</v>
      </c>
      <c r="E82">
        <v>7</v>
      </c>
      <c r="F82">
        <v>7</v>
      </c>
      <c r="G82">
        <v>63</v>
      </c>
      <c r="H82" t="s">
        <v>95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7" x14ac:dyDescent="0.3">
      <c r="B83" s="3">
        <v>42245</v>
      </c>
      <c r="C83" t="s">
        <v>8</v>
      </c>
      <c r="D83">
        <v>65</v>
      </c>
      <c r="E83">
        <v>7</v>
      </c>
      <c r="F83">
        <v>8</v>
      </c>
      <c r="G83">
        <v>97</v>
      </c>
      <c r="H83" t="s">
        <v>95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 t="s">
        <v>232</v>
      </c>
    </row>
    <row r="84" spans="2:17" x14ac:dyDescent="0.3">
      <c r="B84" s="3">
        <v>42245</v>
      </c>
      <c r="C84" t="s">
        <v>8</v>
      </c>
      <c r="D84">
        <v>65</v>
      </c>
      <c r="E84">
        <v>7</v>
      </c>
      <c r="F84">
        <v>9</v>
      </c>
      <c r="G84">
        <v>110</v>
      </c>
      <c r="H84" t="s">
        <v>99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 s="6" t="s">
        <v>210</v>
      </c>
    </row>
    <row r="85" spans="2:17" x14ac:dyDescent="0.3">
      <c r="B85" s="3">
        <v>42245</v>
      </c>
      <c r="C85" t="s">
        <v>8</v>
      </c>
      <c r="D85">
        <v>65</v>
      </c>
      <c r="E85">
        <v>7</v>
      </c>
      <c r="F85">
        <v>10</v>
      </c>
      <c r="G85">
        <v>72</v>
      </c>
      <c r="H85" t="s">
        <v>95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7" x14ac:dyDescent="0.3">
      <c r="B86" s="3">
        <v>42245</v>
      </c>
      <c r="C86" t="s">
        <v>8</v>
      </c>
      <c r="D86">
        <v>65</v>
      </c>
      <c r="E86">
        <v>7</v>
      </c>
      <c r="F86">
        <v>11</v>
      </c>
      <c r="G86">
        <v>120</v>
      </c>
      <c r="H86" t="s">
        <v>99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7" x14ac:dyDescent="0.3">
      <c r="B87" s="3">
        <v>42245</v>
      </c>
      <c r="C87" t="s">
        <v>8</v>
      </c>
      <c r="D87">
        <v>65</v>
      </c>
      <c r="E87">
        <v>7</v>
      </c>
      <c r="F87">
        <v>12</v>
      </c>
      <c r="G87">
        <v>117</v>
      </c>
      <c r="H87" t="s">
        <v>99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7" x14ac:dyDescent="0.3">
      <c r="B88" s="3">
        <v>42245</v>
      </c>
      <c r="C88" t="s">
        <v>8</v>
      </c>
      <c r="D88">
        <v>65</v>
      </c>
      <c r="E88">
        <v>7</v>
      </c>
      <c r="F88">
        <v>13</v>
      </c>
      <c r="G88">
        <v>74</v>
      </c>
      <c r="H88" t="s">
        <v>95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7" x14ac:dyDescent="0.3">
      <c r="B89" s="3">
        <v>42245</v>
      </c>
      <c r="C89" t="s">
        <v>8</v>
      </c>
      <c r="D89">
        <v>65</v>
      </c>
      <c r="E89">
        <v>7</v>
      </c>
      <c r="F89">
        <v>14</v>
      </c>
      <c r="G89">
        <v>84</v>
      </c>
      <c r="H89" t="s">
        <v>95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t="s">
        <v>299</v>
      </c>
    </row>
    <row r="90" spans="2:17" x14ac:dyDescent="0.3">
      <c r="B90" s="3">
        <v>42245</v>
      </c>
      <c r="C90" t="s">
        <v>8</v>
      </c>
      <c r="D90">
        <v>65</v>
      </c>
      <c r="E90">
        <v>7</v>
      </c>
      <c r="F90">
        <v>15</v>
      </c>
      <c r="G90">
        <v>104</v>
      </c>
      <c r="H90" t="s">
        <v>95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42245</v>
      </c>
      <c r="C91" t="s">
        <v>8</v>
      </c>
      <c r="D91">
        <v>65</v>
      </c>
      <c r="E91">
        <v>7</v>
      </c>
      <c r="F91">
        <v>16</v>
      </c>
      <c r="G91">
        <v>107</v>
      </c>
      <c r="H91" t="s">
        <v>95</v>
      </c>
      <c r="I91">
        <v>3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42245</v>
      </c>
      <c r="C92" t="s">
        <v>8</v>
      </c>
      <c r="D92">
        <v>65</v>
      </c>
      <c r="E92">
        <v>7</v>
      </c>
      <c r="F92">
        <v>17</v>
      </c>
      <c r="G92">
        <v>133</v>
      </c>
      <c r="H92" t="s">
        <v>99</v>
      </c>
      <c r="I92">
        <v>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 t="s">
        <v>299</v>
      </c>
    </row>
    <row r="93" spans="2:17" x14ac:dyDescent="0.3">
      <c r="B93" s="3">
        <v>42245</v>
      </c>
      <c r="C93" t="s">
        <v>8</v>
      </c>
      <c r="D93">
        <v>65</v>
      </c>
      <c r="E93">
        <v>7</v>
      </c>
      <c r="F93">
        <v>18</v>
      </c>
      <c r="G93">
        <v>99</v>
      </c>
      <c r="H93" s="11" t="s">
        <v>95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 s="6" t="s">
        <v>299</v>
      </c>
    </row>
    <row r="94" spans="2:17" x14ac:dyDescent="0.3">
      <c r="B94" s="3">
        <v>42245</v>
      </c>
      <c r="C94" t="s">
        <v>8</v>
      </c>
      <c r="D94">
        <v>65</v>
      </c>
      <c r="E94">
        <v>7</v>
      </c>
      <c r="F94">
        <v>19</v>
      </c>
      <c r="G94">
        <v>116</v>
      </c>
      <c r="H94" t="s">
        <v>95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42245</v>
      </c>
      <c r="C95" t="s">
        <v>8</v>
      </c>
      <c r="D95">
        <v>65</v>
      </c>
      <c r="E95">
        <v>7</v>
      </c>
      <c r="F95">
        <v>20</v>
      </c>
      <c r="G95">
        <v>127</v>
      </c>
      <c r="H95" t="s">
        <v>99</v>
      </c>
      <c r="I95">
        <v>4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Q95" t="s">
        <v>343</v>
      </c>
    </row>
    <row r="96" spans="2:17" x14ac:dyDescent="0.3">
      <c r="B96" s="3">
        <v>42245</v>
      </c>
      <c r="C96" t="s">
        <v>8</v>
      </c>
      <c r="D96">
        <v>66</v>
      </c>
      <c r="E96">
        <v>8</v>
      </c>
      <c r="F96">
        <v>1</v>
      </c>
      <c r="G96">
        <v>46</v>
      </c>
      <c r="H96" t="s">
        <v>95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 s="6"/>
    </row>
    <row r="97" spans="2:17" x14ac:dyDescent="0.3">
      <c r="B97" s="3">
        <v>42245</v>
      </c>
      <c r="C97" t="s">
        <v>8</v>
      </c>
      <c r="D97">
        <v>66</v>
      </c>
      <c r="E97">
        <v>8</v>
      </c>
      <c r="F97">
        <v>2</v>
      </c>
      <c r="G97">
        <v>66</v>
      </c>
      <c r="H97" t="s">
        <v>95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 t="s">
        <v>178</v>
      </c>
    </row>
    <row r="98" spans="2:17" x14ac:dyDescent="0.3">
      <c r="B98" s="3">
        <v>42245</v>
      </c>
      <c r="C98" t="s">
        <v>8</v>
      </c>
      <c r="D98">
        <v>66</v>
      </c>
      <c r="E98">
        <v>8</v>
      </c>
      <c r="F98">
        <v>3</v>
      </c>
      <c r="G98">
        <v>57</v>
      </c>
      <c r="H98" t="s">
        <v>95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 t="s">
        <v>127</v>
      </c>
    </row>
    <row r="99" spans="2:17" x14ac:dyDescent="0.3">
      <c r="B99" s="3">
        <v>42245</v>
      </c>
      <c r="C99" t="s">
        <v>8</v>
      </c>
      <c r="D99">
        <v>66</v>
      </c>
      <c r="E99">
        <v>8</v>
      </c>
      <c r="F99">
        <v>4</v>
      </c>
      <c r="G99">
        <v>68</v>
      </c>
      <c r="H99" t="s">
        <v>95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Q99" t="s">
        <v>344</v>
      </c>
    </row>
    <row r="100" spans="2:17" x14ac:dyDescent="0.3">
      <c r="B100" s="3">
        <v>42245</v>
      </c>
      <c r="C100" t="s">
        <v>8</v>
      </c>
      <c r="D100">
        <v>66</v>
      </c>
      <c r="E100">
        <v>8</v>
      </c>
      <c r="F100">
        <v>5</v>
      </c>
      <c r="G100">
        <v>100</v>
      </c>
      <c r="H100" t="s">
        <v>95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s="6" t="s">
        <v>299</v>
      </c>
    </row>
    <row r="101" spans="2:17" x14ac:dyDescent="0.3">
      <c r="B101" s="3">
        <v>42245</v>
      </c>
      <c r="C101" t="s">
        <v>8</v>
      </c>
      <c r="D101">
        <v>66</v>
      </c>
      <c r="E101">
        <v>8</v>
      </c>
      <c r="F101">
        <v>6</v>
      </c>
      <c r="G101">
        <v>47</v>
      </c>
      <c r="H101" t="s">
        <v>95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 t="s">
        <v>299</v>
      </c>
    </row>
    <row r="102" spans="2:17" x14ac:dyDescent="0.3">
      <c r="B102" s="3">
        <v>42245</v>
      </c>
      <c r="C102" t="s">
        <v>8</v>
      </c>
      <c r="D102">
        <v>66</v>
      </c>
      <c r="E102">
        <v>8</v>
      </c>
      <c r="F102">
        <v>7</v>
      </c>
      <c r="G102">
        <v>96</v>
      </c>
      <c r="H102" t="s">
        <v>95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Q102" t="s">
        <v>272</v>
      </c>
    </row>
    <row r="103" spans="2:17" x14ac:dyDescent="0.3">
      <c r="B103" s="3">
        <v>42245</v>
      </c>
      <c r="C103" t="s">
        <v>8</v>
      </c>
      <c r="D103">
        <v>66</v>
      </c>
      <c r="E103">
        <v>8</v>
      </c>
      <c r="F103">
        <v>8</v>
      </c>
      <c r="G103">
        <v>50</v>
      </c>
      <c r="H103" t="s">
        <v>95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7" x14ac:dyDescent="0.3">
      <c r="B104" s="3">
        <v>42245</v>
      </c>
      <c r="C104" t="s">
        <v>8</v>
      </c>
      <c r="D104">
        <v>66</v>
      </c>
      <c r="E104">
        <v>8</v>
      </c>
      <c r="F104">
        <v>9</v>
      </c>
      <c r="G104">
        <v>59</v>
      </c>
      <c r="H104" t="s">
        <v>98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42245</v>
      </c>
      <c r="C105" t="s">
        <v>8</v>
      </c>
      <c r="D105">
        <v>66</v>
      </c>
      <c r="E105">
        <v>8</v>
      </c>
      <c r="F105">
        <v>10</v>
      </c>
      <c r="G105">
        <v>32</v>
      </c>
      <c r="H105" t="s">
        <v>95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 t="s">
        <v>236</v>
      </c>
    </row>
    <row r="106" spans="2:17" x14ac:dyDescent="0.3">
      <c r="B106" s="3">
        <v>42245</v>
      </c>
      <c r="C106" t="s">
        <v>8</v>
      </c>
      <c r="D106">
        <v>66</v>
      </c>
      <c r="E106">
        <v>8</v>
      </c>
      <c r="F106">
        <v>11</v>
      </c>
      <c r="G106">
        <v>62</v>
      </c>
      <c r="H106" t="s">
        <v>98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>
        <v>42245</v>
      </c>
      <c r="C107" t="s">
        <v>8</v>
      </c>
      <c r="D107">
        <v>66</v>
      </c>
      <c r="E107">
        <v>8</v>
      </c>
      <c r="F107">
        <v>12</v>
      </c>
      <c r="G107">
        <v>64</v>
      </c>
      <c r="H107" t="s">
        <v>95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 t="s">
        <v>345</v>
      </c>
    </row>
    <row r="108" spans="2:17" x14ac:dyDescent="0.3">
      <c r="B108" s="3">
        <v>42245</v>
      </c>
      <c r="C108" t="s">
        <v>8</v>
      </c>
      <c r="D108">
        <v>67</v>
      </c>
      <c r="E108">
        <v>9</v>
      </c>
      <c r="F108">
        <v>1</v>
      </c>
      <c r="G108">
        <v>83</v>
      </c>
      <c r="H108" t="s">
        <v>95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t="s">
        <v>299</v>
      </c>
    </row>
    <row r="109" spans="2:17" x14ac:dyDescent="0.3">
      <c r="B109" s="3">
        <v>42245</v>
      </c>
      <c r="C109" t="s">
        <v>8</v>
      </c>
      <c r="D109">
        <v>67</v>
      </c>
      <c r="E109">
        <v>9</v>
      </c>
      <c r="F109">
        <v>2</v>
      </c>
      <c r="G109">
        <v>73</v>
      </c>
      <c r="H109" t="s">
        <v>95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>
        <v>42245</v>
      </c>
      <c r="C110" t="s">
        <v>8</v>
      </c>
      <c r="D110">
        <v>67</v>
      </c>
      <c r="E110">
        <v>9</v>
      </c>
      <c r="F110">
        <v>3</v>
      </c>
      <c r="G110">
        <v>91</v>
      </c>
      <c r="H110" t="s">
        <v>116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 t="s">
        <v>232</v>
      </c>
    </row>
    <row r="111" spans="2:17" x14ac:dyDescent="0.3">
      <c r="B111" s="3">
        <v>42245</v>
      </c>
      <c r="C111" t="s">
        <v>8</v>
      </c>
      <c r="D111">
        <v>67</v>
      </c>
      <c r="E111">
        <v>9</v>
      </c>
      <c r="F111">
        <v>4</v>
      </c>
      <c r="G111">
        <v>119</v>
      </c>
      <c r="H111" t="s">
        <v>95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t="s">
        <v>232</v>
      </c>
    </row>
    <row r="112" spans="2:17" x14ac:dyDescent="0.3">
      <c r="B112" s="3">
        <v>42245</v>
      </c>
      <c r="C112" t="s">
        <v>8</v>
      </c>
      <c r="D112">
        <v>67</v>
      </c>
      <c r="E112">
        <v>9</v>
      </c>
      <c r="F112">
        <v>5</v>
      </c>
      <c r="G112">
        <v>47</v>
      </c>
      <c r="H112" t="s">
        <v>95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>
        <v>42245</v>
      </c>
      <c r="C113" t="s">
        <v>8</v>
      </c>
      <c r="D113">
        <v>67</v>
      </c>
      <c r="E113">
        <v>9</v>
      </c>
      <c r="F113">
        <v>6</v>
      </c>
      <c r="G113">
        <v>85</v>
      </c>
      <c r="H113" t="s">
        <v>95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7" x14ac:dyDescent="0.3">
      <c r="B114" s="3">
        <v>42245</v>
      </c>
      <c r="C114" t="s">
        <v>8</v>
      </c>
      <c r="D114">
        <v>67</v>
      </c>
      <c r="E114">
        <v>9</v>
      </c>
      <c r="F114">
        <v>7</v>
      </c>
      <c r="G114">
        <v>69</v>
      </c>
      <c r="H114" t="s">
        <v>95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7" x14ac:dyDescent="0.3">
      <c r="B115" s="3">
        <v>42245</v>
      </c>
      <c r="C115" t="s">
        <v>8</v>
      </c>
      <c r="D115">
        <v>67</v>
      </c>
      <c r="E115">
        <v>9</v>
      </c>
      <c r="F115">
        <v>8</v>
      </c>
      <c r="G115">
        <v>75</v>
      </c>
      <c r="H115" t="s">
        <v>95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 t="s">
        <v>232</v>
      </c>
    </row>
    <row r="116" spans="2:17" x14ac:dyDescent="0.3">
      <c r="B116" s="3">
        <v>42245</v>
      </c>
      <c r="C116" t="s">
        <v>8</v>
      </c>
      <c r="D116">
        <v>67</v>
      </c>
      <c r="E116">
        <v>9</v>
      </c>
      <c r="F116">
        <v>9</v>
      </c>
      <c r="G116">
        <v>48</v>
      </c>
      <c r="H116" t="s">
        <v>95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 t="s">
        <v>179</v>
      </c>
    </row>
    <row r="117" spans="2:17" x14ac:dyDescent="0.3">
      <c r="B117" s="3">
        <v>42245</v>
      </c>
      <c r="C117" t="s">
        <v>8</v>
      </c>
      <c r="D117">
        <v>67</v>
      </c>
      <c r="E117">
        <v>9</v>
      </c>
      <c r="F117">
        <v>10</v>
      </c>
      <c r="G117">
        <v>109</v>
      </c>
      <c r="H117" t="s">
        <v>98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 t="s">
        <v>346</v>
      </c>
    </row>
    <row r="118" spans="2:17" x14ac:dyDescent="0.3">
      <c r="B118" s="3">
        <v>42245</v>
      </c>
      <c r="C118" t="s">
        <v>8</v>
      </c>
      <c r="D118">
        <v>67</v>
      </c>
      <c r="E118">
        <v>9</v>
      </c>
      <c r="F118">
        <v>11</v>
      </c>
      <c r="G118">
        <v>109</v>
      </c>
      <c r="H118" t="s">
        <v>95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 t="s">
        <v>347</v>
      </c>
    </row>
    <row r="119" spans="2:17" x14ac:dyDescent="0.3">
      <c r="B119" s="3">
        <v>42245</v>
      </c>
      <c r="C119" t="s">
        <v>8</v>
      </c>
      <c r="D119">
        <v>67</v>
      </c>
      <c r="E119">
        <v>9</v>
      </c>
      <c r="F119">
        <v>12</v>
      </c>
      <c r="G119">
        <v>115</v>
      </c>
      <c r="H119" t="s">
        <v>99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 t="s">
        <v>232</v>
      </c>
    </row>
    <row r="120" spans="2:17" x14ac:dyDescent="0.3">
      <c r="B120" s="3">
        <v>42245</v>
      </c>
      <c r="C120" t="s">
        <v>8</v>
      </c>
      <c r="D120">
        <v>67</v>
      </c>
      <c r="E120">
        <v>9</v>
      </c>
      <c r="F120">
        <v>13</v>
      </c>
      <c r="G120">
        <v>112</v>
      </c>
      <c r="H120" t="s">
        <v>116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42245</v>
      </c>
      <c r="C121" t="s">
        <v>8</v>
      </c>
      <c r="D121">
        <v>67</v>
      </c>
      <c r="E121">
        <v>9</v>
      </c>
      <c r="F121">
        <v>14</v>
      </c>
      <c r="G121">
        <v>62</v>
      </c>
      <c r="H121" t="s">
        <v>95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Q121" t="s">
        <v>167</v>
      </c>
    </row>
    <row r="122" spans="2:17" x14ac:dyDescent="0.3">
      <c r="B122" s="3">
        <v>42245</v>
      </c>
      <c r="C122" t="s">
        <v>8</v>
      </c>
      <c r="D122">
        <v>67</v>
      </c>
      <c r="E122">
        <v>9</v>
      </c>
      <c r="F122">
        <v>15</v>
      </c>
      <c r="G122">
        <v>82</v>
      </c>
      <c r="H122" t="s">
        <v>95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 t="s">
        <v>167</v>
      </c>
    </row>
    <row r="123" spans="2:17" x14ac:dyDescent="0.3">
      <c r="B123" s="3">
        <v>42245</v>
      </c>
      <c r="C123" t="s">
        <v>8</v>
      </c>
      <c r="D123">
        <v>67</v>
      </c>
      <c r="E123">
        <v>9</v>
      </c>
      <c r="F123">
        <v>16</v>
      </c>
      <c r="G123">
        <v>82</v>
      </c>
      <c r="H123" t="s">
        <v>98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 t="s">
        <v>167</v>
      </c>
    </row>
    <row r="124" spans="2:17" x14ac:dyDescent="0.3">
      <c r="B124" s="3">
        <v>42245</v>
      </c>
      <c r="C124" t="s">
        <v>8</v>
      </c>
      <c r="D124">
        <v>67</v>
      </c>
      <c r="E124">
        <v>9</v>
      </c>
      <c r="F124">
        <v>17</v>
      </c>
      <c r="G124">
        <v>89</v>
      </c>
      <c r="H124" t="s">
        <v>98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 t="s">
        <v>348</v>
      </c>
    </row>
    <row r="125" spans="2:17" x14ac:dyDescent="0.3">
      <c r="B125" s="3">
        <v>42245</v>
      </c>
      <c r="C125" t="s">
        <v>8</v>
      </c>
      <c r="D125">
        <v>67</v>
      </c>
      <c r="E125">
        <v>9</v>
      </c>
      <c r="F125">
        <v>18</v>
      </c>
      <c r="G125">
        <v>63</v>
      </c>
      <c r="H125" s="11" t="s">
        <v>95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 t="s">
        <v>349</v>
      </c>
    </row>
    <row r="126" spans="2:17" x14ac:dyDescent="0.3">
      <c r="B126" s="3">
        <v>42245</v>
      </c>
      <c r="C126" t="s">
        <v>8</v>
      </c>
      <c r="D126">
        <v>67</v>
      </c>
      <c r="E126">
        <v>9</v>
      </c>
      <c r="F126">
        <v>19</v>
      </c>
      <c r="G126">
        <v>80</v>
      </c>
      <c r="H126" t="s">
        <v>95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 t="s">
        <v>348</v>
      </c>
    </row>
    <row r="127" spans="2:17" x14ac:dyDescent="0.3">
      <c r="B127" s="3">
        <v>42245</v>
      </c>
      <c r="C127" t="s">
        <v>8</v>
      </c>
      <c r="D127">
        <v>67</v>
      </c>
      <c r="E127">
        <v>9</v>
      </c>
      <c r="F127">
        <v>20</v>
      </c>
      <c r="G127">
        <v>84</v>
      </c>
      <c r="H127" t="s">
        <v>95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42245</v>
      </c>
      <c r="C128" t="s">
        <v>8</v>
      </c>
      <c r="D128">
        <v>68</v>
      </c>
      <c r="E128">
        <v>10</v>
      </c>
      <c r="F128">
        <v>1</v>
      </c>
      <c r="G128">
        <v>53</v>
      </c>
      <c r="H128" t="s">
        <v>95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42245</v>
      </c>
      <c r="C129" t="s">
        <v>8</v>
      </c>
      <c r="D129">
        <v>68</v>
      </c>
      <c r="E129">
        <v>10</v>
      </c>
      <c r="F129">
        <v>2</v>
      </c>
      <c r="G129">
        <v>81</v>
      </c>
      <c r="H129" t="s">
        <v>95</v>
      </c>
      <c r="I129">
        <v>3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Q129" t="s">
        <v>179</v>
      </c>
    </row>
    <row r="130" spans="2:17" x14ac:dyDescent="0.3">
      <c r="B130" s="3">
        <v>42245</v>
      </c>
      <c r="C130" t="s">
        <v>8</v>
      </c>
      <c r="D130">
        <v>68</v>
      </c>
      <c r="E130">
        <v>10</v>
      </c>
      <c r="F130">
        <v>3</v>
      </c>
      <c r="G130">
        <v>101</v>
      </c>
      <c r="H130" t="s">
        <v>98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42245</v>
      </c>
      <c r="C131" t="s">
        <v>8</v>
      </c>
      <c r="D131">
        <v>68</v>
      </c>
      <c r="E131">
        <v>10</v>
      </c>
      <c r="F131">
        <v>4</v>
      </c>
      <c r="G131">
        <v>110</v>
      </c>
      <c r="H131" t="s">
        <v>99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42245</v>
      </c>
      <c r="C132" t="s">
        <v>8</v>
      </c>
      <c r="D132">
        <v>68</v>
      </c>
      <c r="E132">
        <v>10</v>
      </c>
      <c r="F132">
        <v>5</v>
      </c>
      <c r="G132">
        <v>98</v>
      </c>
      <c r="H132" t="s">
        <v>98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42245</v>
      </c>
      <c r="C133" t="s">
        <v>8</v>
      </c>
      <c r="D133">
        <v>68</v>
      </c>
      <c r="E133">
        <v>10</v>
      </c>
      <c r="F133">
        <v>6</v>
      </c>
      <c r="G133">
        <v>110</v>
      </c>
      <c r="H133" t="s">
        <v>95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42245</v>
      </c>
      <c r="C134" t="s">
        <v>8</v>
      </c>
      <c r="D134">
        <v>68</v>
      </c>
      <c r="E134">
        <v>10</v>
      </c>
      <c r="F134">
        <v>7</v>
      </c>
      <c r="G134">
        <v>120</v>
      </c>
      <c r="H134" t="s">
        <v>99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Q134" t="s">
        <v>299</v>
      </c>
    </row>
    <row r="135" spans="2:17" x14ac:dyDescent="0.3">
      <c r="B135" s="3">
        <v>42245</v>
      </c>
      <c r="C135" t="s">
        <v>8</v>
      </c>
      <c r="D135">
        <v>68</v>
      </c>
      <c r="E135">
        <v>10</v>
      </c>
      <c r="F135">
        <v>8</v>
      </c>
      <c r="G135">
        <v>103</v>
      </c>
      <c r="H135" t="s">
        <v>99</v>
      </c>
      <c r="I135">
        <v>3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42245</v>
      </c>
      <c r="C136" t="s">
        <v>8</v>
      </c>
      <c r="D136">
        <v>68</v>
      </c>
      <c r="E136">
        <v>10</v>
      </c>
      <c r="F136">
        <v>9</v>
      </c>
      <c r="G136">
        <v>90</v>
      </c>
      <c r="H136" t="s">
        <v>99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42245</v>
      </c>
      <c r="C137" t="s">
        <v>8</v>
      </c>
      <c r="D137">
        <v>68</v>
      </c>
      <c r="E137">
        <v>10</v>
      </c>
      <c r="F137">
        <v>10</v>
      </c>
      <c r="G137">
        <v>98</v>
      </c>
      <c r="H137" t="s">
        <v>99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 t="s">
        <v>350</v>
      </c>
    </row>
    <row r="138" spans="2:17" x14ac:dyDescent="0.3">
      <c r="B138" s="3">
        <v>42245</v>
      </c>
      <c r="C138" t="s">
        <v>8</v>
      </c>
      <c r="D138">
        <v>68</v>
      </c>
      <c r="E138">
        <v>10</v>
      </c>
      <c r="F138">
        <v>11</v>
      </c>
      <c r="G138">
        <v>121</v>
      </c>
      <c r="H138" t="s">
        <v>98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Q138" t="s">
        <v>299</v>
      </c>
    </row>
    <row r="139" spans="2:17" x14ac:dyDescent="0.3">
      <c r="B139" s="3">
        <v>42245</v>
      </c>
      <c r="C139" t="s">
        <v>8</v>
      </c>
      <c r="D139">
        <v>68</v>
      </c>
      <c r="E139">
        <v>10</v>
      </c>
      <c r="F139">
        <v>12</v>
      </c>
      <c r="G139">
        <v>78</v>
      </c>
      <c r="H139" t="s">
        <v>95</v>
      </c>
      <c r="I139">
        <v>4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42245</v>
      </c>
      <c r="C140" t="s">
        <v>8</v>
      </c>
      <c r="D140">
        <v>68</v>
      </c>
      <c r="E140">
        <v>10</v>
      </c>
      <c r="F140">
        <v>13</v>
      </c>
      <c r="G140">
        <v>118</v>
      </c>
      <c r="H140" t="s">
        <v>99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42245</v>
      </c>
      <c r="C141" t="s">
        <v>8</v>
      </c>
      <c r="D141">
        <v>68</v>
      </c>
      <c r="E141">
        <v>10</v>
      </c>
      <c r="F141">
        <v>14</v>
      </c>
      <c r="G141">
        <v>108</v>
      </c>
      <c r="H141" t="s">
        <v>195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7" x14ac:dyDescent="0.3">
      <c r="B142" s="3">
        <v>42245</v>
      </c>
      <c r="C142" t="s">
        <v>8</v>
      </c>
      <c r="D142">
        <v>68</v>
      </c>
      <c r="E142">
        <v>10</v>
      </c>
      <c r="F142">
        <v>15</v>
      </c>
      <c r="G142">
        <v>125</v>
      </c>
      <c r="H142" t="s">
        <v>99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7" x14ac:dyDescent="0.3">
      <c r="B143" s="3">
        <v>42245</v>
      </c>
      <c r="C143" t="s">
        <v>8</v>
      </c>
      <c r="D143">
        <v>68</v>
      </c>
      <c r="E143">
        <v>10</v>
      </c>
      <c r="F143">
        <v>16</v>
      </c>
      <c r="G143">
        <v>76</v>
      </c>
      <c r="H143" t="s">
        <v>116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7" x14ac:dyDescent="0.3">
      <c r="B144" s="3">
        <v>42245</v>
      </c>
      <c r="C144" t="s">
        <v>8</v>
      </c>
      <c r="D144">
        <v>68</v>
      </c>
      <c r="E144">
        <v>10</v>
      </c>
      <c r="F144">
        <v>17</v>
      </c>
      <c r="G144">
        <v>47</v>
      </c>
      <c r="H144" t="s">
        <v>95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Q144" t="s">
        <v>299</v>
      </c>
    </row>
    <row r="145" spans="2:17" x14ac:dyDescent="0.3">
      <c r="B145" s="3">
        <v>42245</v>
      </c>
      <c r="C145" t="s">
        <v>8</v>
      </c>
      <c r="D145">
        <v>68</v>
      </c>
      <c r="E145">
        <v>10</v>
      </c>
      <c r="F145">
        <v>18</v>
      </c>
      <c r="G145">
        <v>99</v>
      </c>
      <c r="H145" s="11" t="s">
        <v>99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 t="s">
        <v>351</v>
      </c>
    </row>
    <row r="146" spans="2:17" x14ac:dyDescent="0.3">
      <c r="B146" s="3">
        <v>42245</v>
      </c>
      <c r="C146" t="s">
        <v>8</v>
      </c>
      <c r="D146">
        <v>68</v>
      </c>
      <c r="E146">
        <v>10</v>
      </c>
      <c r="F146">
        <v>19</v>
      </c>
      <c r="G146">
        <v>57</v>
      </c>
      <c r="H146" t="s">
        <v>95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2:17" x14ac:dyDescent="0.3">
      <c r="B147" s="3">
        <v>42245</v>
      </c>
      <c r="C147" t="s">
        <v>8</v>
      </c>
      <c r="D147">
        <v>68</v>
      </c>
      <c r="E147">
        <v>10</v>
      </c>
      <c r="F147">
        <v>20</v>
      </c>
      <c r="G147">
        <v>102</v>
      </c>
      <c r="H147" t="s">
        <v>249</v>
      </c>
      <c r="I147">
        <v>3</v>
      </c>
      <c r="J147">
        <v>2</v>
      </c>
      <c r="K147">
        <v>0</v>
      </c>
      <c r="L147">
        <v>0</v>
      </c>
      <c r="M147">
        <v>0</v>
      </c>
      <c r="N147">
        <v>0</v>
      </c>
      <c r="O147">
        <v>0</v>
      </c>
      <c r="Q147" t="s">
        <v>179</v>
      </c>
    </row>
    <row r="148" spans="2:17" x14ac:dyDescent="0.3">
      <c r="B148" s="3">
        <v>42245</v>
      </c>
      <c r="C148" t="s">
        <v>8</v>
      </c>
      <c r="D148">
        <v>69</v>
      </c>
      <c r="E148">
        <v>11</v>
      </c>
      <c r="F148">
        <v>1</v>
      </c>
      <c r="G148">
        <v>136</v>
      </c>
      <c r="H148" t="s">
        <v>95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42245</v>
      </c>
      <c r="C149" t="s">
        <v>8</v>
      </c>
      <c r="D149">
        <v>69</v>
      </c>
      <c r="E149">
        <v>11</v>
      </c>
      <c r="F149">
        <v>2</v>
      </c>
      <c r="G149">
        <v>124</v>
      </c>
      <c r="H149" t="s">
        <v>95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2:17" x14ac:dyDescent="0.3">
      <c r="B150" s="3">
        <v>42245</v>
      </c>
      <c r="C150" t="s">
        <v>8</v>
      </c>
      <c r="D150">
        <v>69</v>
      </c>
      <c r="E150">
        <v>11</v>
      </c>
      <c r="F150">
        <v>3</v>
      </c>
      <c r="G150">
        <v>84</v>
      </c>
      <c r="H150" t="s">
        <v>95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Q150" s="6"/>
    </row>
    <row r="151" spans="2:17" x14ac:dyDescent="0.3">
      <c r="B151" s="3">
        <v>42245</v>
      </c>
      <c r="C151" t="s">
        <v>8</v>
      </c>
      <c r="D151">
        <v>69</v>
      </c>
      <c r="E151">
        <v>11</v>
      </c>
      <c r="F151">
        <v>4</v>
      </c>
      <c r="G151">
        <v>127</v>
      </c>
      <c r="H151" t="s">
        <v>95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42245</v>
      </c>
      <c r="C152" t="s">
        <v>8</v>
      </c>
      <c r="D152">
        <v>69</v>
      </c>
      <c r="E152">
        <v>11</v>
      </c>
      <c r="F152">
        <v>5</v>
      </c>
      <c r="G152">
        <v>123</v>
      </c>
      <c r="H152" t="s">
        <v>99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42245</v>
      </c>
      <c r="C153" t="s">
        <v>8</v>
      </c>
      <c r="D153">
        <v>69</v>
      </c>
      <c r="E153">
        <v>11</v>
      </c>
      <c r="F153">
        <v>6</v>
      </c>
      <c r="G153">
        <v>100</v>
      </c>
      <c r="H153" t="s">
        <v>95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42245</v>
      </c>
      <c r="C154" t="s">
        <v>8</v>
      </c>
      <c r="D154">
        <v>69</v>
      </c>
      <c r="E154">
        <v>11</v>
      </c>
      <c r="F154">
        <v>7</v>
      </c>
      <c r="G154">
        <v>97</v>
      </c>
      <c r="H154" t="s">
        <v>98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 t="s">
        <v>352</v>
      </c>
    </row>
    <row r="155" spans="2:17" x14ac:dyDescent="0.3">
      <c r="B155" s="3">
        <v>42245</v>
      </c>
      <c r="C155" t="s">
        <v>8</v>
      </c>
      <c r="D155">
        <v>69</v>
      </c>
      <c r="E155">
        <v>11</v>
      </c>
      <c r="F155">
        <v>8</v>
      </c>
      <c r="G155">
        <v>111</v>
      </c>
      <c r="H155" t="s">
        <v>95</v>
      </c>
      <c r="I155">
        <v>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 t="s">
        <v>299</v>
      </c>
    </row>
    <row r="156" spans="2:17" x14ac:dyDescent="0.3">
      <c r="B156" s="3">
        <v>42245</v>
      </c>
      <c r="C156" t="s">
        <v>8</v>
      </c>
      <c r="D156">
        <v>69</v>
      </c>
      <c r="E156">
        <v>11</v>
      </c>
      <c r="F156">
        <v>9</v>
      </c>
      <c r="G156">
        <v>99</v>
      </c>
      <c r="H156" t="s">
        <v>98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 s="6" t="s">
        <v>178</v>
      </c>
    </row>
    <row r="157" spans="2:17" x14ac:dyDescent="0.3">
      <c r="B157" s="3">
        <v>42245</v>
      </c>
      <c r="C157" t="s">
        <v>8</v>
      </c>
      <c r="D157">
        <v>69</v>
      </c>
      <c r="E157">
        <v>11</v>
      </c>
      <c r="F157">
        <v>10</v>
      </c>
      <c r="G157">
        <v>98</v>
      </c>
      <c r="H157" t="s">
        <v>98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7" x14ac:dyDescent="0.3">
      <c r="B158" s="3">
        <v>42245</v>
      </c>
      <c r="C158" t="s">
        <v>8</v>
      </c>
      <c r="D158">
        <v>69</v>
      </c>
      <c r="E158">
        <v>11</v>
      </c>
      <c r="F158">
        <v>11</v>
      </c>
      <c r="G158">
        <v>130</v>
      </c>
      <c r="H158" t="s">
        <v>95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42245</v>
      </c>
      <c r="C159" t="s">
        <v>8</v>
      </c>
      <c r="D159">
        <v>69</v>
      </c>
      <c r="E159">
        <v>11</v>
      </c>
      <c r="F159">
        <v>12</v>
      </c>
      <c r="G159">
        <v>127</v>
      </c>
      <c r="H159" t="s">
        <v>95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Q159" s="6"/>
    </row>
    <row r="160" spans="2:17" x14ac:dyDescent="0.3">
      <c r="B160" s="3">
        <v>42245</v>
      </c>
      <c r="C160" t="s">
        <v>8</v>
      </c>
      <c r="D160">
        <v>69</v>
      </c>
      <c r="E160">
        <v>11</v>
      </c>
      <c r="F160">
        <v>13</v>
      </c>
      <c r="G160">
        <v>137</v>
      </c>
      <c r="H160" t="s">
        <v>95</v>
      </c>
      <c r="I160">
        <v>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7" x14ac:dyDescent="0.3">
      <c r="B161" s="3">
        <v>42245</v>
      </c>
      <c r="C161" t="s">
        <v>8</v>
      </c>
      <c r="D161">
        <v>69</v>
      </c>
      <c r="E161">
        <v>11</v>
      </c>
      <c r="F161">
        <v>14</v>
      </c>
      <c r="G161">
        <v>55</v>
      </c>
      <c r="H161" t="s">
        <v>95</v>
      </c>
      <c r="I161">
        <v>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7" x14ac:dyDescent="0.3">
      <c r="B162" s="3">
        <v>42245</v>
      </c>
      <c r="C162" t="s">
        <v>8</v>
      </c>
      <c r="D162">
        <v>69</v>
      </c>
      <c r="E162">
        <v>11</v>
      </c>
      <c r="F162">
        <v>15</v>
      </c>
      <c r="G162">
        <v>128</v>
      </c>
      <c r="H162" t="s">
        <v>95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42245</v>
      </c>
      <c r="C163" t="s">
        <v>8</v>
      </c>
      <c r="D163">
        <v>69</v>
      </c>
      <c r="E163">
        <v>11</v>
      </c>
      <c r="F163">
        <v>16</v>
      </c>
      <c r="G163">
        <v>81</v>
      </c>
      <c r="H163" t="s">
        <v>95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42245</v>
      </c>
      <c r="C164" t="s">
        <v>8</v>
      </c>
      <c r="D164">
        <v>70</v>
      </c>
      <c r="E164">
        <v>12</v>
      </c>
      <c r="F164">
        <v>1</v>
      </c>
      <c r="G164">
        <v>62</v>
      </c>
      <c r="H164" t="s">
        <v>95</v>
      </c>
      <c r="I164">
        <v>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Q164" s="6" t="s">
        <v>299</v>
      </c>
    </row>
    <row r="165" spans="2:17" x14ac:dyDescent="0.3">
      <c r="B165" s="3">
        <v>42245</v>
      </c>
      <c r="C165" t="s">
        <v>8</v>
      </c>
      <c r="D165">
        <v>70</v>
      </c>
      <c r="E165">
        <v>12</v>
      </c>
      <c r="F165">
        <v>2</v>
      </c>
      <c r="G165">
        <v>90</v>
      </c>
      <c r="H165" t="s">
        <v>98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42245</v>
      </c>
      <c r="C166" t="s">
        <v>8</v>
      </c>
      <c r="D166">
        <v>70</v>
      </c>
      <c r="E166">
        <v>12</v>
      </c>
      <c r="F166">
        <v>3</v>
      </c>
      <c r="G166">
        <v>98</v>
      </c>
      <c r="H166" t="s">
        <v>98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 s="6" t="s">
        <v>353</v>
      </c>
    </row>
    <row r="167" spans="2:17" x14ac:dyDescent="0.3">
      <c r="B167" s="3">
        <v>42245</v>
      </c>
      <c r="C167" t="s">
        <v>8</v>
      </c>
      <c r="D167">
        <v>70</v>
      </c>
      <c r="E167">
        <v>12</v>
      </c>
      <c r="F167">
        <v>4</v>
      </c>
      <c r="G167">
        <v>107</v>
      </c>
      <c r="H167" t="s">
        <v>99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 s="6" t="s">
        <v>354</v>
      </c>
    </row>
    <row r="168" spans="2:17" x14ac:dyDescent="0.3">
      <c r="B168" s="3">
        <v>42245</v>
      </c>
      <c r="C168" t="s">
        <v>8</v>
      </c>
      <c r="D168">
        <v>70</v>
      </c>
      <c r="E168">
        <v>12</v>
      </c>
      <c r="F168">
        <v>5</v>
      </c>
      <c r="G168">
        <v>93</v>
      </c>
      <c r="H168" t="s">
        <v>98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Q168" s="6"/>
    </row>
    <row r="169" spans="2:17" x14ac:dyDescent="0.3">
      <c r="B169" s="3">
        <v>42245</v>
      </c>
      <c r="C169" t="s">
        <v>8</v>
      </c>
      <c r="D169">
        <v>70</v>
      </c>
      <c r="E169">
        <v>12</v>
      </c>
      <c r="F169">
        <v>6</v>
      </c>
      <c r="G169">
        <v>62</v>
      </c>
      <c r="H169" t="s">
        <v>95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Q169" t="s">
        <v>299</v>
      </c>
    </row>
    <row r="170" spans="2:17" x14ac:dyDescent="0.3">
      <c r="B170" s="3">
        <v>42245</v>
      </c>
      <c r="C170" t="s">
        <v>8</v>
      </c>
      <c r="D170">
        <v>70</v>
      </c>
      <c r="E170">
        <v>12</v>
      </c>
      <c r="F170">
        <v>7</v>
      </c>
      <c r="G170">
        <v>131</v>
      </c>
      <c r="H170" t="s">
        <v>249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Q170" t="s">
        <v>328</v>
      </c>
    </row>
    <row r="171" spans="2:17" x14ac:dyDescent="0.3">
      <c r="B171" s="3">
        <v>42245</v>
      </c>
      <c r="C171" t="s">
        <v>8</v>
      </c>
      <c r="D171">
        <v>71</v>
      </c>
      <c r="E171">
        <v>13</v>
      </c>
      <c r="F171">
        <v>1</v>
      </c>
      <c r="G171">
        <v>51</v>
      </c>
      <c r="H171" t="s">
        <v>98</v>
      </c>
      <c r="I171">
        <v>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42245</v>
      </c>
      <c r="C172" t="s">
        <v>8</v>
      </c>
      <c r="D172">
        <v>71</v>
      </c>
      <c r="E172">
        <v>13</v>
      </c>
      <c r="F172">
        <v>2</v>
      </c>
      <c r="G172">
        <v>65</v>
      </c>
      <c r="H172" t="s">
        <v>98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42245</v>
      </c>
      <c r="C173" t="s">
        <v>8</v>
      </c>
      <c r="D173">
        <v>71</v>
      </c>
      <c r="E173">
        <v>13</v>
      </c>
      <c r="F173">
        <v>3</v>
      </c>
      <c r="G173">
        <v>56</v>
      </c>
      <c r="H173" t="s">
        <v>98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 t="s">
        <v>179</v>
      </c>
    </row>
    <row r="174" spans="2:17" x14ac:dyDescent="0.3">
      <c r="B174" s="3">
        <v>42245</v>
      </c>
      <c r="C174" t="s">
        <v>8</v>
      </c>
      <c r="D174">
        <v>71</v>
      </c>
      <c r="E174">
        <v>13</v>
      </c>
      <c r="F174">
        <v>4</v>
      </c>
      <c r="G174">
        <v>43</v>
      </c>
      <c r="H174" t="s">
        <v>95</v>
      </c>
      <c r="I174">
        <v>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42245</v>
      </c>
      <c r="C175" t="s">
        <v>8</v>
      </c>
      <c r="D175">
        <v>71</v>
      </c>
      <c r="E175">
        <v>13</v>
      </c>
      <c r="F175">
        <v>5</v>
      </c>
      <c r="G175">
        <v>31</v>
      </c>
      <c r="H175" t="s">
        <v>95</v>
      </c>
      <c r="I175">
        <v>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42245</v>
      </c>
      <c r="C176" t="s">
        <v>8</v>
      </c>
      <c r="D176">
        <v>71</v>
      </c>
      <c r="E176">
        <v>13</v>
      </c>
      <c r="F176">
        <v>6</v>
      </c>
      <c r="G176">
        <v>124</v>
      </c>
      <c r="H176" t="s">
        <v>99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Q176" t="s">
        <v>355</v>
      </c>
    </row>
    <row r="177" spans="2:17" x14ac:dyDescent="0.3">
      <c r="B177" s="3">
        <v>42245</v>
      </c>
      <c r="C177" t="s">
        <v>8</v>
      </c>
      <c r="D177">
        <v>71</v>
      </c>
      <c r="E177">
        <v>13</v>
      </c>
      <c r="F177">
        <v>7</v>
      </c>
      <c r="G177">
        <v>73</v>
      </c>
      <c r="H177" t="s">
        <v>95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42245</v>
      </c>
      <c r="C178" t="s">
        <v>8</v>
      </c>
      <c r="D178">
        <v>71</v>
      </c>
      <c r="E178">
        <v>13</v>
      </c>
      <c r="F178">
        <v>8</v>
      </c>
      <c r="G178">
        <v>134</v>
      </c>
      <c r="H178" t="s">
        <v>99</v>
      </c>
      <c r="I178">
        <v>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42245</v>
      </c>
      <c r="C179" t="s">
        <v>8</v>
      </c>
      <c r="D179">
        <v>71</v>
      </c>
      <c r="E179">
        <v>13</v>
      </c>
      <c r="F179">
        <v>9</v>
      </c>
      <c r="G179">
        <v>31</v>
      </c>
      <c r="H179" t="s">
        <v>98</v>
      </c>
      <c r="I179">
        <v>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 t="s">
        <v>127</v>
      </c>
    </row>
    <row r="180" spans="2:17" x14ac:dyDescent="0.3">
      <c r="B180" s="3">
        <v>42245</v>
      </c>
      <c r="C180" t="s">
        <v>8</v>
      </c>
      <c r="D180">
        <v>72</v>
      </c>
      <c r="E180">
        <v>14</v>
      </c>
      <c r="F180">
        <v>1</v>
      </c>
      <c r="G180">
        <v>96</v>
      </c>
      <c r="H180" t="s">
        <v>95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Q180" t="s">
        <v>299</v>
      </c>
    </row>
    <row r="181" spans="2:17" x14ac:dyDescent="0.3">
      <c r="B181" s="3">
        <v>42245</v>
      </c>
      <c r="C181" t="s">
        <v>8</v>
      </c>
      <c r="D181">
        <v>72</v>
      </c>
      <c r="E181">
        <v>14</v>
      </c>
      <c r="F181">
        <v>2</v>
      </c>
      <c r="G181">
        <v>56</v>
      </c>
      <c r="H181" t="s">
        <v>95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42245</v>
      </c>
      <c r="C182" t="s">
        <v>8</v>
      </c>
      <c r="D182">
        <v>72</v>
      </c>
      <c r="E182">
        <v>14</v>
      </c>
      <c r="F182">
        <v>3</v>
      </c>
      <c r="G182">
        <v>95</v>
      </c>
      <c r="H182" t="s">
        <v>95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>
        <v>42245</v>
      </c>
      <c r="C183" t="s">
        <v>8</v>
      </c>
      <c r="D183">
        <v>72</v>
      </c>
      <c r="E183">
        <v>14</v>
      </c>
      <c r="F183">
        <v>4</v>
      </c>
      <c r="G183">
        <v>38</v>
      </c>
      <c r="H183" t="s">
        <v>95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7" x14ac:dyDescent="0.3">
      <c r="B184" s="3">
        <v>42245</v>
      </c>
      <c r="C184" t="s">
        <v>8</v>
      </c>
      <c r="D184">
        <v>73</v>
      </c>
      <c r="E184">
        <v>15</v>
      </c>
      <c r="F184">
        <v>1</v>
      </c>
      <c r="G184">
        <v>101</v>
      </c>
      <c r="H184" t="s">
        <v>95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>
        <v>42245</v>
      </c>
      <c r="C185" t="s">
        <v>8</v>
      </c>
      <c r="D185">
        <v>73</v>
      </c>
      <c r="E185">
        <v>15</v>
      </c>
      <c r="F185">
        <v>2</v>
      </c>
      <c r="G185">
        <v>113</v>
      </c>
      <c r="H185" t="s">
        <v>99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7" x14ac:dyDescent="0.3">
      <c r="B186" s="3">
        <v>42245</v>
      </c>
      <c r="C186" t="s">
        <v>8</v>
      </c>
      <c r="D186">
        <v>73</v>
      </c>
      <c r="E186">
        <v>15</v>
      </c>
      <c r="F186">
        <v>3</v>
      </c>
      <c r="G186">
        <v>110</v>
      </c>
      <c r="H186" t="s">
        <v>99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7" x14ac:dyDescent="0.3">
      <c r="B187" s="3">
        <v>42245</v>
      </c>
      <c r="C187" t="s">
        <v>8</v>
      </c>
      <c r="D187">
        <v>73</v>
      </c>
      <c r="E187">
        <v>15</v>
      </c>
      <c r="F187">
        <v>4</v>
      </c>
      <c r="G187">
        <v>121</v>
      </c>
      <c r="H187" t="s">
        <v>99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 t="s">
        <v>299</v>
      </c>
    </row>
    <row r="188" spans="2:17" x14ac:dyDescent="0.3">
      <c r="B188" s="3">
        <v>42245</v>
      </c>
      <c r="C188" t="s">
        <v>8</v>
      </c>
      <c r="D188">
        <v>73</v>
      </c>
      <c r="E188">
        <v>15</v>
      </c>
      <c r="F188">
        <v>5</v>
      </c>
      <c r="G188">
        <v>144</v>
      </c>
      <c r="H188" t="s">
        <v>99</v>
      </c>
      <c r="I188">
        <v>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42245</v>
      </c>
      <c r="C189" t="s">
        <v>8</v>
      </c>
      <c r="D189">
        <v>73</v>
      </c>
      <c r="E189">
        <v>15</v>
      </c>
      <c r="F189">
        <v>6</v>
      </c>
      <c r="G189">
        <v>143</v>
      </c>
      <c r="H189" t="s">
        <v>99</v>
      </c>
      <c r="I189">
        <v>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 t="s">
        <v>356</v>
      </c>
    </row>
    <row r="190" spans="2:17" x14ac:dyDescent="0.3">
      <c r="B190" s="3">
        <v>42245</v>
      </c>
      <c r="C190" t="s">
        <v>8</v>
      </c>
      <c r="D190">
        <v>73</v>
      </c>
      <c r="E190">
        <v>15</v>
      </c>
      <c r="F190">
        <v>7</v>
      </c>
      <c r="G190">
        <v>58</v>
      </c>
      <c r="H190" t="s">
        <v>95</v>
      </c>
      <c r="I190">
        <v>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42245</v>
      </c>
      <c r="C191" t="s">
        <v>8</v>
      </c>
      <c r="D191">
        <v>73</v>
      </c>
      <c r="E191">
        <v>15</v>
      </c>
      <c r="F191">
        <v>8</v>
      </c>
      <c r="G191">
        <v>100</v>
      </c>
      <c r="H191" t="s">
        <v>95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42245</v>
      </c>
      <c r="C192" t="s">
        <v>8</v>
      </c>
      <c r="D192">
        <v>73</v>
      </c>
      <c r="E192">
        <v>15</v>
      </c>
      <c r="F192">
        <v>9</v>
      </c>
      <c r="G192">
        <v>66</v>
      </c>
      <c r="H192" t="s">
        <v>95</v>
      </c>
      <c r="I192">
        <v>4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7" x14ac:dyDescent="0.3">
      <c r="B193" s="3">
        <v>42245</v>
      </c>
      <c r="C193" t="s">
        <v>8</v>
      </c>
      <c r="D193">
        <v>73</v>
      </c>
      <c r="E193">
        <v>15</v>
      </c>
      <c r="F193">
        <v>10</v>
      </c>
      <c r="G193">
        <v>142</v>
      </c>
      <c r="H193" t="s">
        <v>99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Q193" t="s">
        <v>299</v>
      </c>
    </row>
    <row r="194" spans="2:17" x14ac:dyDescent="0.3">
      <c r="B194" s="3">
        <v>42245</v>
      </c>
      <c r="C194" t="s">
        <v>8</v>
      </c>
      <c r="D194">
        <v>73</v>
      </c>
      <c r="E194">
        <v>15</v>
      </c>
      <c r="F194">
        <v>11</v>
      </c>
      <c r="G194">
        <v>141</v>
      </c>
      <c r="H194" t="s">
        <v>95</v>
      </c>
      <c r="I194">
        <v>4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Q194" t="s">
        <v>167</v>
      </c>
    </row>
    <row r="195" spans="2:17" x14ac:dyDescent="0.3">
      <c r="B195" s="3">
        <v>42245</v>
      </c>
      <c r="C195" t="s">
        <v>8</v>
      </c>
      <c r="D195">
        <v>73</v>
      </c>
      <c r="E195">
        <v>15</v>
      </c>
      <c r="F195">
        <v>12</v>
      </c>
      <c r="G195">
        <v>93</v>
      </c>
      <c r="H195" t="s">
        <v>95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42245</v>
      </c>
      <c r="C196" t="s">
        <v>8</v>
      </c>
      <c r="D196">
        <v>73</v>
      </c>
      <c r="E196">
        <v>15</v>
      </c>
      <c r="F196">
        <v>13</v>
      </c>
      <c r="G196">
        <v>101</v>
      </c>
      <c r="H196" t="s">
        <v>95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7" x14ac:dyDescent="0.3">
      <c r="B197" s="3">
        <v>42245</v>
      </c>
      <c r="C197" t="s">
        <v>8</v>
      </c>
      <c r="D197">
        <v>73</v>
      </c>
      <c r="E197">
        <v>15</v>
      </c>
      <c r="F197">
        <v>14</v>
      </c>
      <c r="G197">
        <v>133</v>
      </c>
      <c r="H197" t="s">
        <v>99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 t="s">
        <v>232</v>
      </c>
    </row>
    <row r="198" spans="2:17" x14ac:dyDescent="0.3">
      <c r="B198" s="3">
        <v>42245</v>
      </c>
      <c r="C198" t="s">
        <v>8</v>
      </c>
      <c r="D198">
        <v>73</v>
      </c>
      <c r="E198">
        <v>15</v>
      </c>
      <c r="F198">
        <v>15</v>
      </c>
      <c r="G198">
        <v>104</v>
      </c>
      <c r="H198" t="s">
        <v>95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Q198" t="s">
        <v>299</v>
      </c>
    </row>
    <row r="199" spans="2:17" x14ac:dyDescent="0.3">
      <c r="B199" s="3">
        <v>42245</v>
      </c>
      <c r="C199" t="s">
        <v>8</v>
      </c>
      <c r="D199">
        <v>73</v>
      </c>
      <c r="E199">
        <v>15</v>
      </c>
      <c r="F199">
        <v>16</v>
      </c>
      <c r="G199">
        <v>87</v>
      </c>
      <c r="H199" t="s">
        <v>95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42245</v>
      </c>
      <c r="C200" t="s">
        <v>8</v>
      </c>
      <c r="D200">
        <v>73</v>
      </c>
      <c r="E200">
        <v>15</v>
      </c>
      <c r="F200">
        <v>17</v>
      </c>
      <c r="G200">
        <v>104</v>
      </c>
      <c r="H200" t="s">
        <v>95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42245</v>
      </c>
      <c r="C201" t="s">
        <v>8</v>
      </c>
      <c r="D201">
        <v>73</v>
      </c>
      <c r="E201">
        <v>15</v>
      </c>
      <c r="F201">
        <v>18</v>
      </c>
      <c r="G201">
        <v>64</v>
      </c>
      <c r="H201" s="11" t="s">
        <v>95</v>
      </c>
      <c r="I201">
        <v>3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Q201" t="s">
        <v>299</v>
      </c>
    </row>
    <row r="202" spans="2:17" x14ac:dyDescent="0.3">
      <c r="B202" s="3">
        <v>42245</v>
      </c>
      <c r="C202" t="s">
        <v>8</v>
      </c>
      <c r="D202">
        <v>73</v>
      </c>
      <c r="E202">
        <v>15</v>
      </c>
      <c r="F202">
        <v>19</v>
      </c>
      <c r="G202">
        <v>93</v>
      </c>
      <c r="H202" t="s">
        <v>95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Q202" t="s">
        <v>166</v>
      </c>
    </row>
    <row r="203" spans="2:17" x14ac:dyDescent="0.3">
      <c r="B203" s="3">
        <v>42245</v>
      </c>
      <c r="C203" t="s">
        <v>8</v>
      </c>
      <c r="D203">
        <v>73</v>
      </c>
      <c r="E203">
        <v>15</v>
      </c>
      <c r="F203">
        <v>20</v>
      </c>
      <c r="G203">
        <v>91</v>
      </c>
      <c r="H203" t="s">
        <v>95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Q203" t="s">
        <v>167</v>
      </c>
    </row>
    <row r="204" spans="2:17" x14ac:dyDescent="0.3">
      <c r="B204" s="3"/>
    </row>
    <row r="205" spans="2:17" x14ac:dyDescent="0.3">
      <c r="B205" s="3" t="s">
        <v>108</v>
      </c>
      <c r="J205">
        <f t="shared" ref="J205:O205" si="0">SUM(J7:J203)</f>
        <v>11</v>
      </c>
      <c r="K205">
        <f t="shared" si="0"/>
        <v>1</v>
      </c>
      <c r="L205">
        <f t="shared" si="0"/>
        <v>1</v>
      </c>
      <c r="M205">
        <f t="shared" si="0"/>
        <v>1</v>
      </c>
      <c r="N205">
        <f t="shared" si="0"/>
        <v>3</v>
      </c>
      <c r="O205">
        <f t="shared" si="0"/>
        <v>2</v>
      </c>
    </row>
    <row r="206" spans="2:17" x14ac:dyDescent="0.3">
      <c r="B206" s="3" t="s">
        <v>107</v>
      </c>
      <c r="G206">
        <f>AVERAGE(G7:G203)</f>
        <v>89.954314720812178</v>
      </c>
      <c r="I206">
        <f t="shared" ref="I206:O206" si="1">AVERAGE(I7:I203)</f>
        <v>3.0761421319796955</v>
      </c>
      <c r="J206">
        <f t="shared" si="1"/>
        <v>5.5837563451776651E-2</v>
      </c>
      <c r="K206">
        <f t="shared" si="1"/>
        <v>5.076142131979695E-3</v>
      </c>
      <c r="L206">
        <f t="shared" si="1"/>
        <v>5.076142131979695E-3</v>
      </c>
      <c r="M206">
        <f t="shared" si="1"/>
        <v>5.076142131979695E-3</v>
      </c>
      <c r="N206">
        <f t="shared" si="1"/>
        <v>1.5228426395939087E-2</v>
      </c>
      <c r="O206">
        <f t="shared" si="1"/>
        <v>1.015228426395939E-2</v>
      </c>
    </row>
    <row r="207" spans="2:17" x14ac:dyDescent="0.3">
      <c r="B207" t="s">
        <v>121</v>
      </c>
      <c r="G207">
        <f>_xlfn.STDEV.S(G7:G203)</f>
        <v>26.802431814784267</v>
      </c>
      <c r="I207">
        <f t="shared" ref="I207:O207" si="2">_xlfn.STDEV.S(I7:I203)</f>
        <v>0.54331685431728249</v>
      </c>
      <c r="J207">
        <f t="shared" si="2"/>
        <v>0.25138176108516275</v>
      </c>
      <c r="K207">
        <f t="shared" si="2"/>
        <v>7.1247049987909636E-2</v>
      </c>
      <c r="L207">
        <f t="shared" si="2"/>
        <v>7.1247049987909636E-2</v>
      </c>
      <c r="M207">
        <f t="shared" si="2"/>
        <v>7.1247049987909636E-2</v>
      </c>
      <c r="N207">
        <f t="shared" si="2"/>
        <v>0.1227722863265895</v>
      </c>
      <c r="O207">
        <f t="shared" si="2"/>
        <v>0.10050117857650089</v>
      </c>
    </row>
    <row r="208" spans="2:17" x14ac:dyDescent="0.3">
      <c r="B208" s="3" t="s">
        <v>122</v>
      </c>
      <c r="G208">
        <f>(G207/SQRT(197))</f>
        <v>1.9095941993054746</v>
      </c>
      <c r="I208">
        <f t="shared" ref="I208:O208" si="3">(I207/SQRT(197))</f>
        <v>3.8709723078817246E-2</v>
      </c>
      <c r="J208">
        <f t="shared" si="3"/>
        <v>1.7910208898083351E-2</v>
      </c>
      <c r="K208">
        <f t="shared" si="3"/>
        <v>5.076142131979695E-3</v>
      </c>
      <c r="L208">
        <f t="shared" si="3"/>
        <v>5.076142131979695E-3</v>
      </c>
      <c r="M208">
        <f t="shared" si="3"/>
        <v>5.076142131979695E-3</v>
      </c>
      <c r="N208">
        <f t="shared" si="3"/>
        <v>8.7471632210404781E-3</v>
      </c>
      <c r="O208">
        <f t="shared" si="3"/>
        <v>7.1604124938837929E-3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M11" sqref="M11"/>
    </sheetView>
  </sheetViews>
  <sheetFormatPr defaultRowHeight="14.4" x14ac:dyDescent="0.3"/>
  <cols>
    <col min="13" max="13" width="10.44140625" customWidth="1"/>
  </cols>
  <sheetData>
    <row r="2" spans="2:15" x14ac:dyDescent="0.3">
      <c r="B2" t="s">
        <v>75</v>
      </c>
    </row>
    <row r="3" spans="2:15" x14ac:dyDescent="0.3">
      <c r="B3" s="4">
        <v>42201</v>
      </c>
    </row>
    <row r="5" spans="2:15" x14ac:dyDescent="0.3">
      <c r="K5" t="s">
        <v>3</v>
      </c>
    </row>
    <row r="6" spans="2:15" x14ac:dyDescent="0.3">
      <c r="B6" t="s">
        <v>55</v>
      </c>
      <c r="C6" t="s">
        <v>57</v>
      </c>
      <c r="D6" t="s">
        <v>4</v>
      </c>
      <c r="F6" t="s">
        <v>5</v>
      </c>
      <c r="H6" t="s">
        <v>72</v>
      </c>
      <c r="I6" t="s">
        <v>73</v>
      </c>
      <c r="K6" t="s">
        <v>11</v>
      </c>
      <c r="L6" t="s">
        <v>32</v>
      </c>
      <c r="M6" t="s">
        <v>33</v>
      </c>
    </row>
    <row r="7" spans="2:15" x14ac:dyDescent="0.3">
      <c r="B7" s="5" t="s">
        <v>56</v>
      </c>
      <c r="C7">
        <v>10</v>
      </c>
      <c r="D7" t="s">
        <v>58</v>
      </c>
      <c r="F7" s="6" t="s">
        <v>59</v>
      </c>
      <c r="H7" s="2">
        <v>42.271999999999998</v>
      </c>
      <c r="I7" s="2">
        <v>-93.879249999999999</v>
      </c>
      <c r="K7">
        <v>15</v>
      </c>
      <c r="L7">
        <v>427722.9</v>
      </c>
      <c r="M7">
        <v>4702558.5</v>
      </c>
      <c r="O7" t="s">
        <v>64</v>
      </c>
    </row>
    <row r="8" spans="2:15" x14ac:dyDescent="0.3">
      <c r="B8" s="5" t="s">
        <v>63</v>
      </c>
      <c r="C8">
        <v>10</v>
      </c>
      <c r="D8" t="s">
        <v>60</v>
      </c>
      <c r="F8" t="s">
        <v>61</v>
      </c>
      <c r="H8" s="2">
        <v>42.619419999999998</v>
      </c>
      <c r="I8" s="2">
        <v>-93.873999999999995</v>
      </c>
      <c r="K8">
        <v>15</v>
      </c>
      <c r="L8">
        <v>428323.4</v>
      </c>
      <c r="M8">
        <v>4718923.3</v>
      </c>
      <c r="O8" t="s">
        <v>62</v>
      </c>
    </row>
    <row r="9" spans="2:15" x14ac:dyDescent="0.3">
      <c r="B9" s="5" t="s">
        <v>65</v>
      </c>
      <c r="C9">
        <v>10</v>
      </c>
      <c r="D9" t="s">
        <v>66</v>
      </c>
      <c r="F9" t="s">
        <v>67</v>
      </c>
      <c r="H9" s="2">
        <v>42.655889999999999</v>
      </c>
      <c r="I9" s="2">
        <v>-93.863249999999994</v>
      </c>
      <c r="K9">
        <v>15</v>
      </c>
      <c r="L9">
        <v>429246.3</v>
      </c>
      <c r="M9">
        <v>4722964.2</v>
      </c>
      <c r="O9" t="s">
        <v>68</v>
      </c>
    </row>
    <row r="10" spans="2:15" x14ac:dyDescent="0.3">
      <c r="B10" s="5" t="s">
        <v>69</v>
      </c>
      <c r="C10">
        <v>10</v>
      </c>
      <c r="D10" t="s">
        <v>70</v>
      </c>
      <c r="F10" t="s">
        <v>71</v>
      </c>
      <c r="H10" s="2">
        <v>42.579470000000001</v>
      </c>
      <c r="I10" s="2">
        <v>-93.830860000000001</v>
      </c>
      <c r="K10">
        <v>15</v>
      </c>
      <c r="L10">
        <v>431817.7</v>
      </c>
      <c r="M10">
        <v>4714452.0999999996</v>
      </c>
      <c r="O10" t="s">
        <v>74</v>
      </c>
    </row>
    <row r="11" spans="2:15" x14ac:dyDescent="0.3">
      <c r="B11" s="5"/>
    </row>
    <row r="12" spans="2:15" x14ac:dyDescent="0.3">
      <c r="B12" s="5"/>
    </row>
    <row r="13" spans="2:15" x14ac:dyDescent="0.3">
      <c r="B13" s="5"/>
    </row>
    <row r="14" spans="2:15" x14ac:dyDescent="0.3">
      <c r="B14" s="5"/>
    </row>
    <row r="15" spans="2:15" x14ac:dyDescent="0.3">
      <c r="B15" s="5"/>
    </row>
    <row r="16" spans="2:15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</sheetData>
  <pageMargins left="0.7" right="0.7" top="0.75" bottom="0.75" header="0.3" footer="0.3"/>
  <pageSetup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42"/>
  <sheetViews>
    <sheetView topLeftCell="A106" workbookViewId="0">
      <selection activeCell="R21" sqref="R21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103</v>
      </c>
      <c r="D2" s="4">
        <v>42247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42247</v>
      </c>
      <c r="C7" t="s">
        <v>17</v>
      </c>
      <c r="D7">
        <v>51</v>
      </c>
      <c r="E7">
        <v>1</v>
      </c>
      <c r="F7">
        <v>1</v>
      </c>
      <c r="G7">
        <v>132</v>
      </c>
      <c r="H7" t="s">
        <v>99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42247</v>
      </c>
      <c r="C8" t="s">
        <v>17</v>
      </c>
      <c r="D8">
        <v>51</v>
      </c>
      <c r="E8">
        <v>1</v>
      </c>
      <c r="F8">
        <v>2</v>
      </c>
      <c r="G8">
        <v>95</v>
      </c>
      <c r="H8" t="s">
        <v>116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42247</v>
      </c>
      <c r="C9" t="s">
        <v>17</v>
      </c>
      <c r="D9">
        <v>51</v>
      </c>
      <c r="E9">
        <v>1</v>
      </c>
      <c r="F9">
        <v>3</v>
      </c>
      <c r="G9">
        <v>113</v>
      </c>
      <c r="H9" t="s">
        <v>98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s="6"/>
    </row>
    <row r="10" spans="2:17" x14ac:dyDescent="0.3">
      <c r="B10" s="3">
        <v>42247</v>
      </c>
      <c r="C10" t="s">
        <v>17</v>
      </c>
      <c r="D10">
        <v>51</v>
      </c>
      <c r="E10">
        <v>1</v>
      </c>
      <c r="F10">
        <v>4</v>
      </c>
      <c r="G10">
        <v>89</v>
      </c>
      <c r="H10" t="s">
        <v>95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42247</v>
      </c>
      <c r="C11" t="s">
        <v>17</v>
      </c>
      <c r="D11">
        <v>51</v>
      </c>
      <c r="E11">
        <v>1</v>
      </c>
      <c r="F11">
        <v>5</v>
      </c>
      <c r="G11">
        <v>84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t="s">
        <v>299</v>
      </c>
    </row>
    <row r="12" spans="2:17" x14ac:dyDescent="0.3">
      <c r="B12" s="3">
        <v>42247</v>
      </c>
      <c r="C12" t="s">
        <v>17</v>
      </c>
      <c r="D12">
        <v>51</v>
      </c>
      <c r="E12">
        <v>1</v>
      </c>
      <c r="F12">
        <v>6</v>
      </c>
      <c r="G12">
        <v>148</v>
      </c>
      <c r="H12" t="s">
        <v>95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6"/>
    </row>
    <row r="13" spans="2:17" x14ac:dyDescent="0.3">
      <c r="B13" s="3">
        <v>42247</v>
      </c>
      <c r="C13" t="s">
        <v>17</v>
      </c>
      <c r="D13">
        <v>51</v>
      </c>
      <c r="E13">
        <v>1</v>
      </c>
      <c r="F13">
        <v>7</v>
      </c>
      <c r="G13">
        <v>133</v>
      </c>
      <c r="H13" t="s">
        <v>95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6"/>
    </row>
    <row r="14" spans="2:17" x14ac:dyDescent="0.3">
      <c r="B14" s="3">
        <v>42247</v>
      </c>
      <c r="C14" t="s">
        <v>17</v>
      </c>
      <c r="D14">
        <v>51</v>
      </c>
      <c r="E14">
        <v>1</v>
      </c>
      <c r="F14">
        <v>8</v>
      </c>
      <c r="G14">
        <v>109</v>
      </c>
      <c r="H14" t="s">
        <v>98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6" spans="2:17" x14ac:dyDescent="0.3">
      <c r="B16" t="s">
        <v>108</v>
      </c>
      <c r="J16">
        <f t="shared" ref="J16:O16" si="0">SUM(J7:J14)</f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2:17" x14ac:dyDescent="0.3">
      <c r="B17" t="s">
        <v>107</v>
      </c>
      <c r="G17">
        <f>AVERAGE(G7:G14)</f>
        <v>112.875</v>
      </c>
      <c r="I17">
        <f t="shared" ref="I17:O17" si="1">AVERAGE(I7:I14)</f>
        <v>3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</row>
    <row r="18" spans="2:17" x14ac:dyDescent="0.3">
      <c r="B18" t="s">
        <v>121</v>
      </c>
      <c r="G18">
        <f>_xlfn.STDEV.S(G7:G14)</f>
        <v>23.123503812602202</v>
      </c>
      <c r="I18">
        <f t="shared" ref="I18:O18" si="2">_xlfn.STDEV.S(I7:I14)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</row>
    <row r="19" spans="2:17" x14ac:dyDescent="0.3">
      <c r="B19" s="3" t="s">
        <v>122</v>
      </c>
      <c r="G19">
        <f>(G18/SQRT(8))</f>
        <v>8.1753931753420002</v>
      </c>
      <c r="I19">
        <f t="shared" ref="I19:O19" si="3">(I18/SQRT(8))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</row>
    <row r="23" spans="2:17" x14ac:dyDescent="0.3">
      <c r="B23" t="s">
        <v>34</v>
      </c>
      <c r="C23" t="s">
        <v>35</v>
      </c>
      <c r="D23" t="s">
        <v>55</v>
      </c>
      <c r="E23" t="s">
        <v>36</v>
      </c>
      <c r="F23" t="s">
        <v>37</v>
      </c>
      <c r="G23" t="s">
        <v>114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44</v>
      </c>
      <c r="N23" t="s">
        <v>45</v>
      </c>
      <c r="O23" t="s">
        <v>46</v>
      </c>
      <c r="Q23" t="s">
        <v>100</v>
      </c>
    </row>
    <row r="24" spans="2:17" x14ac:dyDescent="0.3">
      <c r="B24" s="3">
        <v>42247</v>
      </c>
      <c r="C24" t="s">
        <v>17</v>
      </c>
      <c r="D24">
        <v>52</v>
      </c>
      <c r="E24">
        <v>2</v>
      </c>
      <c r="F24">
        <v>1</v>
      </c>
      <c r="G24">
        <v>145</v>
      </c>
      <c r="H24" t="s">
        <v>195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328</v>
      </c>
    </row>
    <row r="25" spans="2:17" x14ac:dyDescent="0.3">
      <c r="B25" s="3">
        <v>42247</v>
      </c>
      <c r="C25" t="s">
        <v>17</v>
      </c>
      <c r="D25">
        <v>52</v>
      </c>
      <c r="E25">
        <v>2</v>
      </c>
      <c r="F25">
        <v>2</v>
      </c>
      <c r="G25">
        <v>135</v>
      </c>
      <c r="H25" t="s">
        <v>98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42247</v>
      </c>
      <c r="C26" t="s">
        <v>17</v>
      </c>
      <c r="D26">
        <v>52</v>
      </c>
      <c r="E26">
        <v>2</v>
      </c>
      <c r="F26">
        <v>3</v>
      </c>
      <c r="G26">
        <v>143</v>
      </c>
      <c r="H26" t="s">
        <v>98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42247</v>
      </c>
      <c r="C27" t="s">
        <v>17</v>
      </c>
      <c r="D27">
        <v>52</v>
      </c>
      <c r="E27">
        <v>2</v>
      </c>
      <c r="F27">
        <v>4</v>
      </c>
      <c r="G27">
        <v>84</v>
      </c>
      <c r="H27" t="s">
        <v>95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7" x14ac:dyDescent="0.3">
      <c r="B28" s="3">
        <v>42247</v>
      </c>
      <c r="C28" t="s">
        <v>17</v>
      </c>
      <c r="D28">
        <v>52</v>
      </c>
      <c r="E28">
        <v>2</v>
      </c>
      <c r="F28">
        <v>5</v>
      </c>
      <c r="G28">
        <v>99</v>
      </c>
      <c r="H28" t="s">
        <v>95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s="6"/>
    </row>
    <row r="29" spans="2:17" x14ac:dyDescent="0.3">
      <c r="B29" s="3">
        <v>42247</v>
      </c>
      <c r="C29" t="s">
        <v>17</v>
      </c>
      <c r="D29">
        <v>52</v>
      </c>
      <c r="E29">
        <v>2</v>
      </c>
      <c r="F29">
        <v>6</v>
      </c>
      <c r="G29">
        <v>69</v>
      </c>
      <c r="H29" t="s">
        <v>95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7" x14ac:dyDescent="0.3">
      <c r="B30" s="3">
        <v>42247</v>
      </c>
      <c r="C30" t="s">
        <v>17</v>
      </c>
      <c r="D30">
        <v>52</v>
      </c>
      <c r="E30">
        <v>2</v>
      </c>
      <c r="F30">
        <v>7</v>
      </c>
      <c r="G30">
        <v>115</v>
      </c>
      <c r="H30" t="s">
        <v>95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42247</v>
      </c>
      <c r="C31" t="s">
        <v>17</v>
      </c>
      <c r="D31">
        <v>52</v>
      </c>
      <c r="E31">
        <v>2</v>
      </c>
      <c r="F31">
        <v>8</v>
      </c>
      <c r="G31">
        <v>116</v>
      </c>
      <c r="H31" t="s">
        <v>98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42247</v>
      </c>
      <c r="C32" t="s">
        <v>17</v>
      </c>
      <c r="D32">
        <v>52</v>
      </c>
      <c r="E32">
        <v>2</v>
      </c>
      <c r="F32">
        <v>9</v>
      </c>
      <c r="G32">
        <v>89</v>
      </c>
      <c r="H32" t="s">
        <v>95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s="6"/>
    </row>
    <row r="33" spans="2:17" x14ac:dyDescent="0.3">
      <c r="B33" s="3">
        <v>42247</v>
      </c>
      <c r="C33" t="s">
        <v>17</v>
      </c>
      <c r="D33">
        <v>52</v>
      </c>
      <c r="E33">
        <v>2</v>
      </c>
      <c r="F33">
        <v>10</v>
      </c>
      <c r="G33">
        <v>95</v>
      </c>
      <c r="H33" t="s">
        <v>95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42247</v>
      </c>
      <c r="C34" t="s">
        <v>17</v>
      </c>
      <c r="D34">
        <v>52</v>
      </c>
      <c r="E34">
        <v>2</v>
      </c>
      <c r="F34">
        <v>11</v>
      </c>
      <c r="G34">
        <v>76</v>
      </c>
      <c r="H34" t="s">
        <v>95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42247</v>
      </c>
      <c r="C35" t="s">
        <v>17</v>
      </c>
      <c r="D35">
        <v>52</v>
      </c>
      <c r="E35">
        <v>2</v>
      </c>
      <c r="F35">
        <v>12</v>
      </c>
      <c r="G35">
        <v>96</v>
      </c>
      <c r="H35" t="s">
        <v>116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42247</v>
      </c>
      <c r="C36" t="s">
        <v>17</v>
      </c>
      <c r="D36">
        <v>52</v>
      </c>
      <c r="E36">
        <v>2</v>
      </c>
      <c r="F36">
        <v>13</v>
      </c>
      <c r="G36">
        <v>134</v>
      </c>
      <c r="H36" t="s">
        <v>249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 t="s">
        <v>328</v>
      </c>
    </row>
    <row r="37" spans="2:17" x14ac:dyDescent="0.3">
      <c r="B37" s="3">
        <v>42247</v>
      </c>
      <c r="C37" t="s">
        <v>17</v>
      </c>
      <c r="D37">
        <v>52</v>
      </c>
      <c r="E37">
        <v>2</v>
      </c>
      <c r="F37">
        <v>14</v>
      </c>
      <c r="G37">
        <v>109</v>
      </c>
      <c r="H37" t="s">
        <v>249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328</v>
      </c>
    </row>
    <row r="38" spans="2:17" x14ac:dyDescent="0.3">
      <c r="B38" s="3">
        <v>42247</v>
      </c>
      <c r="C38" t="s">
        <v>17</v>
      </c>
      <c r="D38">
        <v>52</v>
      </c>
      <c r="E38">
        <v>2</v>
      </c>
      <c r="F38">
        <v>15</v>
      </c>
      <c r="G38">
        <v>94</v>
      </c>
      <c r="H38" t="s">
        <v>116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42247</v>
      </c>
      <c r="C39" t="s">
        <v>17</v>
      </c>
      <c r="D39">
        <v>52</v>
      </c>
      <c r="E39">
        <v>2</v>
      </c>
      <c r="F39">
        <v>16</v>
      </c>
      <c r="G39">
        <v>118</v>
      </c>
      <c r="H39" t="s">
        <v>116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42247</v>
      </c>
      <c r="C40" t="s">
        <v>17</v>
      </c>
      <c r="D40">
        <v>52</v>
      </c>
      <c r="E40">
        <v>2</v>
      </c>
      <c r="F40">
        <v>17</v>
      </c>
      <c r="G40">
        <v>104</v>
      </c>
      <c r="H40" t="s">
        <v>98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42247</v>
      </c>
      <c r="C41" t="s">
        <v>17</v>
      </c>
      <c r="D41">
        <v>52</v>
      </c>
      <c r="E41">
        <v>2</v>
      </c>
      <c r="F41">
        <v>18</v>
      </c>
      <c r="G41">
        <v>93</v>
      </c>
      <c r="H41" s="11" t="s">
        <v>98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42247</v>
      </c>
      <c r="C42" t="s">
        <v>17</v>
      </c>
      <c r="D42">
        <v>52</v>
      </c>
      <c r="E42">
        <v>2</v>
      </c>
      <c r="F42">
        <v>19</v>
      </c>
      <c r="G42">
        <v>92</v>
      </c>
      <c r="H42" t="s">
        <v>116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42247</v>
      </c>
      <c r="C43" t="s">
        <v>17</v>
      </c>
      <c r="D43">
        <v>52</v>
      </c>
      <c r="E43">
        <v>2</v>
      </c>
      <c r="F43">
        <v>20</v>
      </c>
      <c r="G43">
        <v>104</v>
      </c>
      <c r="H43" t="s">
        <v>195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/>
    </row>
    <row r="45" spans="2:17" x14ac:dyDescent="0.3">
      <c r="B45" s="3" t="s">
        <v>108</v>
      </c>
      <c r="J45">
        <f t="shared" ref="J45:O45" si="4">SUM(J24:J43)</f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</row>
    <row r="46" spans="2:17" x14ac:dyDescent="0.3">
      <c r="B46" s="3" t="s">
        <v>107</v>
      </c>
      <c r="G46">
        <f>AVERAGE(G24:G43)</f>
        <v>105.5</v>
      </c>
      <c r="I46">
        <f>AVERAGE(I24:I43)</f>
        <v>2.85</v>
      </c>
      <c r="J46">
        <f>AVERAGE(J24:J43)</f>
        <v>0</v>
      </c>
      <c r="K46">
        <f t="shared" ref="K46:O46" si="5">AVERAGE(K24:K43)</f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</row>
    <row r="47" spans="2:17" x14ac:dyDescent="0.3">
      <c r="B47" t="s">
        <v>121</v>
      </c>
      <c r="G47">
        <f>_xlfn.STDEV.S(G24:G43)</f>
        <v>21.365244773007547</v>
      </c>
      <c r="I47">
        <f>_xlfn.STDEV.S(I24:I43)</f>
        <v>0.4893604849295935</v>
      </c>
      <c r="J47">
        <f t="shared" ref="J47:O47" si="6">_xlfn.STDEV.S(J24:J43)</f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</row>
    <row r="48" spans="2:17" x14ac:dyDescent="0.3">
      <c r="B48" s="3" t="s">
        <v>122</v>
      </c>
      <c r="G48">
        <f>(G47/SQRT(20))</f>
        <v>4.7774139668366935</v>
      </c>
      <c r="I48">
        <f>(I47/SQRT(20))</f>
        <v>0.10942433098048324</v>
      </c>
      <c r="J48">
        <f t="shared" ref="J48:O48" si="7">(J47/SQRT(20))</f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</row>
    <row r="49" spans="2:17" x14ac:dyDescent="0.3">
      <c r="B49" s="3"/>
    </row>
    <row r="50" spans="2:17" x14ac:dyDescent="0.3">
      <c r="B50" t="s">
        <v>34</v>
      </c>
      <c r="C50" t="s">
        <v>35</v>
      </c>
      <c r="D50" t="s">
        <v>55</v>
      </c>
      <c r="E50" t="s">
        <v>36</v>
      </c>
      <c r="F50" t="s">
        <v>37</v>
      </c>
      <c r="G50" t="s">
        <v>114</v>
      </c>
      <c r="H50" t="s">
        <v>39</v>
      </c>
      <c r="I50" t="s">
        <v>40</v>
      </c>
      <c r="J50" t="s">
        <v>41</v>
      </c>
      <c r="K50" t="s">
        <v>42</v>
      </c>
      <c r="L50" t="s">
        <v>43</v>
      </c>
      <c r="M50" t="s">
        <v>44</v>
      </c>
      <c r="N50" t="s">
        <v>45</v>
      </c>
      <c r="O50" t="s">
        <v>46</v>
      </c>
      <c r="Q50" t="s">
        <v>100</v>
      </c>
    </row>
    <row r="51" spans="2:17" x14ac:dyDescent="0.3">
      <c r="B51" s="3">
        <v>42247</v>
      </c>
      <c r="C51" t="s">
        <v>17</v>
      </c>
      <c r="D51">
        <v>53</v>
      </c>
      <c r="E51">
        <v>3</v>
      </c>
      <c r="F51">
        <v>1</v>
      </c>
      <c r="G51">
        <v>82</v>
      </c>
      <c r="H51" t="s">
        <v>95</v>
      </c>
      <c r="I51">
        <v>3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7" x14ac:dyDescent="0.3">
      <c r="B52" s="3">
        <v>42247</v>
      </c>
      <c r="C52" t="s">
        <v>17</v>
      </c>
      <c r="D52">
        <v>53</v>
      </c>
      <c r="E52">
        <v>3</v>
      </c>
      <c r="F52">
        <v>2</v>
      </c>
      <c r="G52">
        <v>91</v>
      </c>
      <c r="H52" t="s">
        <v>98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42247</v>
      </c>
      <c r="C53" t="s">
        <v>17</v>
      </c>
      <c r="D53">
        <v>53</v>
      </c>
      <c r="E53">
        <v>3</v>
      </c>
      <c r="F53">
        <v>3</v>
      </c>
      <c r="G53">
        <v>61</v>
      </c>
      <c r="H53" t="s">
        <v>95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42247</v>
      </c>
      <c r="C54" t="s">
        <v>17</v>
      </c>
      <c r="D54">
        <v>53</v>
      </c>
      <c r="E54">
        <v>3</v>
      </c>
      <c r="F54">
        <v>4</v>
      </c>
      <c r="G54">
        <v>62</v>
      </c>
      <c r="H54" t="s">
        <v>98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42247</v>
      </c>
      <c r="C55" t="s">
        <v>17</v>
      </c>
      <c r="D55">
        <v>53</v>
      </c>
      <c r="E55">
        <v>3</v>
      </c>
      <c r="F55">
        <v>5</v>
      </c>
      <c r="G55">
        <v>102</v>
      </c>
      <c r="H55" t="s">
        <v>98</v>
      </c>
      <c r="I55">
        <v>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7" spans="2:17" x14ac:dyDescent="0.3">
      <c r="B57" t="s">
        <v>108</v>
      </c>
      <c r="J57">
        <f t="shared" ref="J57:O57" si="8">SUM(J51:J55)</f>
        <v>1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</row>
    <row r="58" spans="2:17" x14ac:dyDescent="0.3">
      <c r="B58" t="s">
        <v>107</v>
      </c>
      <c r="G58">
        <f>AVERAGE(G51:G55)</f>
        <v>79.599999999999994</v>
      </c>
      <c r="I58">
        <f t="shared" ref="I58:O58" si="9">AVERAGE(I51:I55)</f>
        <v>2.8</v>
      </c>
      <c r="J58">
        <f t="shared" si="9"/>
        <v>0.2</v>
      </c>
      <c r="K58">
        <f t="shared" si="9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</row>
    <row r="59" spans="2:17" x14ac:dyDescent="0.3">
      <c r="B59" t="s">
        <v>121</v>
      </c>
      <c r="G59">
        <f>_xlfn.STDEV.S(G51:G55)</f>
        <v>17.980545041794482</v>
      </c>
      <c r="I59">
        <f t="shared" ref="I59:O59" si="10">_xlfn.STDEV.S(I51:I55)</f>
        <v>0.44721359549995715</v>
      </c>
      <c r="J59">
        <f t="shared" si="10"/>
        <v>0.44721359549995793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  <c r="O59">
        <f t="shared" si="10"/>
        <v>0</v>
      </c>
    </row>
    <row r="60" spans="2:17" x14ac:dyDescent="0.3">
      <c r="B60" s="3" t="s">
        <v>122</v>
      </c>
      <c r="G60">
        <f>(G59/SQRT(5))</f>
        <v>8.0411441971898512</v>
      </c>
      <c r="I60">
        <f t="shared" ref="I60:O60" si="11">(I59/SQRT(5))</f>
        <v>0.19999999999999965</v>
      </c>
      <c r="J60">
        <f t="shared" si="11"/>
        <v>0.19999999999999998</v>
      </c>
      <c r="K60">
        <f t="shared" si="11"/>
        <v>0</v>
      </c>
      <c r="L60">
        <f t="shared" si="11"/>
        <v>0</v>
      </c>
      <c r="M60">
        <f t="shared" si="11"/>
        <v>0</v>
      </c>
      <c r="N60">
        <f t="shared" si="11"/>
        <v>0</v>
      </c>
      <c r="O60">
        <f t="shared" si="11"/>
        <v>0</v>
      </c>
    </row>
    <row r="62" spans="2:17" x14ac:dyDescent="0.3">
      <c r="B62" t="s">
        <v>34</v>
      </c>
      <c r="C62" t="s">
        <v>35</v>
      </c>
      <c r="D62" t="s">
        <v>55</v>
      </c>
      <c r="E62" t="s">
        <v>36</v>
      </c>
      <c r="F62" t="s">
        <v>37</v>
      </c>
      <c r="G62" t="s">
        <v>114</v>
      </c>
      <c r="H62" t="s">
        <v>39</v>
      </c>
      <c r="I62" t="s">
        <v>40</v>
      </c>
      <c r="J62" t="s">
        <v>41</v>
      </c>
      <c r="K62" t="s">
        <v>42</v>
      </c>
      <c r="L62" t="s">
        <v>43</v>
      </c>
      <c r="M62" t="s">
        <v>44</v>
      </c>
      <c r="N62" t="s">
        <v>45</v>
      </c>
      <c r="O62" t="s">
        <v>46</v>
      </c>
      <c r="Q62" t="s">
        <v>100</v>
      </c>
    </row>
    <row r="63" spans="2:17" x14ac:dyDescent="0.3">
      <c r="B63" s="3">
        <v>42247</v>
      </c>
      <c r="C63" t="s">
        <v>17</v>
      </c>
      <c r="D63">
        <v>75</v>
      </c>
      <c r="E63">
        <v>4</v>
      </c>
      <c r="F63">
        <v>1</v>
      </c>
      <c r="G63">
        <v>54</v>
      </c>
      <c r="H63" t="s">
        <v>95</v>
      </c>
      <c r="I63" s="11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s="6"/>
    </row>
    <row r="64" spans="2:17" x14ac:dyDescent="0.3">
      <c r="B64" s="3">
        <v>42247</v>
      </c>
      <c r="C64" t="s">
        <v>17</v>
      </c>
      <c r="D64">
        <v>75</v>
      </c>
      <c r="E64">
        <v>4</v>
      </c>
      <c r="F64">
        <v>2</v>
      </c>
      <c r="G64">
        <v>84</v>
      </c>
      <c r="H64" t="s">
        <v>95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42247</v>
      </c>
      <c r="C65" t="s">
        <v>17</v>
      </c>
      <c r="D65">
        <v>75</v>
      </c>
      <c r="E65">
        <v>4</v>
      </c>
      <c r="F65">
        <v>3</v>
      </c>
      <c r="G65">
        <v>66</v>
      </c>
      <c r="H65" t="s">
        <v>95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s="6"/>
    </row>
    <row r="66" spans="2:17" x14ac:dyDescent="0.3">
      <c r="B66" s="3">
        <v>42247</v>
      </c>
      <c r="C66" t="s">
        <v>17</v>
      </c>
      <c r="D66">
        <v>75</v>
      </c>
      <c r="E66">
        <v>4</v>
      </c>
      <c r="F66">
        <v>4</v>
      </c>
      <c r="G66">
        <v>66</v>
      </c>
      <c r="H66" t="s">
        <v>95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42247</v>
      </c>
      <c r="C67" t="s">
        <v>17</v>
      </c>
      <c r="D67">
        <v>75</v>
      </c>
      <c r="E67">
        <v>4</v>
      </c>
      <c r="F67">
        <v>5</v>
      </c>
      <c r="G67">
        <v>105</v>
      </c>
      <c r="H67" t="s">
        <v>95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42247</v>
      </c>
      <c r="C68" t="s">
        <v>17</v>
      </c>
      <c r="D68">
        <v>75</v>
      </c>
      <c r="E68">
        <v>4</v>
      </c>
      <c r="F68">
        <v>6</v>
      </c>
      <c r="G68">
        <v>95</v>
      </c>
      <c r="H68" t="s">
        <v>95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7" x14ac:dyDescent="0.3">
      <c r="B69" s="3">
        <v>42247</v>
      </c>
      <c r="C69" t="s">
        <v>17</v>
      </c>
      <c r="D69">
        <v>75</v>
      </c>
      <c r="E69">
        <v>4</v>
      </c>
      <c r="F69">
        <v>7</v>
      </c>
      <c r="G69">
        <v>81</v>
      </c>
      <c r="H69" t="s">
        <v>95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42247</v>
      </c>
      <c r="C70" t="s">
        <v>17</v>
      </c>
      <c r="D70">
        <v>75</v>
      </c>
      <c r="E70">
        <v>4</v>
      </c>
      <c r="F70">
        <v>8</v>
      </c>
      <c r="G70">
        <v>108</v>
      </c>
      <c r="H70" t="s">
        <v>95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7" x14ac:dyDescent="0.3">
      <c r="B71" s="3">
        <v>42247</v>
      </c>
      <c r="C71" t="s">
        <v>17</v>
      </c>
      <c r="D71">
        <v>75</v>
      </c>
      <c r="E71">
        <v>4</v>
      </c>
      <c r="F71">
        <v>9</v>
      </c>
      <c r="G71">
        <v>72</v>
      </c>
      <c r="H71" t="s">
        <v>95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7" x14ac:dyDescent="0.3">
      <c r="B72" s="3">
        <v>42247</v>
      </c>
      <c r="C72" t="s">
        <v>17</v>
      </c>
      <c r="D72">
        <v>75</v>
      </c>
      <c r="E72">
        <v>4</v>
      </c>
      <c r="F72">
        <v>10</v>
      </c>
      <c r="G72">
        <v>109</v>
      </c>
      <c r="H72" t="s">
        <v>99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7" x14ac:dyDescent="0.3">
      <c r="B73" s="3">
        <v>42247</v>
      </c>
      <c r="C73" t="s">
        <v>17</v>
      </c>
      <c r="D73">
        <v>75</v>
      </c>
      <c r="E73">
        <v>4</v>
      </c>
      <c r="F73">
        <v>11</v>
      </c>
      <c r="G73">
        <v>100</v>
      </c>
      <c r="H73" t="s">
        <v>99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7" x14ac:dyDescent="0.3">
      <c r="B74" s="3">
        <v>42247</v>
      </c>
      <c r="C74" t="s">
        <v>17</v>
      </c>
      <c r="D74">
        <v>75</v>
      </c>
      <c r="E74">
        <v>4</v>
      </c>
      <c r="F74">
        <v>12</v>
      </c>
      <c r="G74">
        <v>104</v>
      </c>
      <c r="H74" t="s">
        <v>98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42247</v>
      </c>
      <c r="C75" t="s">
        <v>17</v>
      </c>
      <c r="D75">
        <v>75</v>
      </c>
      <c r="E75">
        <v>4</v>
      </c>
      <c r="F75">
        <v>13</v>
      </c>
      <c r="G75">
        <v>102</v>
      </c>
      <c r="H75" t="s">
        <v>99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42247</v>
      </c>
      <c r="C76" t="s">
        <v>17</v>
      </c>
      <c r="D76">
        <v>75</v>
      </c>
      <c r="E76">
        <v>4</v>
      </c>
      <c r="F76">
        <v>14</v>
      </c>
      <c r="G76">
        <v>100</v>
      </c>
      <c r="H76" t="s">
        <v>95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42247</v>
      </c>
      <c r="C77" t="s">
        <v>17</v>
      </c>
      <c r="D77">
        <v>75</v>
      </c>
      <c r="E77">
        <v>4</v>
      </c>
      <c r="F77">
        <v>15</v>
      </c>
      <c r="G77">
        <v>87</v>
      </c>
      <c r="H77" t="s">
        <v>95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 s="6" t="s">
        <v>357</v>
      </c>
    </row>
    <row r="78" spans="2:17" x14ac:dyDescent="0.3">
      <c r="B78" s="3">
        <v>42247</v>
      </c>
      <c r="C78" t="s">
        <v>17</v>
      </c>
      <c r="D78">
        <v>75</v>
      </c>
      <c r="E78">
        <v>4</v>
      </c>
      <c r="F78">
        <v>16</v>
      </c>
      <c r="G78">
        <v>99</v>
      </c>
      <c r="H78" t="s">
        <v>95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t="s">
        <v>167</v>
      </c>
    </row>
    <row r="79" spans="2:17" x14ac:dyDescent="0.3">
      <c r="B79" s="3">
        <v>42247</v>
      </c>
      <c r="C79" t="s">
        <v>17</v>
      </c>
      <c r="D79">
        <v>75</v>
      </c>
      <c r="E79">
        <v>4</v>
      </c>
      <c r="F79">
        <v>17</v>
      </c>
      <c r="G79">
        <v>100</v>
      </c>
      <c r="H79" t="s">
        <v>116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>
        <v>42247</v>
      </c>
      <c r="C80" t="s">
        <v>17</v>
      </c>
      <c r="D80">
        <v>75</v>
      </c>
      <c r="E80">
        <v>4</v>
      </c>
      <c r="F80">
        <v>18</v>
      </c>
      <c r="G80">
        <v>69</v>
      </c>
      <c r="H80" s="11" t="s">
        <v>98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7" x14ac:dyDescent="0.3">
      <c r="B81" s="3">
        <v>42247</v>
      </c>
      <c r="C81" t="s">
        <v>17</v>
      </c>
      <c r="D81">
        <v>75</v>
      </c>
      <c r="E81">
        <v>4</v>
      </c>
      <c r="F81">
        <v>19</v>
      </c>
      <c r="G81">
        <v>92</v>
      </c>
      <c r="H81" t="s">
        <v>95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42247</v>
      </c>
      <c r="C82" t="s">
        <v>17</v>
      </c>
      <c r="D82">
        <v>75</v>
      </c>
      <c r="E82">
        <v>4</v>
      </c>
      <c r="F82">
        <v>20</v>
      </c>
      <c r="G82">
        <v>65</v>
      </c>
      <c r="H82" t="s">
        <v>98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7" x14ac:dyDescent="0.3">
      <c r="B83" s="3"/>
    </row>
    <row r="84" spans="2:17" x14ac:dyDescent="0.3">
      <c r="B84" s="3" t="s">
        <v>108</v>
      </c>
      <c r="G84" s="10">
        <v>72.650000000000006</v>
      </c>
      <c r="J84">
        <f t="shared" ref="J84:O84" si="12">SUM(J63:J82)</f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</row>
    <row r="85" spans="2:17" x14ac:dyDescent="0.3">
      <c r="B85" s="3" t="s">
        <v>107</v>
      </c>
      <c r="G85">
        <f>AVERAGE(G63:G82)</f>
        <v>87.9</v>
      </c>
      <c r="I85">
        <f>AVERAGE(I63:I82)</f>
        <v>2.95</v>
      </c>
      <c r="J85">
        <f>AVERAGE(J63:J82)</f>
        <v>0</v>
      </c>
      <c r="K85">
        <f t="shared" ref="K85:O85" si="13">AVERAGE(K63:K82)</f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</row>
    <row r="86" spans="2:17" x14ac:dyDescent="0.3">
      <c r="B86" t="s">
        <v>121</v>
      </c>
      <c r="G86">
        <f>_xlfn.STDEV.S(G63:G82)</f>
        <v>17.069208966347606</v>
      </c>
      <c r="I86">
        <f>_xlfn.STDEV.S(I63:I82)</f>
        <v>0.60480531882929889</v>
      </c>
      <c r="J86">
        <f t="shared" ref="J86:O86" si="14">_xlfn.STDEV.S(J63:J82)</f>
        <v>0</v>
      </c>
      <c r="K86">
        <f t="shared" si="14"/>
        <v>0</v>
      </c>
      <c r="L86">
        <f t="shared" si="14"/>
        <v>0</v>
      </c>
      <c r="M86">
        <f t="shared" si="14"/>
        <v>0</v>
      </c>
      <c r="N86">
        <f t="shared" si="14"/>
        <v>0</v>
      </c>
      <c r="O86">
        <f t="shared" si="14"/>
        <v>0</v>
      </c>
    </row>
    <row r="87" spans="2:17" x14ac:dyDescent="0.3">
      <c r="B87" s="3" t="s">
        <v>122</v>
      </c>
      <c r="G87">
        <f>(G86/SQRT(20))</f>
        <v>3.8167911570902167</v>
      </c>
      <c r="I87">
        <f>(I86/SQRT(20))</f>
        <v>0.13523858060557459</v>
      </c>
      <c r="J87">
        <f t="shared" ref="J87:O87" si="15">(J86/SQRT(20))</f>
        <v>0</v>
      </c>
      <c r="K87">
        <f t="shared" si="15"/>
        <v>0</v>
      </c>
      <c r="L87">
        <f t="shared" si="15"/>
        <v>0</v>
      </c>
      <c r="M87">
        <f t="shared" si="15"/>
        <v>0</v>
      </c>
      <c r="N87">
        <f t="shared" si="15"/>
        <v>0</v>
      </c>
      <c r="O87">
        <f t="shared" si="15"/>
        <v>0</v>
      </c>
    </row>
    <row r="89" spans="2:17" x14ac:dyDescent="0.3">
      <c r="B89" t="s">
        <v>34</v>
      </c>
      <c r="C89" t="s">
        <v>35</v>
      </c>
      <c r="D89" t="s">
        <v>55</v>
      </c>
      <c r="E89" t="s">
        <v>36</v>
      </c>
      <c r="F89" t="s">
        <v>37</v>
      </c>
      <c r="G89" t="s">
        <v>114</v>
      </c>
      <c r="H89" t="s">
        <v>39</v>
      </c>
      <c r="I89" t="s">
        <v>40</v>
      </c>
      <c r="J89" t="s">
        <v>41</v>
      </c>
      <c r="K89" t="s">
        <v>42</v>
      </c>
      <c r="L89" t="s">
        <v>43</v>
      </c>
      <c r="M89" t="s">
        <v>44</v>
      </c>
      <c r="N89" t="s">
        <v>45</v>
      </c>
      <c r="O89" t="s">
        <v>46</v>
      </c>
      <c r="Q89" t="s">
        <v>100</v>
      </c>
    </row>
    <row r="90" spans="2:17" x14ac:dyDescent="0.3">
      <c r="B90" s="3">
        <v>42247</v>
      </c>
      <c r="C90" t="s">
        <v>17</v>
      </c>
      <c r="D90">
        <v>76</v>
      </c>
      <c r="E90">
        <v>5</v>
      </c>
      <c r="F90">
        <v>1</v>
      </c>
      <c r="G90">
        <v>138</v>
      </c>
      <c r="H90" t="s">
        <v>249</v>
      </c>
      <c r="I90" s="11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 s="6"/>
    </row>
    <row r="91" spans="2:17" x14ac:dyDescent="0.3">
      <c r="B91" s="3">
        <v>42247</v>
      </c>
      <c r="C91" t="s">
        <v>17</v>
      </c>
      <c r="D91">
        <v>76</v>
      </c>
      <c r="E91">
        <v>5</v>
      </c>
      <c r="F91">
        <v>2</v>
      </c>
      <c r="G91">
        <v>86</v>
      </c>
      <c r="H91" t="s">
        <v>95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42247</v>
      </c>
      <c r="C92" t="s">
        <v>17</v>
      </c>
      <c r="D92">
        <v>76</v>
      </c>
      <c r="E92">
        <v>5</v>
      </c>
      <c r="F92">
        <v>3</v>
      </c>
      <c r="G92">
        <v>115</v>
      </c>
      <c r="H92" t="s">
        <v>98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7" x14ac:dyDescent="0.3">
      <c r="B93" s="3">
        <v>42247</v>
      </c>
      <c r="C93" t="s">
        <v>17</v>
      </c>
      <c r="D93">
        <v>76</v>
      </c>
      <c r="E93">
        <v>5</v>
      </c>
      <c r="F93">
        <v>4</v>
      </c>
      <c r="G93">
        <v>124</v>
      </c>
      <c r="H93" t="s">
        <v>95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42247</v>
      </c>
      <c r="C94" t="s">
        <v>17</v>
      </c>
      <c r="D94">
        <v>76</v>
      </c>
      <c r="E94">
        <v>5</v>
      </c>
      <c r="F94">
        <v>5</v>
      </c>
      <c r="G94">
        <v>140</v>
      </c>
      <c r="H94" t="s">
        <v>95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42247</v>
      </c>
      <c r="C95" t="s">
        <v>17</v>
      </c>
      <c r="D95">
        <v>76</v>
      </c>
      <c r="E95">
        <v>5</v>
      </c>
      <c r="F95">
        <v>6</v>
      </c>
      <c r="G95">
        <v>89</v>
      </c>
      <c r="H95" t="s">
        <v>95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42247</v>
      </c>
      <c r="C96" t="s">
        <v>17</v>
      </c>
      <c r="D96">
        <v>76</v>
      </c>
      <c r="E96">
        <v>5</v>
      </c>
      <c r="F96">
        <v>7</v>
      </c>
      <c r="G96">
        <v>71</v>
      </c>
      <c r="H96" t="s">
        <v>95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42247</v>
      </c>
      <c r="C97" t="s">
        <v>17</v>
      </c>
      <c r="D97">
        <v>76</v>
      </c>
      <c r="E97">
        <v>5</v>
      </c>
      <c r="F97">
        <v>8</v>
      </c>
      <c r="G97">
        <v>70</v>
      </c>
      <c r="H97" t="s">
        <v>95</v>
      </c>
      <c r="I97">
        <v>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42247</v>
      </c>
      <c r="C98" t="s">
        <v>17</v>
      </c>
      <c r="D98">
        <v>76</v>
      </c>
      <c r="E98">
        <v>5</v>
      </c>
      <c r="F98">
        <v>9</v>
      </c>
      <c r="G98">
        <v>131</v>
      </c>
      <c r="H98" t="s">
        <v>99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42247</v>
      </c>
      <c r="C99" t="s">
        <v>17</v>
      </c>
      <c r="D99">
        <v>76</v>
      </c>
      <c r="E99">
        <v>5</v>
      </c>
      <c r="F99">
        <v>10</v>
      </c>
      <c r="G99">
        <v>124</v>
      </c>
      <c r="H99" t="s">
        <v>116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42247</v>
      </c>
      <c r="C100" t="s">
        <v>17</v>
      </c>
      <c r="D100">
        <v>76</v>
      </c>
      <c r="E100">
        <v>5</v>
      </c>
      <c r="F100">
        <v>11</v>
      </c>
      <c r="G100">
        <v>151</v>
      </c>
      <c r="H100" t="s">
        <v>99</v>
      </c>
      <c r="I100">
        <v>3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Q100" t="s">
        <v>358</v>
      </c>
    </row>
    <row r="101" spans="2:17" x14ac:dyDescent="0.3">
      <c r="B101" s="3">
        <v>42247</v>
      </c>
      <c r="C101" t="s">
        <v>17</v>
      </c>
      <c r="D101">
        <v>76</v>
      </c>
      <c r="E101">
        <v>5</v>
      </c>
      <c r="F101">
        <v>12</v>
      </c>
      <c r="G101">
        <v>129</v>
      </c>
      <c r="H101" t="s">
        <v>99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7" x14ac:dyDescent="0.3">
      <c r="B102" s="3">
        <v>42247</v>
      </c>
      <c r="C102" t="s">
        <v>17</v>
      </c>
      <c r="D102">
        <v>76</v>
      </c>
      <c r="E102">
        <v>5</v>
      </c>
      <c r="F102">
        <v>13</v>
      </c>
      <c r="G102">
        <v>118</v>
      </c>
      <c r="H102" t="s">
        <v>95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7" x14ac:dyDescent="0.3">
      <c r="B103" s="3">
        <v>42247</v>
      </c>
      <c r="C103" t="s">
        <v>17</v>
      </c>
      <c r="D103">
        <v>76</v>
      </c>
      <c r="E103">
        <v>5</v>
      </c>
      <c r="F103">
        <v>14</v>
      </c>
      <c r="G103">
        <v>144</v>
      </c>
      <c r="H103" t="s">
        <v>99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s="6"/>
    </row>
    <row r="104" spans="2:17" x14ac:dyDescent="0.3">
      <c r="B104" s="3">
        <v>42247</v>
      </c>
      <c r="C104" t="s">
        <v>17</v>
      </c>
      <c r="D104">
        <v>76</v>
      </c>
      <c r="E104">
        <v>5</v>
      </c>
      <c r="F104">
        <v>15</v>
      </c>
      <c r="G104">
        <v>113</v>
      </c>
      <c r="H104" t="s">
        <v>99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 s="6"/>
    </row>
    <row r="105" spans="2:17" x14ac:dyDescent="0.3">
      <c r="B105" s="3">
        <v>42247</v>
      </c>
      <c r="C105" t="s">
        <v>17</v>
      </c>
      <c r="D105">
        <v>76</v>
      </c>
      <c r="E105">
        <v>5</v>
      </c>
      <c r="F105">
        <v>16</v>
      </c>
      <c r="G105">
        <v>138</v>
      </c>
      <c r="H105" t="s">
        <v>99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42247</v>
      </c>
      <c r="C106" t="s">
        <v>17</v>
      </c>
      <c r="D106">
        <v>76</v>
      </c>
      <c r="E106">
        <v>5</v>
      </c>
      <c r="F106">
        <v>17</v>
      </c>
      <c r="G106">
        <v>138</v>
      </c>
      <c r="H106" t="s">
        <v>99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>
        <v>42247</v>
      </c>
      <c r="C107" t="s">
        <v>17</v>
      </c>
      <c r="D107">
        <v>76</v>
      </c>
      <c r="E107">
        <v>5</v>
      </c>
      <c r="F107">
        <v>18</v>
      </c>
      <c r="G107">
        <v>139</v>
      </c>
      <c r="H107" s="11" t="s">
        <v>99</v>
      </c>
      <c r="I107">
        <v>3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42247</v>
      </c>
      <c r="C108" t="s">
        <v>17</v>
      </c>
      <c r="D108">
        <v>76</v>
      </c>
      <c r="E108">
        <v>5</v>
      </c>
      <c r="F108">
        <v>19</v>
      </c>
      <c r="G108">
        <v>109</v>
      </c>
      <c r="H108" t="s">
        <v>95</v>
      </c>
      <c r="I108">
        <v>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7" x14ac:dyDescent="0.3">
      <c r="B109" s="3">
        <v>42247</v>
      </c>
      <c r="C109" t="s">
        <v>17</v>
      </c>
      <c r="D109">
        <v>76</v>
      </c>
      <c r="E109">
        <v>5</v>
      </c>
      <c r="F109">
        <v>20</v>
      </c>
      <c r="G109">
        <v>64</v>
      </c>
      <c r="H109" t="s">
        <v>95</v>
      </c>
      <c r="I109">
        <v>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/>
    </row>
    <row r="111" spans="2:17" x14ac:dyDescent="0.3">
      <c r="B111" s="3" t="s">
        <v>108</v>
      </c>
      <c r="G111" s="10">
        <v>113.8</v>
      </c>
      <c r="J111">
        <f t="shared" ref="J111:O111" si="16">SUM(J90:J109)</f>
        <v>2</v>
      </c>
      <c r="K111">
        <f t="shared" si="16"/>
        <v>0</v>
      </c>
      <c r="L111">
        <f t="shared" si="16"/>
        <v>0</v>
      </c>
      <c r="M111">
        <f t="shared" si="16"/>
        <v>0</v>
      </c>
      <c r="N111">
        <f t="shared" si="16"/>
        <v>0</v>
      </c>
      <c r="O111">
        <f t="shared" si="16"/>
        <v>0</v>
      </c>
    </row>
    <row r="112" spans="2:17" x14ac:dyDescent="0.3">
      <c r="B112" s="3" t="s">
        <v>107</v>
      </c>
      <c r="G112">
        <f>AVERAGE(G90:G109)</f>
        <v>116.55</v>
      </c>
      <c r="I112">
        <f>AVERAGE(I90:I109)</f>
        <v>2.85</v>
      </c>
      <c r="J112">
        <f>AVERAGE(J90:J109)</f>
        <v>0.1</v>
      </c>
      <c r="K112">
        <f t="shared" ref="K112:O112" si="17">AVERAGE(K90:K109)</f>
        <v>0</v>
      </c>
      <c r="L112">
        <f t="shared" si="17"/>
        <v>0</v>
      </c>
      <c r="M112">
        <f t="shared" si="17"/>
        <v>0</v>
      </c>
      <c r="N112">
        <f t="shared" si="17"/>
        <v>0</v>
      </c>
      <c r="O112">
        <f t="shared" si="17"/>
        <v>0</v>
      </c>
    </row>
    <row r="113" spans="2:17" x14ac:dyDescent="0.3">
      <c r="B113" t="s">
        <v>121</v>
      </c>
      <c r="G113">
        <f>_xlfn.STDEV.S(G90:G109)</f>
        <v>26.772875118396676</v>
      </c>
      <c r="I113">
        <f>_xlfn.STDEV.S(I90:I109)</f>
        <v>0.74515982037059503</v>
      </c>
      <c r="J113">
        <f t="shared" ref="J113:O113" si="18">_xlfn.STDEV.S(J90:J109)</f>
        <v>0.30779350562554625</v>
      </c>
      <c r="K113">
        <f t="shared" si="18"/>
        <v>0</v>
      </c>
      <c r="L113">
        <f t="shared" si="18"/>
        <v>0</v>
      </c>
      <c r="M113">
        <f t="shared" si="18"/>
        <v>0</v>
      </c>
      <c r="N113">
        <f t="shared" si="18"/>
        <v>0</v>
      </c>
      <c r="O113">
        <f t="shared" si="18"/>
        <v>0</v>
      </c>
    </row>
    <row r="114" spans="2:17" x14ac:dyDescent="0.3">
      <c r="B114" s="3" t="s">
        <v>122</v>
      </c>
      <c r="G114">
        <f>(G113/SQRT(20))</f>
        <v>5.9865968717847693</v>
      </c>
      <c r="I114">
        <f>(I113/SQRT(20))</f>
        <v>0.1666228012450183</v>
      </c>
      <c r="J114">
        <f t="shared" ref="J114:O114" si="19">(J113/SQRT(20))</f>
        <v>6.8824720161168529E-2</v>
      </c>
      <c r="K114">
        <f t="shared" si="19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</v>
      </c>
    </row>
    <row r="116" spans="2:17" x14ac:dyDescent="0.3">
      <c r="B116" t="s">
        <v>34</v>
      </c>
      <c r="C116" t="s">
        <v>35</v>
      </c>
      <c r="D116" t="s">
        <v>55</v>
      </c>
      <c r="E116" t="s">
        <v>36</v>
      </c>
      <c r="F116" t="s">
        <v>37</v>
      </c>
      <c r="G116" t="s">
        <v>114</v>
      </c>
      <c r="H116" t="s">
        <v>39</v>
      </c>
      <c r="I116" t="s">
        <v>40</v>
      </c>
      <c r="J116" t="s">
        <v>41</v>
      </c>
      <c r="K116" t="s">
        <v>42</v>
      </c>
      <c r="L116" t="s">
        <v>43</v>
      </c>
      <c r="M116" t="s">
        <v>44</v>
      </c>
      <c r="N116" t="s">
        <v>45</v>
      </c>
      <c r="O116" t="s">
        <v>46</v>
      </c>
      <c r="Q116" t="s">
        <v>100</v>
      </c>
    </row>
    <row r="117" spans="2:17" x14ac:dyDescent="0.3">
      <c r="B117" s="3">
        <v>42247</v>
      </c>
      <c r="C117" t="s">
        <v>17</v>
      </c>
      <c r="D117">
        <v>77</v>
      </c>
      <c r="E117">
        <v>6</v>
      </c>
      <c r="F117">
        <v>1</v>
      </c>
      <c r="G117">
        <v>82</v>
      </c>
      <c r="H117" t="s">
        <v>95</v>
      </c>
      <c r="I117" s="11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7" x14ac:dyDescent="0.3">
      <c r="B118" s="3">
        <v>42247</v>
      </c>
      <c r="C118" t="s">
        <v>17</v>
      </c>
      <c r="D118">
        <v>77</v>
      </c>
      <c r="E118">
        <v>6</v>
      </c>
      <c r="F118">
        <v>2</v>
      </c>
      <c r="G118">
        <v>63</v>
      </c>
      <c r="H118" t="s">
        <v>95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42247</v>
      </c>
      <c r="C119" t="s">
        <v>17</v>
      </c>
      <c r="D119">
        <v>77</v>
      </c>
      <c r="E119">
        <v>6</v>
      </c>
      <c r="F119">
        <v>3</v>
      </c>
      <c r="G119">
        <v>126</v>
      </c>
      <c r="H119" t="s">
        <v>98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7" x14ac:dyDescent="0.3">
      <c r="B120" s="3">
        <v>42247</v>
      </c>
      <c r="C120" t="s">
        <v>17</v>
      </c>
      <c r="D120">
        <v>77</v>
      </c>
      <c r="E120">
        <v>6</v>
      </c>
      <c r="F120">
        <v>4</v>
      </c>
      <c r="G120">
        <v>37</v>
      </c>
      <c r="H120" t="s">
        <v>95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42247</v>
      </c>
      <c r="C121" t="s">
        <v>17</v>
      </c>
      <c r="D121">
        <v>77</v>
      </c>
      <c r="E121">
        <v>6</v>
      </c>
      <c r="F121">
        <v>5</v>
      </c>
      <c r="G121">
        <v>55</v>
      </c>
      <c r="H121" t="s">
        <v>95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/>
    </row>
    <row r="123" spans="2:17" x14ac:dyDescent="0.3">
      <c r="B123" s="3" t="s">
        <v>108</v>
      </c>
      <c r="J123">
        <f t="shared" ref="J123:O123" si="20">SUM(J117:J121)</f>
        <v>0</v>
      </c>
      <c r="K123">
        <f t="shared" si="20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</row>
    <row r="124" spans="2:17" x14ac:dyDescent="0.3">
      <c r="B124" s="3" t="s">
        <v>107</v>
      </c>
      <c r="G124">
        <f>AVERAGE(G117:G121)</f>
        <v>72.599999999999994</v>
      </c>
      <c r="I124">
        <f t="shared" ref="I124:O124" si="21">AVERAGE(I117:I121)</f>
        <v>2.6</v>
      </c>
      <c r="J124">
        <f t="shared" si="21"/>
        <v>0</v>
      </c>
      <c r="K124">
        <f t="shared" si="21"/>
        <v>0</v>
      </c>
      <c r="L124">
        <f t="shared" si="21"/>
        <v>0</v>
      </c>
      <c r="M124">
        <f t="shared" si="21"/>
        <v>0</v>
      </c>
      <c r="N124">
        <f t="shared" si="21"/>
        <v>0</v>
      </c>
      <c r="O124">
        <f t="shared" si="21"/>
        <v>0</v>
      </c>
    </row>
    <row r="125" spans="2:17" x14ac:dyDescent="0.3">
      <c r="B125" t="s">
        <v>121</v>
      </c>
      <c r="G125">
        <f>_xlfn.STDEV.S(G117:G121)</f>
        <v>33.945544626651674</v>
      </c>
      <c r="I125">
        <f t="shared" ref="I125:O125" si="22">_xlfn.STDEV.S(I117:I121)</f>
        <v>0.54772255750516674</v>
      </c>
      <c r="J125">
        <f t="shared" si="22"/>
        <v>0</v>
      </c>
      <c r="K125">
        <f t="shared" si="22"/>
        <v>0</v>
      </c>
      <c r="L125">
        <f t="shared" si="22"/>
        <v>0</v>
      </c>
      <c r="M125">
        <f t="shared" si="22"/>
        <v>0</v>
      </c>
      <c r="N125">
        <f t="shared" si="22"/>
        <v>0</v>
      </c>
      <c r="O125">
        <f t="shared" si="22"/>
        <v>0</v>
      </c>
    </row>
    <row r="126" spans="2:17" x14ac:dyDescent="0.3">
      <c r="B126" s="3" t="s">
        <v>122</v>
      </c>
      <c r="G126">
        <f>(G125/SQRT(5))</f>
        <v>15.180909063689173</v>
      </c>
      <c r="I126">
        <f t="shared" ref="I126:O126" si="23">(I125/SQRT(5))</f>
        <v>0.24494897427831808</v>
      </c>
      <c r="J126">
        <f t="shared" si="23"/>
        <v>0</v>
      </c>
      <c r="K126">
        <f t="shared" si="23"/>
        <v>0</v>
      </c>
      <c r="L126">
        <f t="shared" si="23"/>
        <v>0</v>
      </c>
      <c r="M126">
        <f t="shared" si="23"/>
        <v>0</v>
      </c>
      <c r="N126">
        <f t="shared" si="23"/>
        <v>0</v>
      </c>
      <c r="O126">
        <f t="shared" si="23"/>
        <v>0</v>
      </c>
    </row>
    <row r="128" spans="2:17" x14ac:dyDescent="0.3">
      <c r="B128" t="s">
        <v>34</v>
      </c>
      <c r="C128" t="s">
        <v>35</v>
      </c>
      <c r="D128" t="s">
        <v>55</v>
      </c>
      <c r="E128" t="s">
        <v>36</v>
      </c>
      <c r="F128" t="s">
        <v>37</v>
      </c>
      <c r="G128" t="s">
        <v>114</v>
      </c>
      <c r="H128" t="s">
        <v>39</v>
      </c>
      <c r="I128" t="s">
        <v>40</v>
      </c>
      <c r="J128" t="s">
        <v>41</v>
      </c>
      <c r="K128" t="s">
        <v>42</v>
      </c>
      <c r="L128" t="s">
        <v>43</v>
      </c>
      <c r="M128" t="s">
        <v>44</v>
      </c>
      <c r="N128" t="s">
        <v>45</v>
      </c>
      <c r="O128" t="s">
        <v>46</v>
      </c>
      <c r="Q128" t="s">
        <v>100</v>
      </c>
    </row>
    <row r="129" spans="2:17" x14ac:dyDescent="0.3">
      <c r="B129" s="3">
        <v>42247</v>
      </c>
      <c r="C129" t="s">
        <v>17</v>
      </c>
      <c r="D129">
        <v>78</v>
      </c>
      <c r="E129">
        <v>7</v>
      </c>
      <c r="F129">
        <v>1</v>
      </c>
      <c r="G129">
        <v>104</v>
      </c>
      <c r="H129" t="s">
        <v>95</v>
      </c>
      <c r="I129" s="11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42247</v>
      </c>
      <c r="C130" t="s">
        <v>17</v>
      </c>
      <c r="D130">
        <v>78</v>
      </c>
      <c r="E130">
        <v>7</v>
      </c>
      <c r="F130">
        <v>2</v>
      </c>
      <c r="G130">
        <v>63</v>
      </c>
      <c r="H130" t="s">
        <v>95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 s="6" t="s">
        <v>210</v>
      </c>
    </row>
    <row r="131" spans="2:17" x14ac:dyDescent="0.3">
      <c r="B131" s="3">
        <v>42247</v>
      </c>
      <c r="C131" t="s">
        <v>17</v>
      </c>
      <c r="D131">
        <v>78</v>
      </c>
      <c r="E131">
        <v>7</v>
      </c>
      <c r="F131">
        <v>3</v>
      </c>
      <c r="G131">
        <v>34</v>
      </c>
      <c r="H131" t="s">
        <v>95</v>
      </c>
      <c r="I131">
        <v>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42247</v>
      </c>
      <c r="C132" t="s">
        <v>17</v>
      </c>
      <c r="D132">
        <v>78</v>
      </c>
      <c r="E132">
        <v>7</v>
      </c>
      <c r="F132">
        <v>4</v>
      </c>
      <c r="G132">
        <v>84</v>
      </c>
      <c r="H132" t="s">
        <v>95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Q132" s="6" t="s">
        <v>359</v>
      </c>
    </row>
    <row r="133" spans="2:17" x14ac:dyDescent="0.3">
      <c r="B133" s="3">
        <v>42247</v>
      </c>
      <c r="C133" t="s">
        <v>17</v>
      </c>
      <c r="D133">
        <v>78</v>
      </c>
      <c r="E133">
        <v>7</v>
      </c>
      <c r="F133">
        <v>5</v>
      </c>
      <c r="G133">
        <v>96</v>
      </c>
      <c r="H133" t="s">
        <v>95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42247</v>
      </c>
      <c r="C134" t="s">
        <v>17</v>
      </c>
      <c r="D134">
        <v>78</v>
      </c>
      <c r="E134">
        <v>7</v>
      </c>
      <c r="F134">
        <v>6</v>
      </c>
      <c r="G134">
        <v>85</v>
      </c>
      <c r="H134" t="s">
        <v>95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42247</v>
      </c>
      <c r="C135" t="s">
        <v>17</v>
      </c>
      <c r="D135">
        <v>78</v>
      </c>
      <c r="E135">
        <v>7</v>
      </c>
      <c r="F135">
        <v>7</v>
      </c>
      <c r="G135">
        <v>55</v>
      </c>
      <c r="H135" t="s">
        <v>95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42247</v>
      </c>
      <c r="C136" t="s">
        <v>17</v>
      </c>
      <c r="D136">
        <v>78</v>
      </c>
      <c r="E136">
        <v>7</v>
      </c>
      <c r="F136">
        <v>8</v>
      </c>
      <c r="G136">
        <v>76</v>
      </c>
      <c r="H136" t="s">
        <v>95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42247</v>
      </c>
      <c r="C137" t="s">
        <v>17</v>
      </c>
      <c r="D137">
        <v>78</v>
      </c>
      <c r="E137">
        <v>7</v>
      </c>
      <c r="F137">
        <v>9</v>
      </c>
      <c r="G137">
        <v>118</v>
      </c>
      <c r="H137" t="s">
        <v>99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42247</v>
      </c>
      <c r="C138" t="s">
        <v>17</v>
      </c>
      <c r="D138">
        <v>78</v>
      </c>
      <c r="E138">
        <v>7</v>
      </c>
      <c r="F138">
        <v>10</v>
      </c>
      <c r="G138">
        <v>79</v>
      </c>
      <c r="H138" t="s">
        <v>95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Q138" s="6"/>
    </row>
    <row r="139" spans="2:17" x14ac:dyDescent="0.3">
      <c r="B139" s="3">
        <v>42247</v>
      </c>
      <c r="C139" t="s">
        <v>17</v>
      </c>
      <c r="D139">
        <v>78</v>
      </c>
      <c r="E139">
        <v>7</v>
      </c>
      <c r="F139">
        <v>11</v>
      </c>
      <c r="G139">
        <v>101</v>
      </c>
      <c r="H139" t="s">
        <v>95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42247</v>
      </c>
      <c r="C140" t="s">
        <v>17</v>
      </c>
      <c r="D140">
        <v>78</v>
      </c>
      <c r="E140">
        <v>7</v>
      </c>
      <c r="F140">
        <v>12</v>
      </c>
      <c r="G140">
        <v>36</v>
      </c>
      <c r="H140" t="s">
        <v>95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42247</v>
      </c>
      <c r="C141" t="s">
        <v>17</v>
      </c>
      <c r="D141">
        <v>78</v>
      </c>
      <c r="E141">
        <v>7</v>
      </c>
      <c r="F141">
        <v>13</v>
      </c>
      <c r="G141">
        <v>56</v>
      </c>
      <c r="H141" t="s">
        <v>95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7" x14ac:dyDescent="0.3">
      <c r="B142" s="3">
        <v>42247</v>
      </c>
      <c r="C142" t="s">
        <v>17</v>
      </c>
      <c r="D142">
        <v>78</v>
      </c>
      <c r="E142">
        <v>7</v>
      </c>
      <c r="F142">
        <v>14</v>
      </c>
      <c r="G142">
        <v>97</v>
      </c>
      <c r="H142" t="s">
        <v>116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 t="s">
        <v>191</v>
      </c>
    </row>
    <row r="143" spans="2:17" x14ac:dyDescent="0.3">
      <c r="B143" s="3">
        <v>42247</v>
      </c>
      <c r="C143" t="s">
        <v>17</v>
      </c>
      <c r="D143">
        <v>78</v>
      </c>
      <c r="E143">
        <v>7</v>
      </c>
      <c r="F143">
        <v>15</v>
      </c>
      <c r="G143">
        <v>86</v>
      </c>
      <c r="H143" t="s">
        <v>95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7" x14ac:dyDescent="0.3">
      <c r="B144" s="3">
        <v>42247</v>
      </c>
      <c r="C144" t="s">
        <v>17</v>
      </c>
      <c r="D144">
        <v>78</v>
      </c>
      <c r="E144">
        <v>7</v>
      </c>
      <c r="F144">
        <v>16</v>
      </c>
      <c r="G144" s="11">
        <v>53</v>
      </c>
      <c r="H144" t="s">
        <v>95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2:17" x14ac:dyDescent="0.3">
      <c r="B145" s="3">
        <v>42247</v>
      </c>
      <c r="C145" t="s">
        <v>17</v>
      </c>
      <c r="D145">
        <v>78</v>
      </c>
      <c r="E145">
        <v>7</v>
      </c>
      <c r="F145">
        <v>17</v>
      </c>
      <c r="G145" s="11">
        <v>67</v>
      </c>
      <c r="H145" t="s">
        <v>95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2:17" x14ac:dyDescent="0.3">
      <c r="B146" s="3"/>
    </row>
    <row r="147" spans="2:17" x14ac:dyDescent="0.3">
      <c r="B147" s="3" t="s">
        <v>108</v>
      </c>
      <c r="G147" s="10">
        <v>75.8125</v>
      </c>
      <c r="J147">
        <f t="shared" ref="J147:O147" si="24">SUM(J129:J145)</f>
        <v>0</v>
      </c>
      <c r="K147">
        <f t="shared" si="24"/>
        <v>0</v>
      </c>
      <c r="L147">
        <f t="shared" si="24"/>
        <v>0</v>
      </c>
      <c r="M147">
        <f t="shared" si="24"/>
        <v>0</v>
      </c>
      <c r="N147">
        <f t="shared" si="24"/>
        <v>0</v>
      </c>
      <c r="O147">
        <f t="shared" si="24"/>
        <v>0</v>
      </c>
    </row>
    <row r="148" spans="2:17" x14ac:dyDescent="0.3">
      <c r="B148" s="3" t="s">
        <v>107</v>
      </c>
      <c r="G148">
        <f>AVERAGE(G129:G145)</f>
        <v>75.882352941176464</v>
      </c>
      <c r="I148">
        <f t="shared" ref="I148:O148" si="25">AVERAGE(I129:I145)</f>
        <v>3.0588235294117645</v>
      </c>
      <c r="J148">
        <f t="shared" si="25"/>
        <v>0</v>
      </c>
      <c r="K148">
        <f t="shared" si="25"/>
        <v>0</v>
      </c>
      <c r="L148">
        <f t="shared" si="25"/>
        <v>0</v>
      </c>
      <c r="M148">
        <f t="shared" si="25"/>
        <v>0</v>
      </c>
      <c r="N148">
        <f t="shared" si="25"/>
        <v>0</v>
      </c>
      <c r="O148">
        <f t="shared" si="25"/>
        <v>0</v>
      </c>
    </row>
    <row r="149" spans="2:17" x14ac:dyDescent="0.3">
      <c r="B149" t="s">
        <v>121</v>
      </c>
      <c r="G149">
        <f>_xlfn.STDEV.S(G129:G145)</f>
        <v>24.046523534965441</v>
      </c>
      <c r="I149">
        <f t="shared" ref="I149:O149" si="26">_xlfn.STDEV.S(I129:I145)</f>
        <v>0.24253562503633291</v>
      </c>
      <c r="J149">
        <f t="shared" si="26"/>
        <v>0</v>
      </c>
      <c r="K149">
        <f t="shared" si="26"/>
        <v>0</v>
      </c>
      <c r="L149">
        <f t="shared" si="26"/>
        <v>0</v>
      </c>
      <c r="M149">
        <f t="shared" si="26"/>
        <v>0</v>
      </c>
      <c r="N149">
        <f t="shared" si="26"/>
        <v>0</v>
      </c>
      <c r="O149">
        <f t="shared" si="26"/>
        <v>0</v>
      </c>
    </row>
    <row r="150" spans="2:17" x14ac:dyDescent="0.3">
      <c r="B150" s="3" t="s">
        <v>122</v>
      </c>
      <c r="G150">
        <f>(G149/SQRT(17))</f>
        <v>5.8321386155037347</v>
      </c>
      <c r="I150">
        <f t="shared" ref="I150:O150" si="27">(I149/SQRT(17))</f>
        <v>5.8823529411764691E-2</v>
      </c>
      <c r="J150">
        <f t="shared" si="27"/>
        <v>0</v>
      </c>
      <c r="K150">
        <f t="shared" si="27"/>
        <v>0</v>
      </c>
      <c r="L150">
        <f t="shared" si="27"/>
        <v>0</v>
      </c>
      <c r="M150">
        <f t="shared" si="27"/>
        <v>0</v>
      </c>
      <c r="N150">
        <f t="shared" si="27"/>
        <v>0</v>
      </c>
      <c r="O150">
        <f t="shared" si="27"/>
        <v>0</v>
      </c>
    </row>
    <row r="152" spans="2:17" x14ac:dyDescent="0.3">
      <c r="B152" t="s">
        <v>34</v>
      </c>
      <c r="C152" t="s">
        <v>35</v>
      </c>
      <c r="D152" t="s">
        <v>55</v>
      </c>
      <c r="E152" t="s">
        <v>36</v>
      </c>
      <c r="F152" t="s">
        <v>37</v>
      </c>
      <c r="G152" t="s">
        <v>114</v>
      </c>
      <c r="H152" t="s">
        <v>39</v>
      </c>
      <c r="I152" t="s">
        <v>40</v>
      </c>
      <c r="J152" t="s">
        <v>41</v>
      </c>
      <c r="K152" t="s">
        <v>42</v>
      </c>
      <c r="L152" t="s">
        <v>43</v>
      </c>
      <c r="M152" t="s">
        <v>44</v>
      </c>
      <c r="N152" t="s">
        <v>45</v>
      </c>
      <c r="O152" t="s">
        <v>46</v>
      </c>
      <c r="Q152" t="s">
        <v>100</v>
      </c>
    </row>
    <row r="153" spans="2:17" x14ac:dyDescent="0.3">
      <c r="B153" s="3">
        <v>42247</v>
      </c>
      <c r="C153" t="s">
        <v>17</v>
      </c>
      <c r="D153">
        <v>79</v>
      </c>
      <c r="E153">
        <v>8</v>
      </c>
      <c r="F153">
        <v>1</v>
      </c>
      <c r="G153">
        <v>141</v>
      </c>
      <c r="H153" t="s">
        <v>99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42247</v>
      </c>
      <c r="C154" t="s">
        <v>17</v>
      </c>
      <c r="D154">
        <v>79</v>
      </c>
      <c r="E154">
        <v>8</v>
      </c>
      <c r="F154">
        <v>2</v>
      </c>
      <c r="G154">
        <v>58</v>
      </c>
      <c r="H154" t="s">
        <v>95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6" spans="2:17" x14ac:dyDescent="0.3">
      <c r="B156" t="s">
        <v>108</v>
      </c>
      <c r="G156" s="10">
        <v>100</v>
      </c>
      <c r="J156">
        <f t="shared" ref="J156:O156" si="28">SUM(J153:J155)</f>
        <v>0</v>
      </c>
      <c r="K156">
        <f t="shared" si="28"/>
        <v>0</v>
      </c>
      <c r="L156">
        <f t="shared" si="28"/>
        <v>0</v>
      </c>
      <c r="M156">
        <f t="shared" si="28"/>
        <v>0</v>
      </c>
      <c r="N156">
        <f t="shared" si="28"/>
        <v>0</v>
      </c>
      <c r="O156">
        <f t="shared" si="28"/>
        <v>0</v>
      </c>
    </row>
    <row r="157" spans="2:17" x14ac:dyDescent="0.3">
      <c r="B157" t="s">
        <v>107</v>
      </c>
      <c r="G157">
        <f>AVERAGE(G153:G154)</f>
        <v>99.5</v>
      </c>
      <c r="I157">
        <f t="shared" ref="I157:O157" si="29">AVERAGE(I153:I154)</f>
        <v>2.5</v>
      </c>
      <c r="J157">
        <f t="shared" si="29"/>
        <v>0</v>
      </c>
      <c r="K157">
        <f t="shared" si="29"/>
        <v>0</v>
      </c>
      <c r="L157">
        <f t="shared" si="29"/>
        <v>0</v>
      </c>
      <c r="M157">
        <f t="shared" si="29"/>
        <v>0</v>
      </c>
      <c r="N157">
        <f t="shared" si="29"/>
        <v>0</v>
      </c>
      <c r="O157">
        <f t="shared" si="29"/>
        <v>0</v>
      </c>
    </row>
    <row r="158" spans="2:17" x14ac:dyDescent="0.3">
      <c r="B158" t="s">
        <v>121</v>
      </c>
      <c r="G158">
        <f>_xlfn.STDEV.S(G153:G154)</f>
        <v>58.689862838483442</v>
      </c>
      <c r="I158">
        <f>_xlfn.STDEV.S(I153:I154)</f>
        <v>0.70710678118654757</v>
      </c>
      <c r="J158">
        <f>_xlfn.STDEV.S(J153:J154)</f>
        <v>0</v>
      </c>
      <c r="K158">
        <f>_xlfn.STDEV.S(K153:K154)</f>
        <v>0</v>
      </c>
      <c r="L158">
        <f t="shared" ref="L158:O158" si="30">_xlfn.STDEV.S(L153:L154)</f>
        <v>0</v>
      </c>
      <c r="M158">
        <f t="shared" si="30"/>
        <v>0</v>
      </c>
      <c r="N158">
        <f t="shared" si="30"/>
        <v>0</v>
      </c>
      <c r="O158">
        <f t="shared" si="30"/>
        <v>0</v>
      </c>
    </row>
    <row r="159" spans="2:17" x14ac:dyDescent="0.3">
      <c r="B159" s="3" t="s">
        <v>122</v>
      </c>
      <c r="G159">
        <f>(G158/SQRT(2))</f>
        <v>41.499999999999993</v>
      </c>
      <c r="I159">
        <f>(I158/SQRT(2))</f>
        <v>0.5</v>
      </c>
      <c r="J159">
        <f>(J158/SQRT(2))</f>
        <v>0</v>
      </c>
      <c r="K159">
        <f>(K158/SQRT(2))</f>
        <v>0</v>
      </c>
      <c r="L159">
        <f t="shared" ref="L159:O159" si="31">(L158/SQRT(2))</f>
        <v>0</v>
      </c>
      <c r="M159">
        <f t="shared" si="31"/>
        <v>0</v>
      </c>
      <c r="N159">
        <f t="shared" si="31"/>
        <v>0</v>
      </c>
      <c r="O159">
        <f t="shared" si="31"/>
        <v>0</v>
      </c>
    </row>
    <row r="161" spans="2:17" x14ac:dyDescent="0.3">
      <c r="B161" t="s">
        <v>34</v>
      </c>
      <c r="C161" t="s">
        <v>35</v>
      </c>
      <c r="D161" t="s">
        <v>55</v>
      </c>
      <c r="E161" t="s">
        <v>36</v>
      </c>
      <c r="F161" t="s">
        <v>37</v>
      </c>
      <c r="G161" t="s">
        <v>114</v>
      </c>
      <c r="H161" t="s">
        <v>39</v>
      </c>
      <c r="I161" t="s">
        <v>40</v>
      </c>
      <c r="J161" t="s">
        <v>41</v>
      </c>
      <c r="K161" t="s">
        <v>42</v>
      </c>
      <c r="L161" t="s">
        <v>43</v>
      </c>
      <c r="M161" t="s">
        <v>44</v>
      </c>
      <c r="N161" t="s">
        <v>45</v>
      </c>
      <c r="O161" t="s">
        <v>46</v>
      </c>
      <c r="Q161" t="s">
        <v>100</v>
      </c>
    </row>
    <row r="162" spans="2:17" x14ac:dyDescent="0.3">
      <c r="B162" s="3">
        <v>42247</v>
      </c>
      <c r="C162" t="s">
        <v>17</v>
      </c>
      <c r="D162">
        <v>80</v>
      </c>
      <c r="E162">
        <v>9</v>
      </c>
      <c r="F162">
        <v>1</v>
      </c>
      <c r="G162">
        <v>142</v>
      </c>
      <c r="H162" t="s">
        <v>95</v>
      </c>
      <c r="I162" s="11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42247</v>
      </c>
      <c r="C163" t="s">
        <v>17</v>
      </c>
      <c r="D163">
        <v>80</v>
      </c>
      <c r="E163">
        <v>9</v>
      </c>
      <c r="F163">
        <v>2</v>
      </c>
      <c r="G163">
        <v>49</v>
      </c>
      <c r="H163" t="s">
        <v>95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42247</v>
      </c>
      <c r="C164" t="s">
        <v>17</v>
      </c>
      <c r="D164">
        <v>80</v>
      </c>
      <c r="E164">
        <v>9</v>
      </c>
      <c r="F164">
        <v>3</v>
      </c>
      <c r="G164">
        <v>77</v>
      </c>
      <c r="H164" t="s">
        <v>95</v>
      </c>
      <c r="I164">
        <v>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42247</v>
      </c>
      <c r="C165" t="s">
        <v>17</v>
      </c>
      <c r="D165">
        <v>80</v>
      </c>
      <c r="E165">
        <v>9</v>
      </c>
      <c r="F165">
        <v>4</v>
      </c>
      <c r="G165">
        <v>72</v>
      </c>
      <c r="H165" t="s">
        <v>95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42247</v>
      </c>
      <c r="C166" t="s">
        <v>17</v>
      </c>
      <c r="D166">
        <v>80</v>
      </c>
      <c r="E166">
        <v>9</v>
      </c>
      <c r="F166">
        <v>5</v>
      </c>
      <c r="G166">
        <v>104</v>
      </c>
      <c r="H166" t="s">
        <v>95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42247</v>
      </c>
      <c r="C167" t="s">
        <v>17</v>
      </c>
      <c r="D167">
        <v>80</v>
      </c>
      <c r="E167">
        <v>9</v>
      </c>
      <c r="F167">
        <v>6</v>
      </c>
      <c r="G167" s="11">
        <v>63</v>
      </c>
      <c r="H167" t="s">
        <v>95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42247</v>
      </c>
      <c r="C168" t="s">
        <v>17</v>
      </c>
      <c r="D168">
        <v>80</v>
      </c>
      <c r="E168">
        <v>9</v>
      </c>
      <c r="F168">
        <v>7</v>
      </c>
      <c r="G168">
        <v>100</v>
      </c>
      <c r="H168" t="s">
        <v>95</v>
      </c>
      <c r="I168">
        <v>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42247</v>
      </c>
      <c r="C169" t="s">
        <v>17</v>
      </c>
      <c r="D169">
        <v>80</v>
      </c>
      <c r="E169">
        <v>9</v>
      </c>
      <c r="F169">
        <v>8</v>
      </c>
      <c r="G169">
        <v>111</v>
      </c>
      <c r="H169" t="s">
        <v>95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Q169" t="s">
        <v>166</v>
      </c>
    </row>
    <row r="170" spans="2:17" x14ac:dyDescent="0.3">
      <c r="B170" s="3">
        <v>42247</v>
      </c>
      <c r="C170" t="s">
        <v>17</v>
      </c>
      <c r="D170">
        <v>80</v>
      </c>
      <c r="E170">
        <v>9</v>
      </c>
      <c r="F170">
        <v>9</v>
      </c>
      <c r="G170">
        <v>105</v>
      </c>
      <c r="H170" t="s">
        <v>95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42247</v>
      </c>
      <c r="C171" t="s">
        <v>17</v>
      </c>
      <c r="D171">
        <v>80</v>
      </c>
      <c r="E171">
        <v>9</v>
      </c>
      <c r="F171">
        <v>10</v>
      </c>
      <c r="G171">
        <v>115</v>
      </c>
      <c r="H171" t="s">
        <v>95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42247</v>
      </c>
      <c r="C172" t="s">
        <v>17</v>
      </c>
      <c r="D172">
        <v>80</v>
      </c>
      <c r="E172">
        <v>9</v>
      </c>
      <c r="F172">
        <v>11</v>
      </c>
      <c r="G172">
        <v>116</v>
      </c>
      <c r="H172" t="s">
        <v>98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Q172" t="s">
        <v>166</v>
      </c>
    </row>
    <row r="173" spans="2:17" x14ac:dyDescent="0.3">
      <c r="B173" s="3">
        <v>42247</v>
      </c>
      <c r="C173" t="s">
        <v>17</v>
      </c>
      <c r="D173">
        <v>80</v>
      </c>
      <c r="E173">
        <v>9</v>
      </c>
      <c r="F173">
        <v>12</v>
      </c>
      <c r="G173">
        <v>118</v>
      </c>
      <c r="H173" t="s">
        <v>116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42247</v>
      </c>
      <c r="C174" t="s">
        <v>17</v>
      </c>
      <c r="D174">
        <v>80</v>
      </c>
      <c r="E174">
        <v>9</v>
      </c>
      <c r="F174">
        <v>13</v>
      </c>
      <c r="G174">
        <v>104</v>
      </c>
      <c r="H174" t="s">
        <v>95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42247</v>
      </c>
      <c r="C175" t="s">
        <v>17</v>
      </c>
      <c r="D175">
        <v>80</v>
      </c>
      <c r="E175">
        <v>9</v>
      </c>
      <c r="F175">
        <v>14</v>
      </c>
      <c r="G175" s="11">
        <v>121</v>
      </c>
      <c r="H175" t="s">
        <v>95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42247</v>
      </c>
      <c r="C176" t="s">
        <v>17</v>
      </c>
      <c r="D176">
        <v>80</v>
      </c>
      <c r="E176">
        <v>9</v>
      </c>
      <c r="F176">
        <v>15</v>
      </c>
      <c r="G176">
        <v>124</v>
      </c>
      <c r="H176" t="s">
        <v>95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Q176" t="s">
        <v>191</v>
      </c>
    </row>
    <row r="177" spans="2:17" x14ac:dyDescent="0.3">
      <c r="B177" s="3">
        <v>42247</v>
      </c>
      <c r="C177" t="s">
        <v>17</v>
      </c>
      <c r="D177">
        <v>80</v>
      </c>
      <c r="E177">
        <v>9</v>
      </c>
      <c r="F177">
        <v>16</v>
      </c>
      <c r="G177">
        <v>99</v>
      </c>
      <c r="H177" t="s">
        <v>95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Q177" t="s">
        <v>191</v>
      </c>
    </row>
    <row r="178" spans="2:17" x14ac:dyDescent="0.3">
      <c r="B178" s="3">
        <v>42247</v>
      </c>
      <c r="C178" t="s">
        <v>17</v>
      </c>
      <c r="D178">
        <v>80</v>
      </c>
      <c r="E178">
        <v>9</v>
      </c>
      <c r="F178">
        <v>17</v>
      </c>
      <c r="G178">
        <v>100</v>
      </c>
      <c r="H178" t="s">
        <v>95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 t="s">
        <v>358</v>
      </c>
    </row>
    <row r="179" spans="2:17" x14ac:dyDescent="0.3">
      <c r="B179" s="3">
        <v>42247</v>
      </c>
      <c r="C179" t="s">
        <v>17</v>
      </c>
      <c r="D179">
        <v>80</v>
      </c>
      <c r="E179">
        <v>9</v>
      </c>
      <c r="F179">
        <v>18</v>
      </c>
      <c r="G179">
        <v>107</v>
      </c>
      <c r="H179" s="11" t="s">
        <v>95</v>
      </c>
      <c r="I179">
        <v>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42247</v>
      </c>
      <c r="C180" t="s">
        <v>17</v>
      </c>
      <c r="D180">
        <v>80</v>
      </c>
      <c r="E180">
        <v>9</v>
      </c>
      <c r="F180">
        <v>19</v>
      </c>
      <c r="G180">
        <v>80</v>
      </c>
      <c r="H180" t="s">
        <v>95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42247</v>
      </c>
      <c r="C181" t="s">
        <v>17</v>
      </c>
      <c r="D181">
        <v>80</v>
      </c>
      <c r="E181">
        <v>9</v>
      </c>
      <c r="F181">
        <v>20</v>
      </c>
      <c r="G181">
        <v>84</v>
      </c>
      <c r="H181" t="s">
        <v>95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/>
    </row>
    <row r="183" spans="2:17" x14ac:dyDescent="0.3">
      <c r="B183" s="3" t="s">
        <v>108</v>
      </c>
      <c r="G183" s="10">
        <v>96.95</v>
      </c>
      <c r="J183">
        <f t="shared" ref="J183:O183" si="32">SUM(J162:J181)</f>
        <v>0</v>
      </c>
      <c r="K183">
        <f t="shared" si="32"/>
        <v>0</v>
      </c>
      <c r="L183">
        <f t="shared" si="32"/>
        <v>0</v>
      </c>
      <c r="M183">
        <f t="shared" si="32"/>
        <v>0</v>
      </c>
      <c r="N183">
        <f t="shared" si="32"/>
        <v>0</v>
      </c>
      <c r="O183">
        <f t="shared" si="32"/>
        <v>0</v>
      </c>
    </row>
    <row r="184" spans="2:17" x14ac:dyDescent="0.3">
      <c r="B184" s="3" t="s">
        <v>107</v>
      </c>
      <c r="G184">
        <f>AVERAGE(G162:G181)</f>
        <v>99.55</v>
      </c>
      <c r="I184">
        <f>AVERAGE(I162:I181)</f>
        <v>3.15</v>
      </c>
      <c r="J184">
        <f>AVERAGE(J162:J181)</f>
        <v>0</v>
      </c>
      <c r="K184">
        <f t="shared" ref="K184:O184" si="33">AVERAGE(K162:K181)</f>
        <v>0</v>
      </c>
      <c r="L184">
        <f t="shared" si="33"/>
        <v>0</v>
      </c>
      <c r="M184">
        <f t="shared" si="33"/>
        <v>0</v>
      </c>
      <c r="N184">
        <f t="shared" si="33"/>
        <v>0</v>
      </c>
      <c r="O184">
        <f t="shared" si="33"/>
        <v>0</v>
      </c>
    </row>
    <row r="185" spans="2:17" x14ac:dyDescent="0.3">
      <c r="B185" t="s">
        <v>121</v>
      </c>
      <c r="G185">
        <f>_xlfn.STDEV.S(G162:G181)</f>
        <v>22.651768839959232</v>
      </c>
      <c r="I185">
        <f>_xlfn.STDEV.S(I162:I181)</f>
        <v>0.3663475485325241</v>
      </c>
      <c r="J185">
        <f t="shared" ref="J185:O185" si="34">_xlfn.STDEV.S(J162:J181)</f>
        <v>0</v>
      </c>
      <c r="K185">
        <f t="shared" si="34"/>
        <v>0</v>
      </c>
      <c r="L185">
        <f t="shared" si="34"/>
        <v>0</v>
      </c>
      <c r="M185">
        <f t="shared" si="34"/>
        <v>0</v>
      </c>
      <c r="N185">
        <f t="shared" si="34"/>
        <v>0</v>
      </c>
      <c r="O185">
        <f t="shared" si="34"/>
        <v>0</v>
      </c>
    </row>
    <row r="186" spans="2:17" x14ac:dyDescent="0.3">
      <c r="B186" s="3" t="s">
        <v>122</v>
      </c>
      <c r="G186">
        <f>(G185/SQRT(20))</f>
        <v>5.0650894936760391</v>
      </c>
      <c r="I186">
        <f>(I185/SQRT(20))</f>
        <v>8.1917802190912714E-2</v>
      </c>
      <c r="J186">
        <f t="shared" ref="J186:O186" si="35">(J185/SQRT(20))</f>
        <v>0</v>
      </c>
      <c r="K186">
        <f t="shared" si="35"/>
        <v>0</v>
      </c>
      <c r="L186">
        <f t="shared" si="35"/>
        <v>0</v>
      </c>
      <c r="M186">
        <f t="shared" si="35"/>
        <v>0</v>
      </c>
      <c r="N186">
        <f t="shared" si="35"/>
        <v>0</v>
      </c>
      <c r="O186">
        <f t="shared" si="35"/>
        <v>0</v>
      </c>
    </row>
    <row r="188" spans="2:17" x14ac:dyDescent="0.3">
      <c r="B188" t="s">
        <v>34</v>
      </c>
      <c r="C188" t="s">
        <v>35</v>
      </c>
      <c r="D188" t="s">
        <v>55</v>
      </c>
      <c r="E188" t="s">
        <v>36</v>
      </c>
      <c r="F188" t="s">
        <v>37</v>
      </c>
      <c r="G188" t="s">
        <v>114</v>
      </c>
      <c r="H188" t="s">
        <v>39</v>
      </c>
      <c r="I188" t="s">
        <v>40</v>
      </c>
      <c r="J188" t="s">
        <v>41</v>
      </c>
      <c r="K188" t="s">
        <v>42</v>
      </c>
      <c r="L188" t="s">
        <v>43</v>
      </c>
      <c r="M188" t="s">
        <v>44</v>
      </c>
      <c r="N188" t="s">
        <v>45</v>
      </c>
      <c r="O188" t="s">
        <v>46</v>
      </c>
      <c r="Q188" t="s">
        <v>100</v>
      </c>
    </row>
    <row r="189" spans="2:17" x14ac:dyDescent="0.3">
      <c r="B189" s="3">
        <v>42247</v>
      </c>
      <c r="C189" t="s">
        <v>17</v>
      </c>
      <c r="D189">
        <v>81</v>
      </c>
      <c r="E189">
        <v>10</v>
      </c>
      <c r="F189">
        <v>1</v>
      </c>
      <c r="G189">
        <v>73</v>
      </c>
      <c r="H189" t="s">
        <v>98</v>
      </c>
      <c r="I189" s="11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42247</v>
      </c>
      <c r="C190" t="s">
        <v>17</v>
      </c>
      <c r="D190">
        <v>81</v>
      </c>
      <c r="E190">
        <v>10</v>
      </c>
      <c r="F190">
        <v>2</v>
      </c>
      <c r="G190">
        <v>56</v>
      </c>
      <c r="H190" t="s">
        <v>98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42247</v>
      </c>
      <c r="C191" t="s">
        <v>17</v>
      </c>
      <c r="D191">
        <v>81</v>
      </c>
      <c r="E191">
        <v>10</v>
      </c>
      <c r="F191">
        <v>3</v>
      </c>
      <c r="G191">
        <v>66</v>
      </c>
      <c r="H191" t="s">
        <v>98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42247</v>
      </c>
      <c r="C192" t="s">
        <v>17</v>
      </c>
      <c r="D192">
        <v>81</v>
      </c>
      <c r="E192">
        <v>10</v>
      </c>
      <c r="F192">
        <v>4</v>
      </c>
      <c r="G192">
        <v>64</v>
      </c>
      <c r="H192" t="s">
        <v>95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7" x14ac:dyDescent="0.3">
      <c r="B193" s="3">
        <v>42247</v>
      </c>
      <c r="C193" t="s">
        <v>17</v>
      </c>
      <c r="D193">
        <v>81</v>
      </c>
      <c r="E193">
        <v>10</v>
      </c>
      <c r="F193">
        <v>5</v>
      </c>
      <c r="G193">
        <v>101</v>
      </c>
      <c r="H193" t="s">
        <v>95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7" x14ac:dyDescent="0.3">
      <c r="B194" s="3">
        <v>42247</v>
      </c>
      <c r="C194" t="s">
        <v>17</v>
      </c>
      <c r="D194">
        <v>81</v>
      </c>
      <c r="E194">
        <v>10</v>
      </c>
      <c r="F194">
        <v>6</v>
      </c>
      <c r="G194">
        <v>66</v>
      </c>
      <c r="H194" t="s">
        <v>95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42247</v>
      </c>
      <c r="C195" t="s">
        <v>17</v>
      </c>
      <c r="D195">
        <v>81</v>
      </c>
      <c r="E195">
        <v>10</v>
      </c>
      <c r="F195">
        <v>7</v>
      </c>
      <c r="G195">
        <v>66</v>
      </c>
      <c r="H195" t="s">
        <v>98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42247</v>
      </c>
      <c r="C196" t="s">
        <v>17</v>
      </c>
      <c r="D196">
        <v>81</v>
      </c>
      <c r="E196">
        <v>10</v>
      </c>
      <c r="F196">
        <v>8</v>
      </c>
      <c r="G196">
        <v>115</v>
      </c>
      <c r="H196" t="s">
        <v>98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7" x14ac:dyDescent="0.3">
      <c r="B197" s="3">
        <v>42247</v>
      </c>
      <c r="C197" t="s">
        <v>17</v>
      </c>
      <c r="D197">
        <v>81</v>
      </c>
      <c r="E197">
        <v>10</v>
      </c>
      <c r="F197">
        <v>9</v>
      </c>
      <c r="G197">
        <v>86</v>
      </c>
      <c r="H197" t="s">
        <v>95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42247</v>
      </c>
      <c r="C198" t="s">
        <v>17</v>
      </c>
      <c r="D198">
        <v>81</v>
      </c>
      <c r="E198">
        <v>10</v>
      </c>
      <c r="F198">
        <v>10</v>
      </c>
      <c r="G198">
        <v>57</v>
      </c>
      <c r="H198" t="s">
        <v>95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42247</v>
      </c>
      <c r="C199" t="s">
        <v>17</v>
      </c>
      <c r="D199">
        <v>81</v>
      </c>
      <c r="E199">
        <v>10</v>
      </c>
      <c r="F199">
        <v>11</v>
      </c>
      <c r="G199">
        <v>104</v>
      </c>
      <c r="H199" t="s">
        <v>98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42247</v>
      </c>
      <c r="C200" t="s">
        <v>17</v>
      </c>
      <c r="D200">
        <v>81</v>
      </c>
      <c r="E200">
        <v>10</v>
      </c>
      <c r="F200">
        <v>12</v>
      </c>
      <c r="G200">
        <v>59</v>
      </c>
      <c r="H200" t="s">
        <v>95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42247</v>
      </c>
      <c r="C201" t="s">
        <v>17</v>
      </c>
      <c r="D201">
        <v>81</v>
      </c>
      <c r="E201">
        <v>10</v>
      </c>
      <c r="F201">
        <v>13</v>
      </c>
      <c r="G201">
        <v>84</v>
      </c>
      <c r="H201" t="s">
        <v>95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42247</v>
      </c>
      <c r="C202" t="s">
        <v>17</v>
      </c>
      <c r="D202">
        <v>81</v>
      </c>
      <c r="E202">
        <v>10</v>
      </c>
      <c r="F202">
        <v>14</v>
      </c>
      <c r="G202">
        <v>116</v>
      </c>
      <c r="H202" t="s">
        <v>95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42247</v>
      </c>
      <c r="C203" t="s">
        <v>17</v>
      </c>
      <c r="D203">
        <v>81</v>
      </c>
      <c r="E203">
        <v>10</v>
      </c>
      <c r="F203">
        <v>15</v>
      </c>
      <c r="G203">
        <v>90</v>
      </c>
      <c r="H203" t="s">
        <v>95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7" x14ac:dyDescent="0.3">
      <c r="B204" s="3">
        <v>42247</v>
      </c>
      <c r="C204" t="s">
        <v>17</v>
      </c>
      <c r="D204">
        <v>81</v>
      </c>
      <c r="E204">
        <v>10</v>
      </c>
      <c r="F204">
        <v>16</v>
      </c>
      <c r="G204">
        <v>56</v>
      </c>
      <c r="H204" t="s">
        <v>95</v>
      </c>
      <c r="I204">
        <v>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 t="s">
        <v>329</v>
      </c>
    </row>
    <row r="205" spans="2:17" x14ac:dyDescent="0.3">
      <c r="B205" s="3">
        <v>42247</v>
      </c>
      <c r="C205" t="s">
        <v>17</v>
      </c>
      <c r="D205">
        <v>81</v>
      </c>
      <c r="E205">
        <v>10</v>
      </c>
      <c r="F205">
        <v>17</v>
      </c>
      <c r="G205">
        <v>36</v>
      </c>
      <c r="H205" t="s">
        <v>95</v>
      </c>
      <c r="I205">
        <v>4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Q205" t="s">
        <v>360</v>
      </c>
    </row>
    <row r="206" spans="2:17" x14ac:dyDescent="0.3">
      <c r="B206" s="3">
        <v>42247</v>
      </c>
      <c r="C206" t="s">
        <v>17</v>
      </c>
      <c r="D206">
        <v>81</v>
      </c>
      <c r="E206">
        <v>10</v>
      </c>
      <c r="F206">
        <v>18</v>
      </c>
      <c r="G206">
        <v>56</v>
      </c>
      <c r="H206" s="11" t="s">
        <v>95</v>
      </c>
      <c r="I206">
        <v>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Q206" t="s">
        <v>361</v>
      </c>
    </row>
    <row r="207" spans="2:17" x14ac:dyDescent="0.3">
      <c r="B207" s="3">
        <v>42247</v>
      </c>
      <c r="C207" t="s">
        <v>17</v>
      </c>
      <c r="D207">
        <v>81</v>
      </c>
      <c r="E207">
        <v>10</v>
      </c>
      <c r="F207">
        <v>19</v>
      </c>
      <c r="G207">
        <v>27</v>
      </c>
      <c r="H207" t="s">
        <v>98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Q207" t="s">
        <v>329</v>
      </c>
    </row>
    <row r="208" spans="2:17" x14ac:dyDescent="0.3">
      <c r="B208" s="3">
        <v>42247</v>
      </c>
      <c r="C208" t="s">
        <v>17</v>
      </c>
      <c r="D208">
        <v>81</v>
      </c>
      <c r="E208">
        <v>10</v>
      </c>
      <c r="F208">
        <v>20</v>
      </c>
      <c r="G208" s="11">
        <v>28</v>
      </c>
      <c r="H208" t="s">
        <v>98</v>
      </c>
      <c r="I208">
        <v>5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Q208" s="6" t="s">
        <v>362</v>
      </c>
    </row>
    <row r="209" spans="2:17" x14ac:dyDescent="0.3">
      <c r="B209" s="3"/>
    </row>
    <row r="210" spans="2:17" x14ac:dyDescent="0.3">
      <c r="B210" s="3" t="s">
        <v>108</v>
      </c>
      <c r="G210" s="10">
        <v>77.599999999999994</v>
      </c>
      <c r="J210">
        <f t="shared" ref="J210:O210" si="36">SUM(J189:J208)</f>
        <v>0</v>
      </c>
      <c r="K210">
        <f t="shared" si="36"/>
        <v>1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6"/>
        <v>0</v>
      </c>
    </row>
    <row r="211" spans="2:17" x14ac:dyDescent="0.3">
      <c r="B211" s="3" t="s">
        <v>107</v>
      </c>
      <c r="G211">
        <f>AVERAGE(G189:G208)</f>
        <v>70.3</v>
      </c>
      <c r="I211">
        <f>AVERAGE(I189:I208)</f>
        <v>3.35</v>
      </c>
      <c r="J211">
        <f>AVERAGE(J189:J208)</f>
        <v>0</v>
      </c>
      <c r="K211">
        <f t="shared" ref="K211:O211" si="37">AVERAGE(K189:K208)</f>
        <v>0.05</v>
      </c>
      <c r="L211">
        <f t="shared" si="37"/>
        <v>0</v>
      </c>
      <c r="M211">
        <f t="shared" si="37"/>
        <v>0</v>
      </c>
      <c r="N211">
        <f t="shared" si="37"/>
        <v>0</v>
      </c>
      <c r="O211">
        <f t="shared" si="37"/>
        <v>0</v>
      </c>
    </row>
    <row r="212" spans="2:17" x14ac:dyDescent="0.3">
      <c r="B212" t="s">
        <v>121</v>
      </c>
      <c r="G212">
        <f>_xlfn.STDEV.S(G189:G208)</f>
        <v>26.004250664681319</v>
      </c>
      <c r="I212">
        <f>_xlfn.STDEV.S(I189:I208)</f>
        <v>0.67082039324993736</v>
      </c>
      <c r="J212">
        <f t="shared" ref="J212:O212" si="38">_xlfn.STDEV.S(J189:J208)</f>
        <v>0</v>
      </c>
      <c r="K212">
        <f t="shared" si="38"/>
        <v>0.22360679774997896</v>
      </c>
      <c r="L212">
        <f t="shared" si="38"/>
        <v>0</v>
      </c>
      <c r="M212">
        <f t="shared" si="38"/>
        <v>0</v>
      </c>
      <c r="N212">
        <f t="shared" si="38"/>
        <v>0</v>
      </c>
      <c r="O212">
        <f t="shared" si="38"/>
        <v>0</v>
      </c>
    </row>
    <row r="213" spans="2:17" x14ac:dyDescent="0.3">
      <c r="B213" s="3" t="s">
        <v>122</v>
      </c>
      <c r="G213">
        <f>(G212/SQRT(20))</f>
        <v>5.8147272190171515</v>
      </c>
      <c r="I213">
        <f>(I212/SQRT(20))</f>
        <v>0.15000000000000011</v>
      </c>
      <c r="J213">
        <f t="shared" ref="J213:O213" si="39">(J212/SQRT(20))</f>
        <v>0</v>
      </c>
      <c r="K213">
        <f t="shared" si="39"/>
        <v>4.9999999999999996E-2</v>
      </c>
      <c r="L213">
        <f t="shared" si="39"/>
        <v>0</v>
      </c>
      <c r="M213">
        <f t="shared" si="39"/>
        <v>0</v>
      </c>
      <c r="N213">
        <f t="shared" si="39"/>
        <v>0</v>
      </c>
      <c r="O213">
        <f t="shared" si="39"/>
        <v>0</v>
      </c>
    </row>
    <row r="215" spans="2:17" x14ac:dyDescent="0.3">
      <c r="B215" t="s">
        <v>34</v>
      </c>
      <c r="C215" t="s">
        <v>35</v>
      </c>
      <c r="D215" t="s">
        <v>55</v>
      </c>
      <c r="E215" t="s">
        <v>36</v>
      </c>
      <c r="F215" t="s">
        <v>37</v>
      </c>
      <c r="G215" t="s">
        <v>114</v>
      </c>
      <c r="H215" t="s">
        <v>39</v>
      </c>
      <c r="I215" t="s">
        <v>40</v>
      </c>
      <c r="J215" t="s">
        <v>41</v>
      </c>
      <c r="K215" t="s">
        <v>42</v>
      </c>
      <c r="L215" t="s">
        <v>43</v>
      </c>
      <c r="M215" t="s">
        <v>44</v>
      </c>
      <c r="N215" t="s">
        <v>45</v>
      </c>
      <c r="O215" t="s">
        <v>46</v>
      </c>
      <c r="Q215" t="s">
        <v>100</v>
      </c>
    </row>
    <row r="216" spans="2:17" x14ac:dyDescent="0.3">
      <c r="B216" s="3">
        <v>42247</v>
      </c>
      <c r="C216" t="s">
        <v>17</v>
      </c>
      <c r="D216">
        <v>82</v>
      </c>
      <c r="E216">
        <v>11</v>
      </c>
      <c r="F216">
        <v>1</v>
      </c>
      <c r="G216">
        <v>95</v>
      </c>
      <c r="H216" t="s">
        <v>95</v>
      </c>
      <c r="I216" s="11">
        <v>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Q216" t="s">
        <v>295</v>
      </c>
    </row>
    <row r="217" spans="2:17" x14ac:dyDescent="0.3">
      <c r="B217" s="3">
        <v>42247</v>
      </c>
      <c r="C217" t="s">
        <v>17</v>
      </c>
      <c r="D217">
        <v>82</v>
      </c>
      <c r="E217">
        <v>11</v>
      </c>
      <c r="F217">
        <v>2</v>
      </c>
      <c r="G217">
        <v>66</v>
      </c>
      <c r="H217" t="s">
        <v>95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Q217" s="6" t="s">
        <v>126</v>
      </c>
    </row>
    <row r="218" spans="2:17" x14ac:dyDescent="0.3">
      <c r="B218" s="3">
        <v>42247</v>
      </c>
      <c r="C218" t="s">
        <v>17</v>
      </c>
      <c r="D218">
        <v>82</v>
      </c>
      <c r="E218">
        <v>11</v>
      </c>
      <c r="F218">
        <v>3</v>
      </c>
      <c r="G218">
        <v>69</v>
      </c>
      <c r="H218" t="s">
        <v>95</v>
      </c>
      <c r="I218">
        <v>3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</row>
    <row r="219" spans="2:17" x14ac:dyDescent="0.3">
      <c r="B219" s="3">
        <v>42247</v>
      </c>
      <c r="C219" t="s">
        <v>17</v>
      </c>
      <c r="D219">
        <v>82</v>
      </c>
      <c r="E219">
        <v>11</v>
      </c>
      <c r="F219">
        <v>4</v>
      </c>
      <c r="G219">
        <v>103</v>
      </c>
      <c r="H219" t="s">
        <v>99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42247</v>
      </c>
      <c r="C220" t="s">
        <v>17</v>
      </c>
      <c r="D220">
        <v>82</v>
      </c>
      <c r="E220">
        <v>11</v>
      </c>
      <c r="F220">
        <v>5</v>
      </c>
      <c r="G220">
        <v>52</v>
      </c>
      <c r="H220" t="s">
        <v>98</v>
      </c>
      <c r="I220">
        <v>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42247</v>
      </c>
      <c r="C221" t="s">
        <v>17</v>
      </c>
      <c r="D221">
        <v>82</v>
      </c>
      <c r="E221">
        <v>11</v>
      </c>
      <c r="F221">
        <v>6</v>
      </c>
      <c r="G221">
        <v>115</v>
      </c>
      <c r="H221" t="s">
        <v>99</v>
      </c>
      <c r="I221">
        <v>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Q221" t="s">
        <v>332</v>
      </c>
    </row>
    <row r="222" spans="2:17" x14ac:dyDescent="0.3">
      <c r="B222" s="3">
        <v>42247</v>
      </c>
      <c r="C222" t="s">
        <v>17</v>
      </c>
      <c r="D222">
        <v>82</v>
      </c>
      <c r="E222">
        <v>11</v>
      </c>
      <c r="F222">
        <v>7</v>
      </c>
      <c r="G222">
        <v>107</v>
      </c>
      <c r="H222" t="s">
        <v>99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Q222" t="s">
        <v>363</v>
      </c>
    </row>
    <row r="223" spans="2:17" x14ac:dyDescent="0.3">
      <c r="B223" s="3">
        <v>42247</v>
      </c>
      <c r="C223" t="s">
        <v>17</v>
      </c>
      <c r="D223">
        <v>82</v>
      </c>
      <c r="E223">
        <v>11</v>
      </c>
      <c r="F223">
        <v>8</v>
      </c>
      <c r="G223">
        <v>114</v>
      </c>
      <c r="H223" t="s">
        <v>249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Q223" t="s">
        <v>328</v>
      </c>
    </row>
    <row r="224" spans="2:17" x14ac:dyDescent="0.3">
      <c r="B224" s="3">
        <v>42247</v>
      </c>
      <c r="C224" t="s">
        <v>17</v>
      </c>
      <c r="D224">
        <v>82</v>
      </c>
      <c r="E224">
        <v>11</v>
      </c>
      <c r="F224">
        <v>9</v>
      </c>
      <c r="G224">
        <v>95</v>
      </c>
      <c r="H224" t="s">
        <v>98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42247</v>
      </c>
      <c r="C225" t="s">
        <v>17</v>
      </c>
      <c r="D225">
        <v>82</v>
      </c>
      <c r="E225">
        <v>11</v>
      </c>
      <c r="F225">
        <v>10</v>
      </c>
      <c r="G225">
        <v>128</v>
      </c>
      <c r="H225" t="s">
        <v>116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42247</v>
      </c>
      <c r="C226" t="s">
        <v>17</v>
      </c>
      <c r="D226">
        <v>82</v>
      </c>
      <c r="E226">
        <v>11</v>
      </c>
      <c r="F226">
        <v>11</v>
      </c>
      <c r="G226">
        <v>52</v>
      </c>
      <c r="H226" s="11" t="s">
        <v>98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2:17" x14ac:dyDescent="0.3">
      <c r="B227" s="3">
        <v>42247</v>
      </c>
      <c r="C227" t="s">
        <v>17</v>
      </c>
      <c r="D227">
        <v>82</v>
      </c>
      <c r="E227">
        <v>11</v>
      </c>
      <c r="F227">
        <v>12</v>
      </c>
      <c r="G227">
        <v>58</v>
      </c>
      <c r="H227" t="s">
        <v>98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2:17" x14ac:dyDescent="0.3">
      <c r="B228" s="3">
        <v>42247</v>
      </c>
      <c r="C228" t="s">
        <v>17</v>
      </c>
      <c r="D228">
        <v>82</v>
      </c>
      <c r="E228">
        <v>11</v>
      </c>
      <c r="F228">
        <v>13</v>
      </c>
      <c r="G228">
        <v>73</v>
      </c>
      <c r="H228" t="s">
        <v>98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 t="s">
        <v>167</v>
      </c>
    </row>
    <row r="229" spans="2:17" x14ac:dyDescent="0.3">
      <c r="B229" s="3">
        <v>42247</v>
      </c>
      <c r="C229" t="s">
        <v>17</v>
      </c>
      <c r="D229">
        <v>82</v>
      </c>
      <c r="E229">
        <v>11</v>
      </c>
      <c r="F229">
        <v>14</v>
      </c>
      <c r="G229">
        <v>60</v>
      </c>
      <c r="H229" t="s">
        <v>95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/>
    </row>
    <row r="231" spans="2:17" x14ac:dyDescent="0.3">
      <c r="B231" s="3" t="s">
        <v>108</v>
      </c>
      <c r="G231" s="10">
        <v>85.692307700000001</v>
      </c>
      <c r="J231">
        <f t="shared" ref="J231:O231" si="40">SUM(J216:J229)</f>
        <v>0</v>
      </c>
      <c r="K231">
        <f t="shared" si="40"/>
        <v>0</v>
      </c>
      <c r="L231">
        <f t="shared" si="40"/>
        <v>0</v>
      </c>
      <c r="M231">
        <f t="shared" si="40"/>
        <v>0</v>
      </c>
      <c r="N231">
        <f t="shared" si="40"/>
        <v>1</v>
      </c>
      <c r="O231">
        <f t="shared" si="40"/>
        <v>0</v>
      </c>
    </row>
    <row r="232" spans="2:17" x14ac:dyDescent="0.3">
      <c r="B232" s="3" t="s">
        <v>107</v>
      </c>
      <c r="G232">
        <f>AVERAGE(G216:G229)</f>
        <v>84.785714285714292</v>
      </c>
      <c r="I232">
        <f t="shared" ref="I232:O232" si="41">AVERAGE(I216:I229)</f>
        <v>2.8571428571428572</v>
      </c>
      <c r="J232">
        <f t="shared" si="41"/>
        <v>0</v>
      </c>
      <c r="K232">
        <f t="shared" si="41"/>
        <v>0</v>
      </c>
      <c r="L232">
        <f t="shared" si="41"/>
        <v>0</v>
      </c>
      <c r="M232">
        <f t="shared" si="41"/>
        <v>0</v>
      </c>
      <c r="N232">
        <f t="shared" si="41"/>
        <v>7.1428571428571425E-2</v>
      </c>
      <c r="O232">
        <f t="shared" si="41"/>
        <v>0</v>
      </c>
    </row>
    <row r="233" spans="2:17" x14ac:dyDescent="0.3">
      <c r="B233" t="s">
        <v>121</v>
      </c>
      <c r="G233">
        <f>_xlfn.STDEV.S(G216:G229)</f>
        <v>26.150977541453905</v>
      </c>
      <c r="I233">
        <f t="shared" ref="I233:O233" si="42">_xlfn.STDEV.S(I216:I229)</f>
        <v>0.53452248382484835</v>
      </c>
      <c r="J233">
        <f t="shared" si="42"/>
        <v>0</v>
      </c>
      <c r="K233">
        <f t="shared" si="42"/>
        <v>0</v>
      </c>
      <c r="L233">
        <f t="shared" si="42"/>
        <v>0</v>
      </c>
      <c r="M233">
        <f t="shared" si="42"/>
        <v>0</v>
      </c>
      <c r="N233">
        <f t="shared" si="42"/>
        <v>0.2672612419124244</v>
      </c>
      <c r="O233">
        <f t="shared" si="42"/>
        <v>0</v>
      </c>
    </row>
    <row r="234" spans="2:17" x14ac:dyDescent="0.3">
      <c r="B234" s="3" t="s">
        <v>122</v>
      </c>
      <c r="G234">
        <f>(G233/SQRT(14))</f>
        <v>6.989142734952889</v>
      </c>
      <c r="I234">
        <f t="shared" ref="I234:O234" si="43">(I233/SQRT(14))</f>
        <v>0.14285714285714274</v>
      </c>
      <c r="J234">
        <f t="shared" si="43"/>
        <v>0</v>
      </c>
      <c r="K234">
        <f t="shared" si="43"/>
        <v>0</v>
      </c>
      <c r="L234">
        <f t="shared" si="43"/>
        <v>0</v>
      </c>
      <c r="M234">
        <f t="shared" si="43"/>
        <v>0</v>
      </c>
      <c r="N234">
        <f t="shared" si="43"/>
        <v>7.1428571428571438E-2</v>
      </c>
      <c r="O234">
        <f t="shared" si="43"/>
        <v>0</v>
      </c>
    </row>
    <row r="236" spans="2:17" x14ac:dyDescent="0.3">
      <c r="B236" t="s">
        <v>34</v>
      </c>
      <c r="C236" t="s">
        <v>35</v>
      </c>
      <c r="D236" t="s">
        <v>55</v>
      </c>
      <c r="E236" t="s">
        <v>36</v>
      </c>
      <c r="F236" t="s">
        <v>37</v>
      </c>
      <c r="G236" t="s">
        <v>114</v>
      </c>
      <c r="H236" t="s">
        <v>39</v>
      </c>
      <c r="I236" t="s">
        <v>40</v>
      </c>
      <c r="J236" t="s">
        <v>41</v>
      </c>
      <c r="K236" t="s">
        <v>42</v>
      </c>
      <c r="L236" t="s">
        <v>43</v>
      </c>
      <c r="M236" t="s">
        <v>44</v>
      </c>
      <c r="N236" t="s">
        <v>45</v>
      </c>
      <c r="O236" t="s">
        <v>46</v>
      </c>
      <c r="Q236" t="s">
        <v>100</v>
      </c>
    </row>
    <row r="237" spans="2:17" x14ac:dyDescent="0.3">
      <c r="B237" s="3">
        <v>42247</v>
      </c>
      <c r="C237" t="s">
        <v>17</v>
      </c>
      <c r="D237">
        <v>83</v>
      </c>
      <c r="E237">
        <v>12</v>
      </c>
      <c r="F237">
        <v>1</v>
      </c>
      <c r="G237">
        <v>109</v>
      </c>
      <c r="H237" t="s">
        <v>95</v>
      </c>
      <c r="I237" s="11">
        <v>4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2:17" x14ac:dyDescent="0.3">
      <c r="B238" s="3">
        <v>42247</v>
      </c>
      <c r="C238" t="s">
        <v>17</v>
      </c>
      <c r="D238">
        <v>83</v>
      </c>
      <c r="E238">
        <v>12</v>
      </c>
      <c r="F238">
        <v>2</v>
      </c>
      <c r="G238" s="11">
        <v>116</v>
      </c>
      <c r="H238" t="s">
        <v>95</v>
      </c>
      <c r="I238">
        <v>3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2:17" x14ac:dyDescent="0.3">
      <c r="B239" s="3">
        <v>42247</v>
      </c>
      <c r="C239" t="s">
        <v>17</v>
      </c>
      <c r="D239">
        <v>83</v>
      </c>
      <c r="E239">
        <v>12</v>
      </c>
      <c r="F239">
        <v>3</v>
      </c>
      <c r="G239">
        <v>61</v>
      </c>
      <c r="H239" t="s">
        <v>95</v>
      </c>
      <c r="I239">
        <v>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Q239" s="6"/>
    </row>
    <row r="240" spans="2:17" x14ac:dyDescent="0.3">
      <c r="B240" s="3">
        <v>42247</v>
      </c>
      <c r="C240" t="s">
        <v>17</v>
      </c>
      <c r="D240">
        <v>83</v>
      </c>
      <c r="E240">
        <v>12</v>
      </c>
      <c r="F240">
        <v>4</v>
      </c>
      <c r="G240">
        <v>81</v>
      </c>
      <c r="H240" t="s">
        <v>95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2:17" x14ac:dyDescent="0.3">
      <c r="B241" s="3">
        <v>42247</v>
      </c>
      <c r="C241" t="s">
        <v>17</v>
      </c>
      <c r="D241">
        <v>83</v>
      </c>
      <c r="E241">
        <v>12</v>
      </c>
      <c r="F241">
        <v>5</v>
      </c>
      <c r="G241">
        <v>100</v>
      </c>
      <c r="H241" t="s">
        <v>95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2:17" x14ac:dyDescent="0.3">
      <c r="B242" s="3">
        <v>42247</v>
      </c>
      <c r="C242" t="s">
        <v>17</v>
      </c>
      <c r="D242">
        <v>83</v>
      </c>
      <c r="E242">
        <v>12</v>
      </c>
      <c r="F242">
        <v>6</v>
      </c>
      <c r="G242" s="11">
        <v>84</v>
      </c>
      <c r="H242" t="s">
        <v>95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2:17" x14ac:dyDescent="0.3">
      <c r="B243" s="3">
        <v>42247</v>
      </c>
      <c r="C243" t="s">
        <v>17</v>
      </c>
      <c r="D243">
        <v>83</v>
      </c>
      <c r="E243">
        <v>12</v>
      </c>
      <c r="F243">
        <v>7</v>
      </c>
      <c r="G243">
        <v>137</v>
      </c>
      <c r="H243" t="s">
        <v>95</v>
      </c>
      <c r="I243">
        <v>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2:17" x14ac:dyDescent="0.3">
      <c r="B244" s="3">
        <v>42247</v>
      </c>
      <c r="C244" t="s">
        <v>17</v>
      </c>
      <c r="D244">
        <v>83</v>
      </c>
      <c r="E244">
        <v>12</v>
      </c>
      <c r="F244">
        <v>8</v>
      </c>
      <c r="G244">
        <v>136</v>
      </c>
      <c r="H244" t="s">
        <v>116</v>
      </c>
      <c r="I244">
        <v>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 s="6"/>
    </row>
    <row r="245" spans="2:17" x14ac:dyDescent="0.3">
      <c r="B245" s="3">
        <v>42247</v>
      </c>
      <c r="C245" t="s">
        <v>17</v>
      </c>
      <c r="D245">
        <v>83</v>
      </c>
      <c r="E245">
        <v>12</v>
      </c>
      <c r="F245">
        <v>9</v>
      </c>
      <c r="G245">
        <v>96</v>
      </c>
      <c r="H245" t="s">
        <v>96</v>
      </c>
      <c r="I245">
        <v>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7" x14ac:dyDescent="0.3">
      <c r="B246" s="3">
        <v>42247</v>
      </c>
      <c r="C246" t="s">
        <v>17</v>
      </c>
      <c r="D246">
        <v>83</v>
      </c>
      <c r="E246">
        <v>12</v>
      </c>
      <c r="F246">
        <v>10</v>
      </c>
      <c r="G246">
        <v>86</v>
      </c>
      <c r="H246" t="s">
        <v>96</v>
      </c>
      <c r="I246">
        <v>4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2:17" x14ac:dyDescent="0.3">
      <c r="B247" s="3">
        <v>42247</v>
      </c>
      <c r="C247" t="s">
        <v>17</v>
      </c>
      <c r="D247">
        <v>83</v>
      </c>
      <c r="E247">
        <v>12</v>
      </c>
      <c r="F247">
        <v>11</v>
      </c>
      <c r="G247">
        <v>163</v>
      </c>
      <c r="H247" t="s">
        <v>99</v>
      </c>
      <c r="I247">
        <v>3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Q247" t="s">
        <v>364</v>
      </c>
    </row>
    <row r="248" spans="2:17" x14ac:dyDescent="0.3">
      <c r="B248" s="3">
        <v>42247</v>
      </c>
      <c r="C248" t="s">
        <v>17</v>
      </c>
      <c r="D248">
        <v>83</v>
      </c>
      <c r="E248">
        <v>12</v>
      </c>
      <c r="F248">
        <v>12</v>
      </c>
      <c r="G248">
        <v>159</v>
      </c>
      <c r="H248" t="s">
        <v>99</v>
      </c>
      <c r="I248">
        <v>3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7" x14ac:dyDescent="0.3">
      <c r="B249" s="3">
        <v>42247</v>
      </c>
      <c r="C249" t="s">
        <v>17</v>
      </c>
      <c r="D249">
        <v>83</v>
      </c>
      <c r="E249">
        <v>12</v>
      </c>
      <c r="F249">
        <v>13</v>
      </c>
      <c r="G249">
        <v>125</v>
      </c>
      <c r="H249" t="s">
        <v>95</v>
      </c>
      <c r="I249">
        <v>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2:17" x14ac:dyDescent="0.3">
      <c r="B250" s="3">
        <v>42247</v>
      </c>
      <c r="C250" t="s">
        <v>17</v>
      </c>
      <c r="D250">
        <v>83</v>
      </c>
      <c r="E250">
        <v>12</v>
      </c>
      <c r="F250">
        <v>14</v>
      </c>
      <c r="G250">
        <v>117</v>
      </c>
      <c r="H250" t="s">
        <v>95</v>
      </c>
      <c r="I250">
        <v>3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Q250" t="s">
        <v>127</v>
      </c>
    </row>
    <row r="251" spans="2:17" x14ac:dyDescent="0.3">
      <c r="B251" s="3">
        <v>42247</v>
      </c>
      <c r="C251" t="s">
        <v>17</v>
      </c>
      <c r="D251">
        <v>83</v>
      </c>
      <c r="E251">
        <v>12</v>
      </c>
      <c r="F251">
        <v>15</v>
      </c>
      <c r="G251">
        <v>44</v>
      </c>
      <c r="H251" t="s">
        <v>96</v>
      </c>
      <c r="I251">
        <v>4</v>
      </c>
      <c r="J251">
        <v>2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2:17" x14ac:dyDescent="0.3">
      <c r="B252" s="3">
        <v>42247</v>
      </c>
      <c r="C252" t="s">
        <v>17</v>
      </c>
      <c r="D252">
        <v>83</v>
      </c>
      <c r="E252">
        <v>12</v>
      </c>
      <c r="F252">
        <v>16</v>
      </c>
      <c r="G252">
        <v>20</v>
      </c>
      <c r="H252" t="s">
        <v>96</v>
      </c>
      <c r="I252">
        <v>5</v>
      </c>
      <c r="J252" s="10">
        <v>0</v>
      </c>
      <c r="K252">
        <v>0</v>
      </c>
      <c r="L252">
        <v>0</v>
      </c>
      <c r="M252">
        <v>0</v>
      </c>
      <c r="N252">
        <v>0</v>
      </c>
      <c r="O252">
        <v>0</v>
      </c>
      <c r="Q252" t="s">
        <v>365</v>
      </c>
    </row>
    <row r="253" spans="2:17" x14ac:dyDescent="0.3">
      <c r="B253" s="3">
        <v>42247</v>
      </c>
      <c r="C253" t="s">
        <v>17</v>
      </c>
      <c r="D253">
        <v>83</v>
      </c>
      <c r="E253">
        <v>12</v>
      </c>
      <c r="F253">
        <v>17</v>
      </c>
      <c r="G253">
        <v>118</v>
      </c>
      <c r="H253" t="s">
        <v>95</v>
      </c>
      <c r="I253">
        <v>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2:17" x14ac:dyDescent="0.3">
      <c r="B254" s="3">
        <v>42247</v>
      </c>
      <c r="C254" t="s">
        <v>17</v>
      </c>
      <c r="D254">
        <v>83</v>
      </c>
      <c r="E254">
        <v>12</v>
      </c>
      <c r="F254">
        <v>18</v>
      </c>
      <c r="G254">
        <v>49</v>
      </c>
      <c r="H254" s="11" t="s">
        <v>95</v>
      </c>
      <c r="I254">
        <v>5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2:17" x14ac:dyDescent="0.3">
      <c r="B255" s="3">
        <v>42247</v>
      </c>
      <c r="C255" t="s">
        <v>17</v>
      </c>
      <c r="D255">
        <v>83</v>
      </c>
      <c r="E255">
        <v>12</v>
      </c>
      <c r="F255">
        <v>19</v>
      </c>
      <c r="G255">
        <v>123</v>
      </c>
      <c r="H255" t="s">
        <v>95</v>
      </c>
      <c r="I255">
        <v>3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2:17" x14ac:dyDescent="0.3">
      <c r="B256" s="3">
        <v>42247</v>
      </c>
      <c r="C256" t="s">
        <v>17</v>
      </c>
      <c r="D256">
        <v>83</v>
      </c>
      <c r="E256">
        <v>12</v>
      </c>
      <c r="F256">
        <v>20</v>
      </c>
      <c r="G256">
        <v>165</v>
      </c>
      <c r="H256" t="s">
        <v>99</v>
      </c>
      <c r="I256">
        <v>4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2:17" x14ac:dyDescent="0.3">
      <c r="B257" s="3"/>
    </row>
    <row r="258" spans="2:17" x14ac:dyDescent="0.3">
      <c r="B258" s="3" t="s">
        <v>108</v>
      </c>
      <c r="G258" s="10">
        <v>112.8</v>
      </c>
      <c r="J258">
        <f t="shared" ref="J258:O258" si="44">SUM(J237:J256)</f>
        <v>9</v>
      </c>
      <c r="K258">
        <f t="shared" si="44"/>
        <v>0</v>
      </c>
      <c r="L258">
        <f t="shared" si="44"/>
        <v>0</v>
      </c>
      <c r="M258">
        <f t="shared" si="44"/>
        <v>0</v>
      </c>
      <c r="N258">
        <f t="shared" si="44"/>
        <v>0</v>
      </c>
      <c r="O258">
        <f t="shared" si="44"/>
        <v>0</v>
      </c>
    </row>
    <row r="259" spans="2:17" x14ac:dyDescent="0.3">
      <c r="B259" s="3" t="s">
        <v>107</v>
      </c>
      <c r="G259">
        <f>AVERAGE(G237:G256)</f>
        <v>104.45</v>
      </c>
      <c r="I259">
        <f>AVERAGE(I237:I256)</f>
        <v>3.35</v>
      </c>
      <c r="J259">
        <f>AVERAGE(J237:J256)</f>
        <v>0.45</v>
      </c>
      <c r="K259">
        <f t="shared" ref="K259:O259" si="45">AVERAGE(K237:K256)</f>
        <v>0</v>
      </c>
      <c r="L259">
        <f t="shared" si="45"/>
        <v>0</v>
      </c>
      <c r="M259">
        <f t="shared" si="45"/>
        <v>0</v>
      </c>
      <c r="N259">
        <f t="shared" si="45"/>
        <v>0</v>
      </c>
      <c r="O259">
        <f t="shared" si="45"/>
        <v>0</v>
      </c>
    </row>
    <row r="260" spans="2:17" x14ac:dyDescent="0.3">
      <c r="B260" t="s">
        <v>121</v>
      </c>
      <c r="G260">
        <f>_xlfn.STDEV.S(G237:G256)</f>
        <v>40.088684582796525</v>
      </c>
      <c r="I260">
        <f>_xlfn.STDEV.S(I237:I256)</f>
        <v>0.81272770088724933</v>
      </c>
      <c r="J260">
        <f t="shared" ref="J260:O260" si="46">_xlfn.STDEV.S(J237:J256)</f>
        <v>0.68633274115325971</v>
      </c>
      <c r="K260">
        <f t="shared" si="46"/>
        <v>0</v>
      </c>
      <c r="L260">
        <f t="shared" si="46"/>
        <v>0</v>
      </c>
      <c r="M260">
        <f t="shared" si="46"/>
        <v>0</v>
      </c>
      <c r="N260">
        <f t="shared" si="46"/>
        <v>0</v>
      </c>
      <c r="O260">
        <f t="shared" si="46"/>
        <v>0</v>
      </c>
    </row>
    <row r="261" spans="2:17" x14ac:dyDescent="0.3">
      <c r="B261" s="3" t="s">
        <v>122</v>
      </c>
      <c r="G261">
        <f>(G260/SQRT(20))</f>
        <v>8.9641023855680828</v>
      </c>
      <c r="I261">
        <f>(I260/SQRT(20))</f>
        <v>0.18173143863810057</v>
      </c>
      <c r="J261">
        <f t="shared" ref="J261:O261" si="47">(J260/SQRT(20))</f>
        <v>0.15346866644024559</v>
      </c>
      <c r="K261">
        <f t="shared" si="47"/>
        <v>0</v>
      </c>
      <c r="L261">
        <f t="shared" si="47"/>
        <v>0</v>
      </c>
      <c r="M261">
        <f t="shared" si="47"/>
        <v>0</v>
      </c>
      <c r="N261">
        <f t="shared" si="47"/>
        <v>0</v>
      </c>
      <c r="O261">
        <f t="shared" si="47"/>
        <v>0</v>
      </c>
    </row>
    <row r="263" spans="2:17" x14ac:dyDescent="0.3">
      <c r="B263" t="s">
        <v>34</v>
      </c>
      <c r="C263" t="s">
        <v>35</v>
      </c>
      <c r="D263" t="s">
        <v>55</v>
      </c>
      <c r="E263" t="s">
        <v>36</v>
      </c>
      <c r="F263" t="s">
        <v>37</v>
      </c>
      <c r="G263" t="s">
        <v>114</v>
      </c>
      <c r="H263" t="s">
        <v>39</v>
      </c>
      <c r="I263" t="s">
        <v>40</v>
      </c>
      <c r="J263" t="s">
        <v>41</v>
      </c>
      <c r="K263" t="s">
        <v>42</v>
      </c>
      <c r="L263" t="s">
        <v>43</v>
      </c>
      <c r="M263" t="s">
        <v>44</v>
      </c>
      <c r="N263" t="s">
        <v>45</v>
      </c>
      <c r="O263" t="s">
        <v>46</v>
      </c>
      <c r="Q263" t="s">
        <v>100</v>
      </c>
    </row>
    <row r="264" spans="2:17" x14ac:dyDescent="0.3">
      <c r="B264" s="3">
        <v>42247</v>
      </c>
      <c r="C264" t="s">
        <v>17</v>
      </c>
      <c r="D264">
        <v>84</v>
      </c>
      <c r="E264">
        <v>13</v>
      </c>
      <c r="F264">
        <v>1</v>
      </c>
      <c r="G264">
        <v>46</v>
      </c>
      <c r="H264" t="s">
        <v>95</v>
      </c>
      <c r="I264" s="11">
        <v>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2:17" x14ac:dyDescent="0.3">
      <c r="B265" s="3">
        <v>42247</v>
      </c>
      <c r="C265" t="s">
        <v>17</v>
      </c>
      <c r="D265">
        <v>84</v>
      </c>
      <c r="E265">
        <v>13</v>
      </c>
      <c r="F265">
        <v>2</v>
      </c>
      <c r="G265" s="11">
        <v>124</v>
      </c>
      <c r="H265" t="s">
        <v>95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2:17" x14ac:dyDescent="0.3">
      <c r="B266" s="3">
        <v>42247</v>
      </c>
      <c r="C266" t="s">
        <v>17</v>
      </c>
      <c r="D266">
        <v>84</v>
      </c>
      <c r="E266">
        <v>13</v>
      </c>
      <c r="F266">
        <v>3</v>
      </c>
      <c r="G266">
        <v>119</v>
      </c>
      <c r="H266" t="s">
        <v>95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2:17" x14ac:dyDescent="0.3">
      <c r="B267" s="3">
        <v>42247</v>
      </c>
      <c r="C267" t="s">
        <v>17</v>
      </c>
      <c r="D267">
        <v>84</v>
      </c>
      <c r="E267">
        <v>13</v>
      </c>
      <c r="F267">
        <v>4</v>
      </c>
      <c r="G267">
        <v>127</v>
      </c>
      <c r="H267" t="s">
        <v>95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2:17" x14ac:dyDescent="0.3">
      <c r="B268" s="3">
        <v>42247</v>
      </c>
      <c r="C268" t="s">
        <v>17</v>
      </c>
      <c r="D268">
        <v>84</v>
      </c>
      <c r="E268">
        <v>13</v>
      </c>
      <c r="F268">
        <v>5</v>
      </c>
      <c r="G268">
        <v>122</v>
      </c>
      <c r="H268" t="s">
        <v>95</v>
      </c>
      <c r="I268">
        <v>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2:17" x14ac:dyDescent="0.3">
      <c r="B269" s="3">
        <v>42247</v>
      </c>
      <c r="C269" t="s">
        <v>17</v>
      </c>
      <c r="D269">
        <v>84</v>
      </c>
      <c r="E269">
        <v>13</v>
      </c>
      <c r="F269">
        <v>6</v>
      </c>
      <c r="G269">
        <v>100</v>
      </c>
      <c r="H269" t="s">
        <v>95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2:17" x14ac:dyDescent="0.3">
      <c r="B270" s="3">
        <v>42247</v>
      </c>
      <c r="C270" t="s">
        <v>17</v>
      </c>
      <c r="D270">
        <v>84</v>
      </c>
      <c r="E270">
        <v>13</v>
      </c>
      <c r="F270">
        <v>7</v>
      </c>
      <c r="G270">
        <v>134</v>
      </c>
      <c r="H270" t="s">
        <v>99</v>
      </c>
      <c r="I270">
        <v>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2:17" x14ac:dyDescent="0.3">
      <c r="B271" s="3">
        <v>42247</v>
      </c>
      <c r="C271" t="s">
        <v>17</v>
      </c>
      <c r="D271">
        <v>84</v>
      </c>
      <c r="E271">
        <v>13</v>
      </c>
      <c r="F271">
        <v>8</v>
      </c>
      <c r="G271">
        <v>130</v>
      </c>
      <c r="H271" t="s">
        <v>95</v>
      </c>
      <c r="I271">
        <v>4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Q271" t="s">
        <v>232</v>
      </c>
    </row>
    <row r="272" spans="2:17" x14ac:dyDescent="0.3">
      <c r="B272" s="3">
        <v>42247</v>
      </c>
      <c r="C272" t="s">
        <v>17</v>
      </c>
      <c r="D272">
        <v>84</v>
      </c>
      <c r="E272">
        <v>13</v>
      </c>
      <c r="F272">
        <v>9</v>
      </c>
      <c r="G272">
        <v>87</v>
      </c>
      <c r="H272" t="s">
        <v>95</v>
      </c>
      <c r="I272">
        <v>4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2:15" x14ac:dyDescent="0.3">
      <c r="B273" s="3">
        <v>42247</v>
      </c>
      <c r="C273" t="s">
        <v>17</v>
      </c>
      <c r="D273">
        <v>84</v>
      </c>
      <c r="E273">
        <v>13</v>
      </c>
      <c r="F273">
        <v>10</v>
      </c>
      <c r="G273">
        <v>122</v>
      </c>
      <c r="H273" t="s">
        <v>99</v>
      </c>
      <c r="I273">
        <v>4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2:15" x14ac:dyDescent="0.3">
      <c r="B274" s="3">
        <v>42247</v>
      </c>
      <c r="C274" t="s">
        <v>17</v>
      </c>
      <c r="D274">
        <v>84</v>
      </c>
      <c r="E274">
        <v>13</v>
      </c>
      <c r="F274">
        <v>11</v>
      </c>
      <c r="G274">
        <v>65</v>
      </c>
      <c r="H274" t="s">
        <v>95</v>
      </c>
      <c r="I274">
        <v>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2:15" x14ac:dyDescent="0.3">
      <c r="B275" s="3">
        <v>42247</v>
      </c>
      <c r="C275" t="s">
        <v>17</v>
      </c>
      <c r="D275">
        <v>84</v>
      </c>
      <c r="E275">
        <v>13</v>
      </c>
      <c r="F275">
        <v>12</v>
      </c>
      <c r="G275">
        <v>110</v>
      </c>
      <c r="H275" t="s">
        <v>99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2:15" x14ac:dyDescent="0.3">
      <c r="B276" s="3">
        <v>42247</v>
      </c>
      <c r="C276" t="s">
        <v>17</v>
      </c>
      <c r="D276">
        <v>84</v>
      </c>
      <c r="E276">
        <v>13</v>
      </c>
      <c r="F276">
        <v>13</v>
      </c>
      <c r="G276">
        <v>95</v>
      </c>
      <c r="H276" t="s">
        <v>95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2:15" x14ac:dyDescent="0.3">
      <c r="B277" s="3">
        <v>42247</v>
      </c>
      <c r="C277" t="s">
        <v>17</v>
      </c>
      <c r="D277">
        <v>84</v>
      </c>
      <c r="E277">
        <v>13</v>
      </c>
      <c r="F277">
        <v>14</v>
      </c>
      <c r="G277">
        <v>55</v>
      </c>
      <c r="H277" t="s">
        <v>95</v>
      </c>
      <c r="I277">
        <v>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2:15" x14ac:dyDescent="0.3">
      <c r="B278" s="3">
        <v>42247</v>
      </c>
      <c r="C278" t="s">
        <v>17</v>
      </c>
      <c r="D278">
        <v>84</v>
      </c>
      <c r="E278">
        <v>13</v>
      </c>
      <c r="F278">
        <v>15</v>
      </c>
      <c r="G278">
        <v>96</v>
      </c>
      <c r="H278" t="s">
        <v>95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2:15" x14ac:dyDescent="0.3">
      <c r="B279" s="3">
        <v>42247</v>
      </c>
      <c r="C279" t="s">
        <v>17</v>
      </c>
      <c r="D279">
        <v>84</v>
      </c>
      <c r="E279">
        <v>13</v>
      </c>
      <c r="F279">
        <v>16</v>
      </c>
      <c r="G279">
        <v>101</v>
      </c>
      <c r="H279" t="s">
        <v>95</v>
      </c>
      <c r="I279">
        <v>4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2:15" x14ac:dyDescent="0.3">
      <c r="B280" s="3">
        <v>42247</v>
      </c>
      <c r="C280" t="s">
        <v>17</v>
      </c>
      <c r="D280">
        <v>84</v>
      </c>
      <c r="E280">
        <v>13</v>
      </c>
      <c r="F280">
        <v>17</v>
      </c>
      <c r="G280">
        <v>87</v>
      </c>
      <c r="H280" t="s">
        <v>99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2:15" x14ac:dyDescent="0.3">
      <c r="B281" s="3">
        <v>42247</v>
      </c>
      <c r="C281" t="s">
        <v>17</v>
      </c>
      <c r="D281">
        <v>84</v>
      </c>
      <c r="E281">
        <v>13</v>
      </c>
      <c r="F281">
        <v>18</v>
      </c>
      <c r="G281">
        <v>122</v>
      </c>
      <c r="H281" s="11" t="s">
        <v>99</v>
      </c>
      <c r="I281">
        <v>4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2:15" x14ac:dyDescent="0.3">
      <c r="B282" s="3">
        <v>42247</v>
      </c>
      <c r="C282" t="s">
        <v>17</v>
      </c>
      <c r="D282">
        <v>84</v>
      </c>
      <c r="E282">
        <v>13</v>
      </c>
      <c r="F282">
        <v>19</v>
      </c>
      <c r="G282">
        <v>87</v>
      </c>
      <c r="H282" t="s">
        <v>95</v>
      </c>
      <c r="I282">
        <v>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2:15" x14ac:dyDescent="0.3">
      <c r="B283" s="3">
        <v>42247</v>
      </c>
      <c r="C283" t="s">
        <v>17</v>
      </c>
      <c r="D283">
        <v>84</v>
      </c>
      <c r="E283">
        <v>13</v>
      </c>
      <c r="F283">
        <v>20</v>
      </c>
      <c r="G283">
        <v>112</v>
      </c>
      <c r="H283" t="s">
        <v>95</v>
      </c>
      <c r="I283">
        <v>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2:15" x14ac:dyDescent="0.3">
      <c r="B284" s="3"/>
    </row>
    <row r="285" spans="2:15" x14ac:dyDescent="0.3">
      <c r="B285" s="3" t="s">
        <v>108</v>
      </c>
      <c r="J285">
        <f t="shared" ref="J285:O285" si="48">SUM(J264:J283)</f>
        <v>2</v>
      </c>
      <c r="K285">
        <f t="shared" si="48"/>
        <v>0</v>
      </c>
      <c r="L285">
        <f t="shared" si="48"/>
        <v>0</v>
      </c>
      <c r="M285">
        <f t="shared" si="48"/>
        <v>0</v>
      </c>
      <c r="N285">
        <f t="shared" si="48"/>
        <v>0</v>
      </c>
      <c r="O285">
        <f t="shared" si="48"/>
        <v>0</v>
      </c>
    </row>
    <row r="286" spans="2:15" x14ac:dyDescent="0.3">
      <c r="B286" s="3" t="s">
        <v>107</v>
      </c>
      <c r="G286">
        <f>AVERAGE(G264:G283)</f>
        <v>102.05</v>
      </c>
      <c r="I286">
        <f>AVERAGE(I264:I283)</f>
        <v>3</v>
      </c>
      <c r="J286">
        <f>AVERAGE(J264:J283)</f>
        <v>0.1</v>
      </c>
      <c r="K286">
        <f t="shared" ref="K286:O286" si="49">AVERAGE(K264:K283)</f>
        <v>0</v>
      </c>
      <c r="L286">
        <f t="shared" si="49"/>
        <v>0</v>
      </c>
      <c r="M286">
        <f t="shared" si="49"/>
        <v>0</v>
      </c>
      <c r="N286">
        <f t="shared" si="49"/>
        <v>0</v>
      </c>
      <c r="O286">
        <f t="shared" si="49"/>
        <v>0</v>
      </c>
    </row>
    <row r="287" spans="2:15" x14ac:dyDescent="0.3">
      <c r="B287" t="s">
        <v>121</v>
      </c>
      <c r="G287">
        <f>_xlfn.STDEV.S(G264:G283)</f>
        <v>25.182439579157048</v>
      </c>
      <c r="I287">
        <f>_xlfn.STDEV.S(I264:I283)</f>
        <v>0.79471941423902626</v>
      </c>
      <c r="J287">
        <f t="shared" ref="J287:O287" si="50">_xlfn.STDEV.S(J264:J283)</f>
        <v>0.30779350562554625</v>
      </c>
      <c r="K287">
        <f t="shared" si="50"/>
        <v>0</v>
      </c>
      <c r="L287">
        <f t="shared" si="50"/>
        <v>0</v>
      </c>
      <c r="M287">
        <f t="shared" si="50"/>
        <v>0</v>
      </c>
      <c r="N287">
        <f t="shared" si="50"/>
        <v>0</v>
      </c>
      <c r="O287">
        <f t="shared" si="50"/>
        <v>0</v>
      </c>
    </row>
    <row r="288" spans="2:15" x14ac:dyDescent="0.3">
      <c r="B288" s="3" t="s">
        <v>122</v>
      </c>
      <c r="G288">
        <f>(G287/SQRT(20))</f>
        <v>5.6309646738276351</v>
      </c>
      <c r="I288">
        <f>(I287/SQRT(20))</f>
        <v>0.17770466332772769</v>
      </c>
      <c r="J288">
        <f t="shared" ref="J288:O288" si="51">(J287/SQRT(20))</f>
        <v>6.8824720161168529E-2</v>
      </c>
      <c r="K288">
        <f t="shared" si="51"/>
        <v>0</v>
      </c>
      <c r="L288">
        <f t="shared" si="51"/>
        <v>0</v>
      </c>
      <c r="M288">
        <f t="shared" si="51"/>
        <v>0</v>
      </c>
      <c r="N288">
        <f t="shared" si="51"/>
        <v>0</v>
      </c>
      <c r="O288">
        <f t="shared" si="51"/>
        <v>0</v>
      </c>
    </row>
    <row r="290" spans="2:17" x14ac:dyDescent="0.3">
      <c r="B290" t="s">
        <v>34</v>
      </c>
      <c r="C290" t="s">
        <v>35</v>
      </c>
      <c r="D290" t="s">
        <v>55</v>
      </c>
      <c r="E290" t="s">
        <v>36</v>
      </c>
      <c r="F290" t="s">
        <v>37</v>
      </c>
      <c r="G290" t="s">
        <v>114</v>
      </c>
      <c r="H290" t="s">
        <v>39</v>
      </c>
      <c r="I290" t="s">
        <v>40</v>
      </c>
      <c r="J290" t="s">
        <v>41</v>
      </c>
      <c r="K290" t="s">
        <v>42</v>
      </c>
      <c r="L290" t="s">
        <v>43</v>
      </c>
      <c r="M290" t="s">
        <v>44</v>
      </c>
      <c r="N290" t="s">
        <v>45</v>
      </c>
      <c r="O290" t="s">
        <v>46</v>
      </c>
      <c r="Q290" t="s">
        <v>100</v>
      </c>
    </row>
    <row r="291" spans="2:17" x14ac:dyDescent="0.3">
      <c r="B291" s="3">
        <v>42247</v>
      </c>
      <c r="C291" t="s">
        <v>17</v>
      </c>
      <c r="D291">
        <v>92</v>
      </c>
      <c r="E291">
        <v>14</v>
      </c>
      <c r="F291">
        <v>1</v>
      </c>
      <c r="G291">
        <v>77</v>
      </c>
      <c r="H291" t="s">
        <v>95</v>
      </c>
      <c r="I291" s="1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7" x14ac:dyDescent="0.3">
      <c r="B292" s="3">
        <v>42247</v>
      </c>
      <c r="C292" t="s">
        <v>17</v>
      </c>
      <c r="D292">
        <v>92</v>
      </c>
      <c r="E292">
        <v>14</v>
      </c>
      <c r="F292">
        <v>2</v>
      </c>
      <c r="G292" s="11">
        <v>115</v>
      </c>
      <c r="H292" t="s">
        <v>195</v>
      </c>
      <c r="I292">
        <v>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2:17" x14ac:dyDescent="0.3">
      <c r="B293" s="3">
        <v>42247</v>
      </c>
      <c r="C293" t="s">
        <v>17</v>
      </c>
      <c r="D293">
        <v>92</v>
      </c>
      <c r="E293">
        <v>14</v>
      </c>
      <c r="F293">
        <v>3</v>
      </c>
      <c r="G293">
        <v>121</v>
      </c>
      <c r="H293" t="s">
        <v>95</v>
      </c>
      <c r="I293" s="11">
        <v>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2:17" x14ac:dyDescent="0.3">
      <c r="B294" s="3">
        <v>42247</v>
      </c>
      <c r="C294" t="s">
        <v>17</v>
      </c>
      <c r="D294">
        <v>92</v>
      </c>
      <c r="E294">
        <v>14</v>
      </c>
      <c r="F294">
        <v>4</v>
      </c>
      <c r="G294">
        <v>119</v>
      </c>
      <c r="H294" t="s">
        <v>95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2:17" x14ac:dyDescent="0.3">
      <c r="B295" s="3">
        <v>42247</v>
      </c>
      <c r="C295" t="s">
        <v>17</v>
      </c>
      <c r="D295">
        <v>92</v>
      </c>
      <c r="E295">
        <v>14</v>
      </c>
      <c r="F295">
        <v>5</v>
      </c>
      <c r="G295">
        <v>70</v>
      </c>
      <c r="H295" t="s">
        <v>95</v>
      </c>
      <c r="I295" s="11">
        <v>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7" x14ac:dyDescent="0.3">
      <c r="B296" s="3">
        <v>42247</v>
      </c>
      <c r="C296" t="s">
        <v>17</v>
      </c>
      <c r="D296">
        <v>92</v>
      </c>
      <c r="E296">
        <v>14</v>
      </c>
      <c r="F296">
        <v>6</v>
      </c>
      <c r="G296">
        <v>89</v>
      </c>
      <c r="H296" t="s">
        <v>95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7" x14ac:dyDescent="0.3">
      <c r="B297" s="3">
        <v>42247</v>
      </c>
      <c r="C297" t="s">
        <v>17</v>
      </c>
      <c r="D297">
        <v>92</v>
      </c>
      <c r="E297">
        <v>14</v>
      </c>
      <c r="F297">
        <v>7</v>
      </c>
      <c r="G297">
        <v>110</v>
      </c>
      <c r="H297" t="s">
        <v>95</v>
      </c>
      <c r="I297" s="11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2:17" x14ac:dyDescent="0.3">
      <c r="B298" s="3">
        <v>42247</v>
      </c>
      <c r="C298" t="s">
        <v>17</v>
      </c>
      <c r="D298">
        <v>92</v>
      </c>
      <c r="E298">
        <v>14</v>
      </c>
      <c r="F298">
        <v>8</v>
      </c>
      <c r="G298">
        <v>123</v>
      </c>
      <c r="H298" t="s">
        <v>95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2:17" x14ac:dyDescent="0.3">
      <c r="B299" s="3">
        <v>42247</v>
      </c>
      <c r="C299" t="s">
        <v>17</v>
      </c>
      <c r="D299">
        <v>92</v>
      </c>
      <c r="E299">
        <v>14</v>
      </c>
      <c r="F299">
        <v>9</v>
      </c>
      <c r="G299">
        <v>58</v>
      </c>
      <c r="H299" t="s">
        <v>98</v>
      </c>
      <c r="I299" s="11">
        <v>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2:17" x14ac:dyDescent="0.3">
      <c r="B300" s="3">
        <v>42247</v>
      </c>
      <c r="C300" t="s">
        <v>17</v>
      </c>
      <c r="D300">
        <v>92</v>
      </c>
      <c r="E300">
        <v>14</v>
      </c>
      <c r="F300">
        <v>10</v>
      </c>
      <c r="G300">
        <v>77</v>
      </c>
      <c r="H300" t="s">
        <v>95</v>
      </c>
      <c r="I300">
        <v>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2:17" x14ac:dyDescent="0.3">
      <c r="B301" s="3">
        <v>42247</v>
      </c>
      <c r="C301" t="s">
        <v>17</v>
      </c>
      <c r="D301">
        <v>92</v>
      </c>
      <c r="E301">
        <v>14</v>
      </c>
      <c r="F301">
        <v>11</v>
      </c>
      <c r="G301">
        <v>95</v>
      </c>
      <c r="H301" t="s">
        <v>95</v>
      </c>
      <c r="I301">
        <v>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 s="6" t="s">
        <v>179</v>
      </c>
    </row>
    <row r="302" spans="2:17" x14ac:dyDescent="0.3">
      <c r="B302" s="3">
        <v>42247</v>
      </c>
      <c r="C302" t="s">
        <v>17</v>
      </c>
      <c r="D302">
        <v>92</v>
      </c>
      <c r="E302">
        <v>14</v>
      </c>
      <c r="F302">
        <v>12</v>
      </c>
      <c r="G302">
        <v>67</v>
      </c>
      <c r="H302" t="s">
        <v>96</v>
      </c>
      <c r="I302">
        <v>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2:17" x14ac:dyDescent="0.3">
      <c r="B303" s="3">
        <v>42247</v>
      </c>
      <c r="C303" t="s">
        <v>17</v>
      </c>
      <c r="D303">
        <v>92</v>
      </c>
      <c r="E303">
        <v>14</v>
      </c>
      <c r="F303">
        <v>13</v>
      </c>
      <c r="G303">
        <v>94</v>
      </c>
      <c r="H303" t="s">
        <v>95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2:17" x14ac:dyDescent="0.3">
      <c r="B304" s="3">
        <v>42247</v>
      </c>
      <c r="C304" t="s">
        <v>17</v>
      </c>
      <c r="D304">
        <v>92</v>
      </c>
      <c r="E304">
        <v>14</v>
      </c>
      <c r="F304">
        <v>14</v>
      </c>
      <c r="G304">
        <v>110</v>
      </c>
      <c r="H304" t="s">
        <v>95</v>
      </c>
      <c r="I304">
        <v>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2:17" x14ac:dyDescent="0.3">
      <c r="B305" s="3">
        <v>42247</v>
      </c>
      <c r="C305" t="s">
        <v>17</v>
      </c>
      <c r="D305">
        <v>92</v>
      </c>
      <c r="E305">
        <v>14</v>
      </c>
      <c r="F305">
        <v>15</v>
      </c>
      <c r="G305">
        <v>70</v>
      </c>
      <c r="H305" t="s">
        <v>98</v>
      </c>
      <c r="I305">
        <v>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2:17" x14ac:dyDescent="0.3">
      <c r="B306" s="3">
        <v>42247</v>
      </c>
      <c r="C306" t="s">
        <v>17</v>
      </c>
      <c r="D306">
        <v>92</v>
      </c>
      <c r="E306">
        <v>14</v>
      </c>
      <c r="F306">
        <v>16</v>
      </c>
      <c r="G306">
        <v>78</v>
      </c>
      <c r="H306" t="s">
        <v>96</v>
      </c>
      <c r="I306">
        <v>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Q306" s="6"/>
    </row>
    <row r="307" spans="2:17" x14ac:dyDescent="0.3">
      <c r="B307" s="3">
        <v>42247</v>
      </c>
      <c r="C307" t="s">
        <v>17</v>
      </c>
      <c r="D307">
        <v>92</v>
      </c>
      <c r="E307">
        <v>14</v>
      </c>
      <c r="F307">
        <v>17</v>
      </c>
      <c r="G307">
        <v>61</v>
      </c>
      <c r="H307" t="s">
        <v>95</v>
      </c>
      <c r="I307">
        <v>2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2:17" x14ac:dyDescent="0.3">
      <c r="B308" s="3">
        <v>42247</v>
      </c>
      <c r="C308" t="s">
        <v>17</v>
      </c>
      <c r="D308">
        <v>92</v>
      </c>
      <c r="E308">
        <v>14</v>
      </c>
      <c r="F308">
        <v>18</v>
      </c>
      <c r="G308">
        <v>53</v>
      </c>
      <c r="H308" s="11" t="s">
        <v>98</v>
      </c>
      <c r="I308">
        <v>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2:17" x14ac:dyDescent="0.3">
      <c r="B309" s="3">
        <v>42247</v>
      </c>
      <c r="C309" t="s">
        <v>17</v>
      </c>
      <c r="D309">
        <v>92</v>
      </c>
      <c r="E309">
        <v>14</v>
      </c>
      <c r="F309">
        <v>19</v>
      </c>
      <c r="G309">
        <v>70</v>
      </c>
      <c r="H309" t="s">
        <v>95</v>
      </c>
      <c r="I309">
        <v>2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2:17" x14ac:dyDescent="0.3">
      <c r="B310" s="3">
        <v>42247</v>
      </c>
      <c r="C310" t="s">
        <v>17</v>
      </c>
      <c r="D310">
        <v>92</v>
      </c>
      <c r="E310">
        <v>14</v>
      </c>
      <c r="F310">
        <v>20</v>
      </c>
      <c r="G310">
        <v>41</v>
      </c>
      <c r="H310" t="s">
        <v>98</v>
      </c>
      <c r="I310">
        <v>4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2:17" x14ac:dyDescent="0.3">
      <c r="B311" s="3"/>
    </row>
    <row r="312" spans="2:17" x14ac:dyDescent="0.3">
      <c r="B312" s="3" t="s">
        <v>108</v>
      </c>
      <c r="G312" s="10">
        <v>81.650000000000006</v>
      </c>
      <c r="J312">
        <f t="shared" ref="J312:O312" si="52">SUM(J291:J310)</f>
        <v>0</v>
      </c>
      <c r="K312">
        <f t="shared" si="52"/>
        <v>0</v>
      </c>
      <c r="L312">
        <f t="shared" si="52"/>
        <v>0</v>
      </c>
      <c r="M312">
        <f t="shared" si="52"/>
        <v>0</v>
      </c>
      <c r="N312">
        <f t="shared" si="52"/>
        <v>0</v>
      </c>
      <c r="O312">
        <f t="shared" si="52"/>
        <v>0</v>
      </c>
    </row>
    <row r="313" spans="2:17" x14ac:dyDescent="0.3">
      <c r="B313" s="3" t="s">
        <v>107</v>
      </c>
      <c r="G313">
        <f>AVERAGE(G291:G310)</f>
        <v>84.9</v>
      </c>
      <c r="I313">
        <f>AVERAGE(I291:I310)</f>
        <v>2.6</v>
      </c>
      <c r="J313">
        <f>AVERAGE(J291:J310)</f>
        <v>0</v>
      </c>
      <c r="K313">
        <f t="shared" ref="K313:O313" si="53">AVERAGE(K291:K310)</f>
        <v>0</v>
      </c>
      <c r="L313">
        <f t="shared" si="53"/>
        <v>0</v>
      </c>
      <c r="M313">
        <f t="shared" si="53"/>
        <v>0</v>
      </c>
      <c r="N313">
        <f t="shared" si="53"/>
        <v>0</v>
      </c>
      <c r="O313">
        <f t="shared" si="53"/>
        <v>0</v>
      </c>
    </row>
    <row r="314" spans="2:17" x14ac:dyDescent="0.3">
      <c r="B314" t="s">
        <v>121</v>
      </c>
      <c r="G314">
        <f>_xlfn.STDEV.S(G291:G310)</f>
        <v>24.797920116519098</v>
      </c>
      <c r="I314">
        <f>_xlfn.STDEV.S(I291:I310)</f>
        <v>0.5982430416161193</v>
      </c>
      <c r="J314">
        <f t="shared" ref="J314:O314" si="54">_xlfn.STDEV.S(J291:J310)</f>
        <v>0</v>
      </c>
      <c r="K314">
        <f t="shared" si="54"/>
        <v>0</v>
      </c>
      <c r="L314">
        <f t="shared" si="54"/>
        <v>0</v>
      </c>
      <c r="M314">
        <f t="shared" si="54"/>
        <v>0</v>
      </c>
      <c r="N314">
        <f t="shared" si="54"/>
        <v>0</v>
      </c>
      <c r="O314">
        <f t="shared" si="54"/>
        <v>0</v>
      </c>
    </row>
    <row r="315" spans="2:17" x14ac:dyDescent="0.3">
      <c r="B315" s="3" t="s">
        <v>122</v>
      </c>
      <c r="G315">
        <f>(G314/SQRT(20))</f>
        <v>5.5449835081146208</v>
      </c>
      <c r="I315">
        <f>(I314/SQRT(20))</f>
        <v>0.13377121081198784</v>
      </c>
      <c r="J315">
        <f t="shared" ref="J315:O315" si="55">(J314/SQRT(20))</f>
        <v>0</v>
      </c>
      <c r="K315">
        <f t="shared" si="55"/>
        <v>0</v>
      </c>
      <c r="L315">
        <f t="shared" si="55"/>
        <v>0</v>
      </c>
      <c r="M315">
        <f t="shared" si="55"/>
        <v>0</v>
      </c>
      <c r="N315">
        <f t="shared" si="55"/>
        <v>0</v>
      </c>
      <c r="O315">
        <f t="shared" si="55"/>
        <v>0</v>
      </c>
    </row>
    <row r="317" spans="2:17" x14ac:dyDescent="0.3">
      <c r="B317" t="s">
        <v>34</v>
      </c>
      <c r="C317" t="s">
        <v>35</v>
      </c>
      <c r="D317" t="s">
        <v>55</v>
      </c>
      <c r="E317" t="s">
        <v>36</v>
      </c>
      <c r="F317" t="s">
        <v>37</v>
      </c>
      <c r="G317" t="s">
        <v>114</v>
      </c>
      <c r="H317" t="s">
        <v>39</v>
      </c>
      <c r="I317" t="s">
        <v>40</v>
      </c>
      <c r="J317" t="s">
        <v>41</v>
      </c>
      <c r="K317" t="s">
        <v>42</v>
      </c>
      <c r="L317" t="s">
        <v>43</v>
      </c>
      <c r="M317" t="s">
        <v>44</v>
      </c>
      <c r="N317" t="s">
        <v>45</v>
      </c>
      <c r="O317" t="s">
        <v>46</v>
      </c>
      <c r="Q317" t="s">
        <v>100</v>
      </c>
    </row>
    <row r="318" spans="2:17" x14ac:dyDescent="0.3">
      <c r="B318" s="3">
        <v>42247</v>
      </c>
      <c r="C318" t="s">
        <v>17</v>
      </c>
      <c r="D318">
        <v>94</v>
      </c>
      <c r="E318">
        <v>15</v>
      </c>
      <c r="F318">
        <v>1</v>
      </c>
      <c r="G318">
        <v>72</v>
      </c>
      <c r="H318" t="s">
        <v>95</v>
      </c>
      <c r="I318" s="11">
        <v>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Q318" t="s">
        <v>299</v>
      </c>
    </row>
    <row r="319" spans="2:17" x14ac:dyDescent="0.3">
      <c r="B319" s="3">
        <v>42247</v>
      </c>
      <c r="C319" t="s">
        <v>17</v>
      </c>
      <c r="D319">
        <v>94</v>
      </c>
      <c r="E319">
        <v>15</v>
      </c>
      <c r="F319">
        <v>2</v>
      </c>
      <c r="G319" s="11">
        <v>100</v>
      </c>
      <c r="H319" t="s">
        <v>116</v>
      </c>
      <c r="I319">
        <v>2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2:17" x14ac:dyDescent="0.3">
      <c r="B320" s="3">
        <v>42247</v>
      </c>
      <c r="C320" t="s">
        <v>17</v>
      </c>
      <c r="D320">
        <v>94</v>
      </c>
      <c r="E320">
        <v>15</v>
      </c>
      <c r="F320">
        <v>3</v>
      </c>
      <c r="G320">
        <v>86</v>
      </c>
      <c r="H320" t="s">
        <v>95</v>
      </c>
      <c r="I320">
        <v>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2:17" x14ac:dyDescent="0.3">
      <c r="B321" s="3">
        <v>42247</v>
      </c>
      <c r="C321" t="s">
        <v>17</v>
      </c>
      <c r="D321">
        <v>94</v>
      </c>
      <c r="E321">
        <v>15</v>
      </c>
      <c r="F321">
        <v>4</v>
      </c>
      <c r="G321">
        <v>97</v>
      </c>
      <c r="H321" s="11" t="s">
        <v>116</v>
      </c>
      <c r="I321">
        <v>3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2:17" x14ac:dyDescent="0.3">
      <c r="B322" s="3">
        <v>42247</v>
      </c>
      <c r="C322" t="s">
        <v>17</v>
      </c>
      <c r="D322">
        <v>94</v>
      </c>
      <c r="E322">
        <v>15</v>
      </c>
      <c r="F322">
        <v>5</v>
      </c>
      <c r="G322">
        <v>57</v>
      </c>
      <c r="H322" t="s">
        <v>95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2:17" x14ac:dyDescent="0.3">
      <c r="B323" s="3">
        <v>42247</v>
      </c>
      <c r="C323" t="s">
        <v>17</v>
      </c>
      <c r="D323">
        <v>94</v>
      </c>
      <c r="E323">
        <v>15</v>
      </c>
      <c r="F323">
        <v>6</v>
      </c>
      <c r="G323">
        <v>83</v>
      </c>
      <c r="H323" t="s">
        <v>168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2:17" x14ac:dyDescent="0.3">
      <c r="B324" s="3">
        <v>42247</v>
      </c>
      <c r="C324" t="s">
        <v>17</v>
      </c>
      <c r="D324">
        <v>94</v>
      </c>
      <c r="E324">
        <v>15</v>
      </c>
      <c r="F324">
        <v>7</v>
      </c>
      <c r="G324">
        <v>105</v>
      </c>
      <c r="H324" t="s">
        <v>95</v>
      </c>
      <c r="I324">
        <v>3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2:17" x14ac:dyDescent="0.3">
      <c r="B325" s="3">
        <v>42247</v>
      </c>
      <c r="C325" t="s">
        <v>17</v>
      </c>
      <c r="D325">
        <v>94</v>
      </c>
      <c r="E325">
        <v>15</v>
      </c>
      <c r="F325">
        <v>8</v>
      </c>
      <c r="G325">
        <v>65</v>
      </c>
      <c r="H325" t="s">
        <v>98</v>
      </c>
      <c r="I325">
        <v>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2:17" x14ac:dyDescent="0.3">
      <c r="B326" s="3">
        <v>42247</v>
      </c>
      <c r="C326" t="s">
        <v>17</v>
      </c>
      <c r="D326">
        <v>94</v>
      </c>
      <c r="E326">
        <v>15</v>
      </c>
      <c r="F326">
        <v>9</v>
      </c>
      <c r="G326">
        <v>97</v>
      </c>
      <c r="H326" t="s">
        <v>195</v>
      </c>
      <c r="I326">
        <v>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2:17" x14ac:dyDescent="0.3">
      <c r="B327" s="3">
        <v>42247</v>
      </c>
      <c r="C327" t="s">
        <v>17</v>
      </c>
      <c r="D327">
        <v>94</v>
      </c>
      <c r="E327">
        <v>15</v>
      </c>
      <c r="F327">
        <v>10</v>
      </c>
      <c r="G327">
        <v>126</v>
      </c>
      <c r="H327" t="s">
        <v>195</v>
      </c>
      <c r="I327">
        <v>3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2:17" x14ac:dyDescent="0.3">
      <c r="B328" s="3">
        <v>42247</v>
      </c>
      <c r="C328" t="s">
        <v>17</v>
      </c>
      <c r="D328">
        <v>94</v>
      </c>
      <c r="E328">
        <v>15</v>
      </c>
      <c r="F328">
        <v>11</v>
      </c>
      <c r="G328">
        <v>126</v>
      </c>
      <c r="H328" t="s">
        <v>134</v>
      </c>
      <c r="I328">
        <v>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Q328" s="6"/>
    </row>
    <row r="329" spans="2:17" x14ac:dyDescent="0.3">
      <c r="B329" s="3">
        <v>42247</v>
      </c>
      <c r="C329" t="s">
        <v>17</v>
      </c>
      <c r="D329">
        <v>94</v>
      </c>
      <c r="E329">
        <v>15</v>
      </c>
      <c r="F329">
        <v>12</v>
      </c>
      <c r="G329">
        <v>87</v>
      </c>
      <c r="H329" t="s">
        <v>98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2:17" x14ac:dyDescent="0.3">
      <c r="B330" s="3">
        <v>42247</v>
      </c>
      <c r="C330" t="s">
        <v>17</v>
      </c>
      <c r="D330">
        <v>94</v>
      </c>
      <c r="E330">
        <v>15</v>
      </c>
      <c r="F330">
        <v>13</v>
      </c>
      <c r="G330">
        <v>61</v>
      </c>
      <c r="H330" t="s">
        <v>98</v>
      </c>
      <c r="I330" s="10">
        <v>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2:17" x14ac:dyDescent="0.3">
      <c r="B331" s="3">
        <v>42247</v>
      </c>
      <c r="C331" t="s">
        <v>17</v>
      </c>
      <c r="D331">
        <v>94</v>
      </c>
      <c r="E331">
        <v>15</v>
      </c>
      <c r="F331">
        <v>14</v>
      </c>
      <c r="G331">
        <v>110</v>
      </c>
      <c r="H331" t="s">
        <v>98</v>
      </c>
      <c r="I331">
        <v>2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2:17" x14ac:dyDescent="0.3">
      <c r="B332" s="3">
        <v>42247</v>
      </c>
      <c r="C332" t="s">
        <v>17</v>
      </c>
      <c r="D332">
        <v>94</v>
      </c>
      <c r="E332">
        <v>15</v>
      </c>
      <c r="F332">
        <v>15</v>
      </c>
      <c r="G332" s="10">
        <v>90</v>
      </c>
      <c r="H332" t="s">
        <v>195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2:17" x14ac:dyDescent="0.3">
      <c r="B333" s="3">
        <v>42247</v>
      </c>
      <c r="C333" t="s">
        <v>17</v>
      </c>
      <c r="D333">
        <v>94</v>
      </c>
      <c r="E333">
        <v>15</v>
      </c>
      <c r="F333">
        <v>16</v>
      </c>
      <c r="G333">
        <v>53</v>
      </c>
      <c r="H333" t="s">
        <v>98</v>
      </c>
      <c r="I333">
        <v>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2:17" x14ac:dyDescent="0.3">
      <c r="B334" s="3">
        <v>42247</v>
      </c>
      <c r="C334" t="s">
        <v>17</v>
      </c>
      <c r="D334">
        <v>94</v>
      </c>
      <c r="E334">
        <v>15</v>
      </c>
      <c r="F334">
        <v>17</v>
      </c>
      <c r="G334">
        <v>93</v>
      </c>
      <c r="H334" t="s">
        <v>98</v>
      </c>
      <c r="I334">
        <v>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Q334" s="6"/>
    </row>
    <row r="335" spans="2:17" x14ac:dyDescent="0.3">
      <c r="B335" s="3">
        <v>42247</v>
      </c>
      <c r="C335" t="s">
        <v>17</v>
      </c>
      <c r="D335">
        <v>94</v>
      </c>
      <c r="E335">
        <v>15</v>
      </c>
      <c r="F335">
        <v>18</v>
      </c>
      <c r="G335">
        <v>110</v>
      </c>
      <c r="H335" s="11" t="s">
        <v>116</v>
      </c>
      <c r="I335">
        <v>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Q335" s="6"/>
    </row>
    <row r="336" spans="2:17" x14ac:dyDescent="0.3">
      <c r="B336" s="3">
        <v>42247</v>
      </c>
      <c r="C336" t="s">
        <v>17</v>
      </c>
      <c r="D336">
        <v>94</v>
      </c>
      <c r="E336">
        <v>15</v>
      </c>
      <c r="F336">
        <v>19</v>
      </c>
      <c r="G336">
        <v>107</v>
      </c>
      <c r="H336" s="11" t="s">
        <v>95</v>
      </c>
      <c r="I336">
        <v>3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Q336" s="6"/>
    </row>
    <row r="337" spans="2:15" x14ac:dyDescent="0.3">
      <c r="B337" s="3">
        <v>42247</v>
      </c>
      <c r="C337" t="s">
        <v>17</v>
      </c>
      <c r="D337">
        <v>94</v>
      </c>
      <c r="E337">
        <v>15</v>
      </c>
      <c r="F337">
        <v>20</v>
      </c>
      <c r="G337">
        <v>88</v>
      </c>
      <c r="H337" t="s">
        <v>195</v>
      </c>
      <c r="I337">
        <v>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2:15" x14ac:dyDescent="0.3">
      <c r="B338" s="3"/>
    </row>
    <row r="339" spans="2:15" x14ac:dyDescent="0.3">
      <c r="B339" s="3" t="s">
        <v>108</v>
      </c>
      <c r="G339" s="10">
        <v>100.4</v>
      </c>
      <c r="J339">
        <f t="shared" ref="J339:O339" si="56">SUM(J318:J337)</f>
        <v>0</v>
      </c>
      <c r="K339">
        <f t="shared" si="56"/>
        <v>0</v>
      </c>
      <c r="L339">
        <f t="shared" si="56"/>
        <v>0</v>
      </c>
      <c r="M339">
        <f t="shared" si="56"/>
        <v>0</v>
      </c>
      <c r="N339">
        <f t="shared" si="56"/>
        <v>0</v>
      </c>
      <c r="O339">
        <f t="shared" si="56"/>
        <v>0</v>
      </c>
    </row>
    <row r="340" spans="2:15" x14ac:dyDescent="0.3">
      <c r="B340" s="3" t="s">
        <v>107</v>
      </c>
      <c r="G340">
        <f>AVERAGE(G318:G337)</f>
        <v>90.65</v>
      </c>
      <c r="I340">
        <f>AVERAGE(I318:I337)</f>
        <v>2.65</v>
      </c>
      <c r="J340">
        <f>AVERAGE(J318:J337)</f>
        <v>0</v>
      </c>
      <c r="K340">
        <f t="shared" ref="K340:O340" si="57">AVERAGE(K318:K337)</f>
        <v>0</v>
      </c>
      <c r="L340">
        <f t="shared" si="57"/>
        <v>0</v>
      </c>
      <c r="M340">
        <f t="shared" si="57"/>
        <v>0</v>
      </c>
      <c r="N340">
        <f t="shared" si="57"/>
        <v>0</v>
      </c>
      <c r="O340">
        <f t="shared" si="57"/>
        <v>0</v>
      </c>
    </row>
    <row r="341" spans="2:15" x14ac:dyDescent="0.3">
      <c r="B341" t="s">
        <v>121</v>
      </c>
      <c r="G341">
        <f>_xlfn.STDEV.S(G318:G337)</f>
        <v>21.064499944094003</v>
      </c>
      <c r="I341">
        <f>_xlfn.STDEV.S(I318:I337)</f>
        <v>0.4893604849295935</v>
      </c>
      <c r="J341">
        <f t="shared" ref="J341:O341" si="58">_xlfn.STDEV.S(J318:J337)</f>
        <v>0</v>
      </c>
      <c r="K341">
        <f t="shared" si="58"/>
        <v>0</v>
      </c>
      <c r="L341">
        <f t="shared" si="58"/>
        <v>0</v>
      </c>
      <c r="M341">
        <f t="shared" si="58"/>
        <v>0</v>
      </c>
      <c r="N341">
        <f t="shared" si="58"/>
        <v>0</v>
      </c>
      <c r="O341">
        <f t="shared" si="58"/>
        <v>0</v>
      </c>
    </row>
    <row r="342" spans="2:15" x14ac:dyDescent="0.3">
      <c r="B342" s="3" t="s">
        <v>122</v>
      </c>
      <c r="G342">
        <f>(G341/SQRT(20))</f>
        <v>4.7101653787034703</v>
      </c>
      <c r="I342">
        <f>(I341/SQRT(20))</f>
        <v>0.10942433098048324</v>
      </c>
      <c r="J342">
        <f t="shared" ref="J342:O342" si="59">(J341/SQRT(20))</f>
        <v>0</v>
      </c>
      <c r="K342">
        <f t="shared" si="59"/>
        <v>0</v>
      </c>
      <c r="L342">
        <f t="shared" si="59"/>
        <v>0</v>
      </c>
      <c r="M342">
        <f t="shared" si="59"/>
        <v>0</v>
      </c>
      <c r="N342">
        <f t="shared" si="59"/>
        <v>0</v>
      </c>
      <c r="O342">
        <f t="shared" si="59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2"/>
  <sheetViews>
    <sheetView topLeftCell="A204" workbookViewId="0">
      <selection activeCell="R237" sqref="R237"/>
    </sheetView>
  </sheetViews>
  <sheetFormatPr defaultRowHeight="14.4" x14ac:dyDescent="0.3"/>
  <cols>
    <col min="4" max="4" width="9.88671875" bestFit="1" customWidth="1"/>
    <col min="7" max="7" width="11.33203125" bestFit="1" customWidth="1"/>
  </cols>
  <sheetData>
    <row r="2" spans="2:17" x14ac:dyDescent="0.3">
      <c r="B2" t="s">
        <v>103</v>
      </c>
      <c r="D2" s="4">
        <v>42247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42247</v>
      </c>
      <c r="C7" t="s">
        <v>17</v>
      </c>
      <c r="D7">
        <v>51</v>
      </c>
      <c r="E7">
        <v>1</v>
      </c>
      <c r="F7">
        <v>1</v>
      </c>
      <c r="G7">
        <v>132</v>
      </c>
      <c r="H7" t="s">
        <v>99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42247</v>
      </c>
      <c r="C8" t="s">
        <v>17</v>
      </c>
      <c r="D8">
        <v>51</v>
      </c>
      <c r="E8">
        <v>1</v>
      </c>
      <c r="F8">
        <v>2</v>
      </c>
      <c r="G8">
        <v>95</v>
      </c>
      <c r="H8" t="s">
        <v>116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42247</v>
      </c>
      <c r="C9" t="s">
        <v>17</v>
      </c>
      <c r="D9">
        <v>51</v>
      </c>
      <c r="E9">
        <v>1</v>
      </c>
      <c r="F9">
        <v>3</v>
      </c>
      <c r="G9">
        <v>113</v>
      </c>
      <c r="H9" t="s">
        <v>98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s="6"/>
    </row>
    <row r="10" spans="2:17" x14ac:dyDescent="0.3">
      <c r="B10" s="3">
        <v>42247</v>
      </c>
      <c r="C10" t="s">
        <v>17</v>
      </c>
      <c r="D10">
        <v>51</v>
      </c>
      <c r="E10">
        <v>1</v>
      </c>
      <c r="F10">
        <v>4</v>
      </c>
      <c r="G10">
        <v>89</v>
      </c>
      <c r="H10" t="s">
        <v>95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42247</v>
      </c>
      <c r="C11" t="s">
        <v>17</v>
      </c>
      <c r="D11">
        <v>51</v>
      </c>
      <c r="E11">
        <v>1</v>
      </c>
      <c r="F11">
        <v>5</v>
      </c>
      <c r="G11">
        <v>84</v>
      </c>
      <c r="H11" t="s">
        <v>95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t="s">
        <v>299</v>
      </c>
    </row>
    <row r="12" spans="2:17" x14ac:dyDescent="0.3">
      <c r="B12" s="3">
        <v>42247</v>
      </c>
      <c r="C12" t="s">
        <v>17</v>
      </c>
      <c r="D12">
        <v>51</v>
      </c>
      <c r="E12">
        <v>1</v>
      </c>
      <c r="F12">
        <v>6</v>
      </c>
      <c r="G12">
        <v>148</v>
      </c>
      <c r="H12" t="s">
        <v>95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6"/>
    </row>
    <row r="13" spans="2:17" x14ac:dyDescent="0.3">
      <c r="B13" s="3">
        <v>42247</v>
      </c>
      <c r="C13" t="s">
        <v>17</v>
      </c>
      <c r="D13">
        <v>51</v>
      </c>
      <c r="E13">
        <v>1</v>
      </c>
      <c r="F13">
        <v>7</v>
      </c>
      <c r="G13">
        <v>133</v>
      </c>
      <c r="H13" t="s">
        <v>95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6"/>
    </row>
    <row r="14" spans="2:17" x14ac:dyDescent="0.3">
      <c r="B14" s="3">
        <v>42247</v>
      </c>
      <c r="C14" t="s">
        <v>17</v>
      </c>
      <c r="D14">
        <v>51</v>
      </c>
      <c r="E14">
        <v>1</v>
      </c>
      <c r="F14">
        <v>8</v>
      </c>
      <c r="G14">
        <v>109</v>
      </c>
      <c r="H14" t="s">
        <v>98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42247</v>
      </c>
      <c r="C15" t="s">
        <v>17</v>
      </c>
      <c r="D15">
        <v>52</v>
      </c>
      <c r="E15">
        <v>2</v>
      </c>
      <c r="F15">
        <v>1</v>
      </c>
      <c r="G15">
        <v>145</v>
      </c>
      <c r="H15" t="s">
        <v>195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t="s">
        <v>328</v>
      </c>
    </row>
    <row r="16" spans="2:17" x14ac:dyDescent="0.3">
      <c r="B16" s="3">
        <v>42247</v>
      </c>
      <c r="C16" t="s">
        <v>17</v>
      </c>
      <c r="D16">
        <v>52</v>
      </c>
      <c r="E16">
        <v>2</v>
      </c>
      <c r="F16">
        <v>2</v>
      </c>
      <c r="G16">
        <v>135</v>
      </c>
      <c r="H16" t="s">
        <v>98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7" x14ac:dyDescent="0.3">
      <c r="B17" s="3">
        <v>42247</v>
      </c>
      <c r="C17" t="s">
        <v>17</v>
      </c>
      <c r="D17">
        <v>52</v>
      </c>
      <c r="E17">
        <v>2</v>
      </c>
      <c r="F17">
        <v>3</v>
      </c>
      <c r="G17">
        <v>143</v>
      </c>
      <c r="H17" t="s">
        <v>98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42247</v>
      </c>
      <c r="C18" t="s">
        <v>17</v>
      </c>
      <c r="D18">
        <v>52</v>
      </c>
      <c r="E18">
        <v>2</v>
      </c>
      <c r="F18">
        <v>4</v>
      </c>
      <c r="G18">
        <v>84</v>
      </c>
      <c r="H18" t="s">
        <v>95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42247</v>
      </c>
      <c r="C19" t="s">
        <v>17</v>
      </c>
      <c r="D19">
        <v>52</v>
      </c>
      <c r="E19">
        <v>2</v>
      </c>
      <c r="F19">
        <v>5</v>
      </c>
      <c r="G19">
        <v>99</v>
      </c>
      <c r="H19" t="s">
        <v>95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 s="6"/>
    </row>
    <row r="20" spans="2:17" x14ac:dyDescent="0.3">
      <c r="B20" s="3">
        <v>42247</v>
      </c>
      <c r="C20" t="s">
        <v>17</v>
      </c>
      <c r="D20">
        <v>52</v>
      </c>
      <c r="E20">
        <v>2</v>
      </c>
      <c r="F20">
        <v>6</v>
      </c>
      <c r="G20">
        <v>69</v>
      </c>
      <c r="H20" t="s">
        <v>95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7" x14ac:dyDescent="0.3">
      <c r="B21" s="3">
        <v>42247</v>
      </c>
      <c r="C21" t="s">
        <v>17</v>
      </c>
      <c r="D21">
        <v>52</v>
      </c>
      <c r="E21">
        <v>2</v>
      </c>
      <c r="F21">
        <v>7</v>
      </c>
      <c r="G21">
        <v>115</v>
      </c>
      <c r="H21" t="s">
        <v>95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7" x14ac:dyDescent="0.3">
      <c r="B22" s="3">
        <v>42247</v>
      </c>
      <c r="C22" t="s">
        <v>17</v>
      </c>
      <c r="D22">
        <v>52</v>
      </c>
      <c r="E22">
        <v>2</v>
      </c>
      <c r="F22">
        <v>8</v>
      </c>
      <c r="G22">
        <v>116</v>
      </c>
      <c r="H22" t="s">
        <v>98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7" x14ac:dyDescent="0.3">
      <c r="B23" s="3">
        <v>42247</v>
      </c>
      <c r="C23" t="s">
        <v>17</v>
      </c>
      <c r="D23">
        <v>52</v>
      </c>
      <c r="E23">
        <v>2</v>
      </c>
      <c r="F23">
        <v>9</v>
      </c>
      <c r="G23">
        <v>89</v>
      </c>
      <c r="H23" t="s">
        <v>95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s="6"/>
    </row>
    <row r="24" spans="2:17" x14ac:dyDescent="0.3">
      <c r="B24" s="3">
        <v>42247</v>
      </c>
      <c r="C24" t="s">
        <v>17</v>
      </c>
      <c r="D24">
        <v>52</v>
      </c>
      <c r="E24">
        <v>2</v>
      </c>
      <c r="F24">
        <v>10</v>
      </c>
      <c r="G24">
        <v>95</v>
      </c>
      <c r="H24" t="s">
        <v>95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42247</v>
      </c>
      <c r="C25" t="s">
        <v>17</v>
      </c>
      <c r="D25">
        <v>52</v>
      </c>
      <c r="E25">
        <v>2</v>
      </c>
      <c r="F25">
        <v>11</v>
      </c>
      <c r="G25">
        <v>76</v>
      </c>
      <c r="H25" t="s">
        <v>95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42247</v>
      </c>
      <c r="C26" t="s">
        <v>17</v>
      </c>
      <c r="D26">
        <v>52</v>
      </c>
      <c r="E26">
        <v>2</v>
      </c>
      <c r="F26">
        <v>12</v>
      </c>
      <c r="G26">
        <v>96</v>
      </c>
      <c r="H26" t="s">
        <v>116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42247</v>
      </c>
      <c r="C27" t="s">
        <v>17</v>
      </c>
      <c r="D27">
        <v>52</v>
      </c>
      <c r="E27">
        <v>2</v>
      </c>
      <c r="F27">
        <v>13</v>
      </c>
      <c r="G27">
        <v>134</v>
      </c>
      <c r="H27" t="s">
        <v>249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 t="s">
        <v>328</v>
      </c>
    </row>
    <row r="28" spans="2:17" x14ac:dyDescent="0.3">
      <c r="B28" s="3">
        <v>42247</v>
      </c>
      <c r="C28" t="s">
        <v>17</v>
      </c>
      <c r="D28">
        <v>52</v>
      </c>
      <c r="E28">
        <v>2</v>
      </c>
      <c r="F28">
        <v>14</v>
      </c>
      <c r="G28">
        <v>109</v>
      </c>
      <c r="H28" t="s">
        <v>249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t="s">
        <v>328</v>
      </c>
    </row>
    <row r="29" spans="2:17" x14ac:dyDescent="0.3">
      <c r="B29" s="3">
        <v>42247</v>
      </c>
      <c r="C29" t="s">
        <v>17</v>
      </c>
      <c r="D29">
        <v>52</v>
      </c>
      <c r="E29">
        <v>2</v>
      </c>
      <c r="F29">
        <v>15</v>
      </c>
      <c r="G29">
        <v>94</v>
      </c>
      <c r="H29" t="s">
        <v>116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7" x14ac:dyDescent="0.3">
      <c r="B30" s="3">
        <v>42247</v>
      </c>
      <c r="C30" t="s">
        <v>17</v>
      </c>
      <c r="D30">
        <v>52</v>
      </c>
      <c r="E30">
        <v>2</v>
      </c>
      <c r="F30">
        <v>16</v>
      </c>
      <c r="G30">
        <v>118</v>
      </c>
      <c r="H30" t="s">
        <v>116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42247</v>
      </c>
      <c r="C31" t="s">
        <v>17</v>
      </c>
      <c r="D31">
        <v>52</v>
      </c>
      <c r="E31">
        <v>2</v>
      </c>
      <c r="F31">
        <v>17</v>
      </c>
      <c r="G31">
        <v>104</v>
      </c>
      <c r="H31" t="s">
        <v>98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42247</v>
      </c>
      <c r="C32" t="s">
        <v>17</v>
      </c>
      <c r="D32">
        <v>52</v>
      </c>
      <c r="E32">
        <v>2</v>
      </c>
      <c r="F32">
        <v>18</v>
      </c>
      <c r="G32">
        <v>93</v>
      </c>
      <c r="H32" s="11" t="s">
        <v>98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42247</v>
      </c>
      <c r="C33" t="s">
        <v>17</v>
      </c>
      <c r="D33">
        <v>52</v>
      </c>
      <c r="E33">
        <v>2</v>
      </c>
      <c r="F33">
        <v>19</v>
      </c>
      <c r="G33">
        <v>92</v>
      </c>
      <c r="H33" t="s">
        <v>116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42247</v>
      </c>
      <c r="C34" t="s">
        <v>17</v>
      </c>
      <c r="D34">
        <v>52</v>
      </c>
      <c r="E34">
        <v>2</v>
      </c>
      <c r="F34">
        <v>20</v>
      </c>
      <c r="G34">
        <v>104</v>
      </c>
      <c r="H34" t="s">
        <v>195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42247</v>
      </c>
      <c r="C35" t="s">
        <v>17</v>
      </c>
      <c r="D35">
        <v>53</v>
      </c>
      <c r="E35">
        <v>3</v>
      </c>
      <c r="F35">
        <v>1</v>
      </c>
      <c r="G35">
        <v>82</v>
      </c>
      <c r="H35" t="s">
        <v>95</v>
      </c>
      <c r="I35">
        <v>3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42247</v>
      </c>
      <c r="C36" t="s">
        <v>17</v>
      </c>
      <c r="D36">
        <v>53</v>
      </c>
      <c r="E36">
        <v>3</v>
      </c>
      <c r="F36">
        <v>2</v>
      </c>
      <c r="G36">
        <v>91</v>
      </c>
      <c r="H36" t="s">
        <v>98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42247</v>
      </c>
      <c r="C37" t="s">
        <v>17</v>
      </c>
      <c r="D37">
        <v>53</v>
      </c>
      <c r="E37">
        <v>3</v>
      </c>
      <c r="F37">
        <v>3</v>
      </c>
      <c r="G37">
        <v>61</v>
      </c>
      <c r="H37" t="s">
        <v>95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42247</v>
      </c>
      <c r="C38" t="s">
        <v>17</v>
      </c>
      <c r="D38">
        <v>53</v>
      </c>
      <c r="E38">
        <v>3</v>
      </c>
      <c r="F38">
        <v>4</v>
      </c>
      <c r="G38">
        <v>62</v>
      </c>
      <c r="H38" t="s">
        <v>98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42247</v>
      </c>
      <c r="C39" t="s">
        <v>17</v>
      </c>
      <c r="D39">
        <v>53</v>
      </c>
      <c r="E39">
        <v>3</v>
      </c>
      <c r="F39">
        <v>5</v>
      </c>
      <c r="G39">
        <v>102</v>
      </c>
      <c r="H39" t="s">
        <v>98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42247</v>
      </c>
      <c r="C40" t="s">
        <v>17</v>
      </c>
      <c r="D40">
        <v>75</v>
      </c>
      <c r="E40">
        <v>4</v>
      </c>
      <c r="F40">
        <v>1</v>
      </c>
      <c r="G40">
        <v>54</v>
      </c>
      <c r="H40" t="s">
        <v>95</v>
      </c>
      <c r="I40" s="11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 s="6"/>
    </row>
    <row r="41" spans="2:17" x14ac:dyDescent="0.3">
      <c r="B41" s="3">
        <v>42247</v>
      </c>
      <c r="C41" t="s">
        <v>17</v>
      </c>
      <c r="D41">
        <v>75</v>
      </c>
      <c r="E41">
        <v>4</v>
      </c>
      <c r="F41">
        <v>2</v>
      </c>
      <c r="G41">
        <v>84</v>
      </c>
      <c r="H41" t="s">
        <v>95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42247</v>
      </c>
      <c r="C42" t="s">
        <v>17</v>
      </c>
      <c r="D42">
        <v>75</v>
      </c>
      <c r="E42">
        <v>4</v>
      </c>
      <c r="F42">
        <v>3</v>
      </c>
      <c r="G42">
        <v>66</v>
      </c>
      <c r="H42" t="s">
        <v>95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s="6"/>
    </row>
    <row r="43" spans="2:17" x14ac:dyDescent="0.3">
      <c r="B43" s="3">
        <v>42247</v>
      </c>
      <c r="C43" t="s">
        <v>17</v>
      </c>
      <c r="D43">
        <v>75</v>
      </c>
      <c r="E43">
        <v>4</v>
      </c>
      <c r="F43">
        <v>4</v>
      </c>
      <c r="G43">
        <v>66</v>
      </c>
      <c r="H43" t="s">
        <v>95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>
        <v>42247</v>
      </c>
      <c r="C44" t="s">
        <v>17</v>
      </c>
      <c r="D44">
        <v>75</v>
      </c>
      <c r="E44">
        <v>4</v>
      </c>
      <c r="F44">
        <v>5</v>
      </c>
      <c r="G44">
        <v>105</v>
      </c>
      <c r="H44" t="s">
        <v>95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>
        <v>42247</v>
      </c>
      <c r="C45" t="s">
        <v>17</v>
      </c>
      <c r="D45">
        <v>75</v>
      </c>
      <c r="E45">
        <v>4</v>
      </c>
      <c r="F45">
        <v>6</v>
      </c>
      <c r="G45">
        <v>95</v>
      </c>
      <c r="H45" t="s">
        <v>95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7" x14ac:dyDescent="0.3">
      <c r="B46" s="3">
        <v>42247</v>
      </c>
      <c r="C46" t="s">
        <v>17</v>
      </c>
      <c r="D46">
        <v>75</v>
      </c>
      <c r="E46">
        <v>4</v>
      </c>
      <c r="F46">
        <v>7</v>
      </c>
      <c r="G46">
        <v>81</v>
      </c>
      <c r="H46" t="s">
        <v>95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2:17" x14ac:dyDescent="0.3">
      <c r="B47" s="3">
        <v>42247</v>
      </c>
      <c r="C47" t="s">
        <v>17</v>
      </c>
      <c r="D47">
        <v>75</v>
      </c>
      <c r="E47">
        <v>4</v>
      </c>
      <c r="F47">
        <v>8</v>
      </c>
      <c r="G47">
        <v>108</v>
      </c>
      <c r="H47" t="s">
        <v>95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42247</v>
      </c>
      <c r="C48" t="s">
        <v>17</v>
      </c>
      <c r="D48">
        <v>75</v>
      </c>
      <c r="E48">
        <v>4</v>
      </c>
      <c r="F48">
        <v>9</v>
      </c>
      <c r="G48">
        <v>72</v>
      </c>
      <c r="H48" t="s">
        <v>95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42247</v>
      </c>
      <c r="C49" t="s">
        <v>17</v>
      </c>
      <c r="D49">
        <v>75</v>
      </c>
      <c r="E49">
        <v>4</v>
      </c>
      <c r="F49">
        <v>10</v>
      </c>
      <c r="G49">
        <v>109</v>
      </c>
      <c r="H49" t="s">
        <v>99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42247</v>
      </c>
      <c r="C50" t="s">
        <v>17</v>
      </c>
      <c r="D50">
        <v>75</v>
      </c>
      <c r="E50">
        <v>4</v>
      </c>
      <c r="F50">
        <v>11</v>
      </c>
      <c r="G50">
        <v>100</v>
      </c>
      <c r="H50" t="s">
        <v>99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42247</v>
      </c>
      <c r="C51" t="s">
        <v>17</v>
      </c>
      <c r="D51">
        <v>75</v>
      </c>
      <c r="E51">
        <v>4</v>
      </c>
      <c r="F51">
        <v>12</v>
      </c>
      <c r="G51">
        <v>104</v>
      </c>
      <c r="H51" t="s">
        <v>98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7" x14ac:dyDescent="0.3">
      <c r="B52" s="3">
        <v>42247</v>
      </c>
      <c r="C52" t="s">
        <v>17</v>
      </c>
      <c r="D52">
        <v>75</v>
      </c>
      <c r="E52">
        <v>4</v>
      </c>
      <c r="F52">
        <v>13</v>
      </c>
      <c r="G52">
        <v>102</v>
      </c>
      <c r="H52" t="s">
        <v>99</v>
      </c>
      <c r="I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42247</v>
      </c>
      <c r="C53" t="s">
        <v>17</v>
      </c>
      <c r="D53">
        <v>75</v>
      </c>
      <c r="E53">
        <v>4</v>
      </c>
      <c r="F53">
        <v>14</v>
      </c>
      <c r="G53">
        <v>100</v>
      </c>
      <c r="H53" t="s">
        <v>95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42247</v>
      </c>
      <c r="C54" t="s">
        <v>17</v>
      </c>
      <c r="D54">
        <v>75</v>
      </c>
      <c r="E54">
        <v>4</v>
      </c>
      <c r="F54">
        <v>15</v>
      </c>
      <c r="G54">
        <v>87</v>
      </c>
      <c r="H54" t="s">
        <v>95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 s="6" t="s">
        <v>357</v>
      </c>
    </row>
    <row r="55" spans="2:17" x14ac:dyDescent="0.3">
      <c r="B55" s="3">
        <v>42247</v>
      </c>
      <c r="C55" t="s">
        <v>17</v>
      </c>
      <c r="D55">
        <v>75</v>
      </c>
      <c r="E55">
        <v>4</v>
      </c>
      <c r="F55">
        <v>16</v>
      </c>
      <c r="G55">
        <v>99</v>
      </c>
      <c r="H55" t="s">
        <v>95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 t="s">
        <v>167</v>
      </c>
    </row>
    <row r="56" spans="2:17" x14ac:dyDescent="0.3">
      <c r="B56" s="3">
        <v>42247</v>
      </c>
      <c r="C56" t="s">
        <v>17</v>
      </c>
      <c r="D56">
        <v>75</v>
      </c>
      <c r="E56">
        <v>4</v>
      </c>
      <c r="F56">
        <v>17</v>
      </c>
      <c r="G56">
        <v>100</v>
      </c>
      <c r="H56" t="s">
        <v>116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7" x14ac:dyDescent="0.3">
      <c r="B57" s="3">
        <v>42247</v>
      </c>
      <c r="C57" t="s">
        <v>17</v>
      </c>
      <c r="D57">
        <v>75</v>
      </c>
      <c r="E57">
        <v>4</v>
      </c>
      <c r="F57">
        <v>18</v>
      </c>
      <c r="G57">
        <v>69</v>
      </c>
      <c r="H57" s="11" t="s">
        <v>98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42247</v>
      </c>
      <c r="C58" t="s">
        <v>17</v>
      </c>
      <c r="D58">
        <v>75</v>
      </c>
      <c r="E58">
        <v>4</v>
      </c>
      <c r="F58">
        <v>19</v>
      </c>
      <c r="G58">
        <v>92</v>
      </c>
      <c r="H58" t="s">
        <v>95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7" x14ac:dyDescent="0.3">
      <c r="B59" s="3">
        <v>42247</v>
      </c>
      <c r="C59" t="s">
        <v>17</v>
      </c>
      <c r="D59">
        <v>75</v>
      </c>
      <c r="E59">
        <v>4</v>
      </c>
      <c r="F59">
        <v>20</v>
      </c>
      <c r="G59">
        <v>65</v>
      </c>
      <c r="H59" t="s">
        <v>98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42247</v>
      </c>
      <c r="C60" t="s">
        <v>17</v>
      </c>
      <c r="D60">
        <v>76</v>
      </c>
      <c r="E60">
        <v>5</v>
      </c>
      <c r="F60">
        <v>1</v>
      </c>
      <c r="G60">
        <v>138</v>
      </c>
      <c r="H60" t="s">
        <v>249</v>
      </c>
      <c r="I60" s="11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s="6"/>
    </row>
    <row r="61" spans="2:17" x14ac:dyDescent="0.3">
      <c r="B61" s="3">
        <v>42247</v>
      </c>
      <c r="C61" t="s">
        <v>17</v>
      </c>
      <c r="D61">
        <v>76</v>
      </c>
      <c r="E61">
        <v>5</v>
      </c>
      <c r="F61">
        <v>2</v>
      </c>
      <c r="G61">
        <v>86</v>
      </c>
      <c r="H61" t="s">
        <v>95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42247</v>
      </c>
      <c r="C62" t="s">
        <v>17</v>
      </c>
      <c r="D62">
        <v>76</v>
      </c>
      <c r="E62">
        <v>5</v>
      </c>
      <c r="F62">
        <v>3</v>
      </c>
      <c r="G62">
        <v>115</v>
      </c>
      <c r="H62" t="s">
        <v>98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42247</v>
      </c>
      <c r="C63" t="s">
        <v>17</v>
      </c>
      <c r="D63">
        <v>76</v>
      </c>
      <c r="E63">
        <v>5</v>
      </c>
      <c r="F63">
        <v>4</v>
      </c>
      <c r="G63">
        <v>124</v>
      </c>
      <c r="H63" t="s">
        <v>95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42247</v>
      </c>
      <c r="C64" t="s">
        <v>17</v>
      </c>
      <c r="D64">
        <v>76</v>
      </c>
      <c r="E64">
        <v>5</v>
      </c>
      <c r="F64">
        <v>5</v>
      </c>
      <c r="G64">
        <v>140</v>
      </c>
      <c r="H64" t="s">
        <v>95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42247</v>
      </c>
      <c r="C65" t="s">
        <v>17</v>
      </c>
      <c r="D65">
        <v>76</v>
      </c>
      <c r="E65">
        <v>5</v>
      </c>
      <c r="F65">
        <v>6</v>
      </c>
      <c r="G65">
        <v>89</v>
      </c>
      <c r="H65" t="s">
        <v>95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42247</v>
      </c>
      <c r="C66" t="s">
        <v>17</v>
      </c>
      <c r="D66">
        <v>76</v>
      </c>
      <c r="E66">
        <v>5</v>
      </c>
      <c r="F66">
        <v>7</v>
      </c>
      <c r="G66">
        <v>71</v>
      </c>
      <c r="H66" t="s">
        <v>95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42247</v>
      </c>
      <c r="C67" t="s">
        <v>17</v>
      </c>
      <c r="D67">
        <v>76</v>
      </c>
      <c r="E67">
        <v>5</v>
      </c>
      <c r="F67">
        <v>8</v>
      </c>
      <c r="G67">
        <v>70</v>
      </c>
      <c r="H67" t="s">
        <v>95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42247</v>
      </c>
      <c r="C68" t="s">
        <v>17</v>
      </c>
      <c r="D68">
        <v>76</v>
      </c>
      <c r="E68">
        <v>5</v>
      </c>
      <c r="F68">
        <v>9</v>
      </c>
      <c r="G68">
        <v>131</v>
      </c>
      <c r="H68" t="s">
        <v>99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7" x14ac:dyDescent="0.3">
      <c r="B69" s="3">
        <v>42247</v>
      </c>
      <c r="C69" t="s">
        <v>17</v>
      </c>
      <c r="D69">
        <v>76</v>
      </c>
      <c r="E69">
        <v>5</v>
      </c>
      <c r="F69">
        <v>10</v>
      </c>
      <c r="G69">
        <v>124</v>
      </c>
      <c r="H69" t="s">
        <v>116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42247</v>
      </c>
      <c r="C70" t="s">
        <v>17</v>
      </c>
      <c r="D70">
        <v>76</v>
      </c>
      <c r="E70">
        <v>5</v>
      </c>
      <c r="F70">
        <v>11</v>
      </c>
      <c r="G70">
        <v>151</v>
      </c>
      <c r="H70" t="s">
        <v>99</v>
      </c>
      <c r="I70">
        <v>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Q70" t="s">
        <v>358</v>
      </c>
    </row>
    <row r="71" spans="2:17" x14ac:dyDescent="0.3">
      <c r="B71" s="3">
        <v>42247</v>
      </c>
      <c r="C71" t="s">
        <v>17</v>
      </c>
      <c r="D71">
        <v>76</v>
      </c>
      <c r="E71">
        <v>5</v>
      </c>
      <c r="F71">
        <v>12</v>
      </c>
      <c r="G71">
        <v>129</v>
      </c>
      <c r="H71" t="s">
        <v>99</v>
      </c>
      <c r="I71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7" x14ac:dyDescent="0.3">
      <c r="B72" s="3">
        <v>42247</v>
      </c>
      <c r="C72" t="s">
        <v>17</v>
      </c>
      <c r="D72">
        <v>76</v>
      </c>
      <c r="E72">
        <v>5</v>
      </c>
      <c r="F72">
        <v>13</v>
      </c>
      <c r="G72">
        <v>118</v>
      </c>
      <c r="H72" t="s">
        <v>95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7" x14ac:dyDescent="0.3">
      <c r="B73" s="3">
        <v>42247</v>
      </c>
      <c r="C73" t="s">
        <v>17</v>
      </c>
      <c r="D73">
        <v>76</v>
      </c>
      <c r="E73">
        <v>5</v>
      </c>
      <c r="F73">
        <v>14</v>
      </c>
      <c r="G73">
        <v>144</v>
      </c>
      <c r="H73" t="s">
        <v>99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 s="6"/>
    </row>
    <row r="74" spans="2:17" x14ac:dyDescent="0.3">
      <c r="B74" s="3">
        <v>42247</v>
      </c>
      <c r="C74" t="s">
        <v>17</v>
      </c>
      <c r="D74">
        <v>76</v>
      </c>
      <c r="E74">
        <v>5</v>
      </c>
      <c r="F74">
        <v>15</v>
      </c>
      <c r="G74">
        <v>113</v>
      </c>
      <c r="H74" t="s">
        <v>99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 s="6"/>
    </row>
    <row r="75" spans="2:17" x14ac:dyDescent="0.3">
      <c r="B75" s="3">
        <v>42247</v>
      </c>
      <c r="C75" t="s">
        <v>17</v>
      </c>
      <c r="D75">
        <v>76</v>
      </c>
      <c r="E75">
        <v>5</v>
      </c>
      <c r="F75">
        <v>16</v>
      </c>
      <c r="G75">
        <v>138</v>
      </c>
      <c r="H75" t="s">
        <v>99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42247</v>
      </c>
      <c r="C76" t="s">
        <v>17</v>
      </c>
      <c r="D76">
        <v>76</v>
      </c>
      <c r="E76">
        <v>5</v>
      </c>
      <c r="F76">
        <v>17</v>
      </c>
      <c r="G76">
        <v>138</v>
      </c>
      <c r="H76" t="s">
        <v>99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42247</v>
      </c>
      <c r="C77" t="s">
        <v>17</v>
      </c>
      <c r="D77">
        <v>76</v>
      </c>
      <c r="E77">
        <v>5</v>
      </c>
      <c r="F77">
        <v>18</v>
      </c>
      <c r="G77">
        <v>139</v>
      </c>
      <c r="H77" s="11" t="s">
        <v>99</v>
      </c>
      <c r="I77">
        <v>3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42247</v>
      </c>
      <c r="C78" t="s">
        <v>17</v>
      </c>
      <c r="D78">
        <v>76</v>
      </c>
      <c r="E78">
        <v>5</v>
      </c>
      <c r="F78">
        <v>19</v>
      </c>
      <c r="G78">
        <v>109</v>
      </c>
      <c r="H78" t="s">
        <v>95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7" x14ac:dyDescent="0.3">
      <c r="B79" s="3">
        <v>42247</v>
      </c>
      <c r="C79" t="s">
        <v>17</v>
      </c>
      <c r="D79">
        <v>76</v>
      </c>
      <c r="E79">
        <v>5</v>
      </c>
      <c r="F79">
        <v>20</v>
      </c>
      <c r="G79">
        <v>64</v>
      </c>
      <c r="H79" t="s">
        <v>95</v>
      </c>
      <c r="I79">
        <v>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>
        <v>42247</v>
      </c>
      <c r="C80" t="s">
        <v>17</v>
      </c>
      <c r="D80">
        <v>77</v>
      </c>
      <c r="E80">
        <v>6</v>
      </c>
      <c r="F80">
        <v>1</v>
      </c>
      <c r="G80">
        <v>82</v>
      </c>
      <c r="H80" t="s">
        <v>95</v>
      </c>
      <c r="I80" s="11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7" x14ac:dyDescent="0.3">
      <c r="B81" s="3">
        <v>42247</v>
      </c>
      <c r="C81" t="s">
        <v>17</v>
      </c>
      <c r="D81">
        <v>77</v>
      </c>
      <c r="E81">
        <v>6</v>
      </c>
      <c r="F81">
        <v>2</v>
      </c>
      <c r="G81">
        <v>63</v>
      </c>
      <c r="H81" t="s">
        <v>95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42247</v>
      </c>
      <c r="C82" t="s">
        <v>17</v>
      </c>
      <c r="D82">
        <v>77</v>
      </c>
      <c r="E82">
        <v>6</v>
      </c>
      <c r="F82">
        <v>3</v>
      </c>
      <c r="G82">
        <v>126</v>
      </c>
      <c r="H82" t="s">
        <v>98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7" x14ac:dyDescent="0.3">
      <c r="B83" s="3">
        <v>42247</v>
      </c>
      <c r="C83" t="s">
        <v>17</v>
      </c>
      <c r="D83">
        <v>77</v>
      </c>
      <c r="E83">
        <v>6</v>
      </c>
      <c r="F83">
        <v>4</v>
      </c>
      <c r="G83">
        <v>37</v>
      </c>
      <c r="H83" t="s">
        <v>95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7" x14ac:dyDescent="0.3">
      <c r="B84" s="3">
        <v>42247</v>
      </c>
      <c r="C84" t="s">
        <v>17</v>
      </c>
      <c r="D84">
        <v>77</v>
      </c>
      <c r="E84">
        <v>6</v>
      </c>
      <c r="F84">
        <v>5</v>
      </c>
      <c r="G84">
        <v>55</v>
      </c>
      <c r="H84" t="s">
        <v>95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7" x14ac:dyDescent="0.3">
      <c r="B85" s="3">
        <v>42247</v>
      </c>
      <c r="C85" t="s">
        <v>17</v>
      </c>
      <c r="D85">
        <v>78</v>
      </c>
      <c r="E85">
        <v>7</v>
      </c>
      <c r="F85">
        <v>1</v>
      </c>
      <c r="G85">
        <v>104</v>
      </c>
      <c r="H85" t="s">
        <v>95</v>
      </c>
      <c r="I85" s="11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7" x14ac:dyDescent="0.3">
      <c r="B86" s="3">
        <v>42247</v>
      </c>
      <c r="C86" t="s">
        <v>17</v>
      </c>
      <c r="D86">
        <v>78</v>
      </c>
      <c r="E86">
        <v>7</v>
      </c>
      <c r="F86">
        <v>2</v>
      </c>
      <c r="G86">
        <v>63</v>
      </c>
      <c r="H86" t="s">
        <v>95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 s="6" t="s">
        <v>210</v>
      </c>
    </row>
    <row r="87" spans="2:17" x14ac:dyDescent="0.3">
      <c r="B87" s="3">
        <v>42247</v>
      </c>
      <c r="C87" t="s">
        <v>17</v>
      </c>
      <c r="D87">
        <v>78</v>
      </c>
      <c r="E87">
        <v>7</v>
      </c>
      <c r="F87">
        <v>3</v>
      </c>
      <c r="G87">
        <v>34</v>
      </c>
      <c r="H87" t="s">
        <v>95</v>
      </c>
      <c r="I87">
        <v>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7" x14ac:dyDescent="0.3">
      <c r="B88" s="3">
        <v>42247</v>
      </c>
      <c r="C88" t="s">
        <v>17</v>
      </c>
      <c r="D88">
        <v>78</v>
      </c>
      <c r="E88">
        <v>7</v>
      </c>
      <c r="F88">
        <v>4</v>
      </c>
      <c r="G88">
        <v>84</v>
      </c>
      <c r="H88" t="s">
        <v>95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s="6" t="s">
        <v>359</v>
      </c>
    </row>
    <row r="89" spans="2:17" x14ac:dyDescent="0.3">
      <c r="B89" s="3">
        <v>42247</v>
      </c>
      <c r="C89" t="s">
        <v>17</v>
      </c>
      <c r="D89">
        <v>78</v>
      </c>
      <c r="E89">
        <v>7</v>
      </c>
      <c r="F89">
        <v>5</v>
      </c>
      <c r="G89">
        <v>96</v>
      </c>
      <c r="H89" t="s">
        <v>95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42247</v>
      </c>
      <c r="C90" t="s">
        <v>17</v>
      </c>
      <c r="D90">
        <v>78</v>
      </c>
      <c r="E90">
        <v>7</v>
      </c>
      <c r="F90">
        <v>6</v>
      </c>
      <c r="G90">
        <v>85</v>
      </c>
      <c r="H90" t="s">
        <v>95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7" x14ac:dyDescent="0.3">
      <c r="B91" s="3">
        <v>42247</v>
      </c>
      <c r="C91" t="s">
        <v>17</v>
      </c>
      <c r="D91">
        <v>78</v>
      </c>
      <c r="E91">
        <v>7</v>
      </c>
      <c r="F91">
        <v>7</v>
      </c>
      <c r="G91">
        <v>55</v>
      </c>
      <c r="H91" t="s">
        <v>95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42247</v>
      </c>
      <c r="C92" t="s">
        <v>17</v>
      </c>
      <c r="D92">
        <v>78</v>
      </c>
      <c r="E92">
        <v>7</v>
      </c>
      <c r="F92">
        <v>8</v>
      </c>
      <c r="G92">
        <v>76</v>
      </c>
      <c r="H92" t="s">
        <v>95</v>
      </c>
      <c r="I92">
        <v>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7" x14ac:dyDescent="0.3">
      <c r="B93" s="3">
        <v>42247</v>
      </c>
      <c r="C93" t="s">
        <v>17</v>
      </c>
      <c r="D93">
        <v>78</v>
      </c>
      <c r="E93">
        <v>7</v>
      </c>
      <c r="F93">
        <v>9</v>
      </c>
      <c r="G93">
        <v>118</v>
      </c>
      <c r="H93" t="s">
        <v>99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42247</v>
      </c>
      <c r="C94" t="s">
        <v>17</v>
      </c>
      <c r="D94">
        <v>78</v>
      </c>
      <c r="E94">
        <v>7</v>
      </c>
      <c r="F94">
        <v>10</v>
      </c>
      <c r="G94">
        <v>79</v>
      </c>
      <c r="H94" t="s">
        <v>95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 s="6"/>
    </row>
    <row r="95" spans="2:17" x14ac:dyDescent="0.3">
      <c r="B95" s="3">
        <v>42247</v>
      </c>
      <c r="C95" t="s">
        <v>17</v>
      </c>
      <c r="D95">
        <v>78</v>
      </c>
      <c r="E95">
        <v>7</v>
      </c>
      <c r="F95">
        <v>11</v>
      </c>
      <c r="G95">
        <v>101</v>
      </c>
      <c r="H95" t="s">
        <v>95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42247</v>
      </c>
      <c r="C96" t="s">
        <v>17</v>
      </c>
      <c r="D96">
        <v>78</v>
      </c>
      <c r="E96">
        <v>7</v>
      </c>
      <c r="F96">
        <v>12</v>
      </c>
      <c r="G96">
        <v>36</v>
      </c>
      <c r="H96" t="s">
        <v>95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42247</v>
      </c>
      <c r="C97" t="s">
        <v>17</v>
      </c>
      <c r="D97">
        <v>78</v>
      </c>
      <c r="E97">
        <v>7</v>
      </c>
      <c r="F97">
        <v>13</v>
      </c>
      <c r="G97">
        <v>56</v>
      </c>
      <c r="H97" t="s">
        <v>95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42247</v>
      </c>
      <c r="C98" t="s">
        <v>17</v>
      </c>
      <c r="D98">
        <v>78</v>
      </c>
      <c r="E98">
        <v>7</v>
      </c>
      <c r="F98">
        <v>14</v>
      </c>
      <c r="G98">
        <v>97</v>
      </c>
      <c r="H98" t="s">
        <v>116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 t="s">
        <v>191</v>
      </c>
    </row>
    <row r="99" spans="2:17" x14ac:dyDescent="0.3">
      <c r="B99" s="3">
        <v>42247</v>
      </c>
      <c r="C99" t="s">
        <v>17</v>
      </c>
      <c r="D99">
        <v>78</v>
      </c>
      <c r="E99">
        <v>7</v>
      </c>
      <c r="F99">
        <v>15</v>
      </c>
      <c r="G99">
        <v>86</v>
      </c>
      <c r="H99" t="s">
        <v>95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42247</v>
      </c>
      <c r="C100" t="s">
        <v>17</v>
      </c>
      <c r="D100">
        <v>78</v>
      </c>
      <c r="E100">
        <v>7</v>
      </c>
      <c r="F100">
        <v>16</v>
      </c>
      <c r="G100" s="11">
        <v>53</v>
      </c>
      <c r="H100" t="s">
        <v>95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42247</v>
      </c>
      <c r="C101" t="s">
        <v>17</v>
      </c>
      <c r="D101">
        <v>78</v>
      </c>
      <c r="E101">
        <v>7</v>
      </c>
      <c r="F101">
        <v>17</v>
      </c>
      <c r="G101" s="11">
        <v>67</v>
      </c>
      <c r="H101" t="s">
        <v>95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7" x14ac:dyDescent="0.3">
      <c r="B102" s="3">
        <v>42247</v>
      </c>
      <c r="C102" t="s">
        <v>17</v>
      </c>
      <c r="D102">
        <v>79</v>
      </c>
      <c r="E102">
        <v>8</v>
      </c>
      <c r="F102">
        <v>1</v>
      </c>
      <c r="G102">
        <v>141</v>
      </c>
      <c r="H102" t="s">
        <v>99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7" x14ac:dyDescent="0.3">
      <c r="B103" s="3">
        <v>42247</v>
      </c>
      <c r="C103" t="s">
        <v>17</v>
      </c>
      <c r="D103">
        <v>79</v>
      </c>
      <c r="E103">
        <v>8</v>
      </c>
      <c r="F103">
        <v>2</v>
      </c>
      <c r="G103">
        <v>58</v>
      </c>
      <c r="H103" t="s">
        <v>95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7" x14ac:dyDescent="0.3">
      <c r="B104" s="3">
        <v>42247</v>
      </c>
      <c r="C104" t="s">
        <v>17</v>
      </c>
      <c r="D104">
        <v>80</v>
      </c>
      <c r="E104">
        <v>9</v>
      </c>
      <c r="F104">
        <v>1</v>
      </c>
      <c r="G104">
        <v>142</v>
      </c>
      <c r="H104" t="s">
        <v>95</v>
      </c>
      <c r="I104" s="11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42247</v>
      </c>
      <c r="C105" t="s">
        <v>17</v>
      </c>
      <c r="D105">
        <v>80</v>
      </c>
      <c r="E105">
        <v>9</v>
      </c>
      <c r="F105">
        <v>2</v>
      </c>
      <c r="G105">
        <v>49</v>
      </c>
      <c r="H105" t="s">
        <v>95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42247</v>
      </c>
      <c r="C106" t="s">
        <v>17</v>
      </c>
      <c r="D106">
        <v>80</v>
      </c>
      <c r="E106">
        <v>9</v>
      </c>
      <c r="F106">
        <v>3</v>
      </c>
      <c r="G106">
        <v>77</v>
      </c>
      <c r="H106" t="s">
        <v>95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>
        <v>42247</v>
      </c>
      <c r="C107" t="s">
        <v>17</v>
      </c>
      <c r="D107">
        <v>80</v>
      </c>
      <c r="E107">
        <v>9</v>
      </c>
      <c r="F107">
        <v>4</v>
      </c>
      <c r="G107">
        <v>72</v>
      </c>
      <c r="H107" t="s">
        <v>95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42247</v>
      </c>
      <c r="C108" t="s">
        <v>17</v>
      </c>
      <c r="D108">
        <v>80</v>
      </c>
      <c r="E108">
        <v>9</v>
      </c>
      <c r="F108">
        <v>5</v>
      </c>
      <c r="G108">
        <v>104</v>
      </c>
      <c r="H108" t="s">
        <v>95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7" x14ac:dyDescent="0.3">
      <c r="B109" s="3">
        <v>42247</v>
      </c>
      <c r="C109" t="s">
        <v>17</v>
      </c>
      <c r="D109">
        <v>80</v>
      </c>
      <c r="E109">
        <v>9</v>
      </c>
      <c r="F109">
        <v>6</v>
      </c>
      <c r="G109" s="11">
        <v>63</v>
      </c>
      <c r="H109" t="s">
        <v>95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>
        <v>42247</v>
      </c>
      <c r="C110" t="s">
        <v>17</v>
      </c>
      <c r="D110">
        <v>80</v>
      </c>
      <c r="E110">
        <v>9</v>
      </c>
      <c r="F110">
        <v>7</v>
      </c>
      <c r="G110">
        <v>100</v>
      </c>
      <c r="H110" t="s">
        <v>95</v>
      </c>
      <c r="I110">
        <v>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7" x14ac:dyDescent="0.3">
      <c r="B111" s="3">
        <v>42247</v>
      </c>
      <c r="C111" t="s">
        <v>17</v>
      </c>
      <c r="D111">
        <v>80</v>
      </c>
      <c r="E111">
        <v>9</v>
      </c>
      <c r="F111">
        <v>8</v>
      </c>
      <c r="G111">
        <v>111</v>
      </c>
      <c r="H111" t="s">
        <v>95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t="s">
        <v>166</v>
      </c>
    </row>
    <row r="112" spans="2:17" x14ac:dyDescent="0.3">
      <c r="B112" s="3">
        <v>42247</v>
      </c>
      <c r="C112" t="s">
        <v>17</v>
      </c>
      <c r="D112">
        <v>80</v>
      </c>
      <c r="E112">
        <v>9</v>
      </c>
      <c r="F112">
        <v>9</v>
      </c>
      <c r="G112">
        <v>105</v>
      </c>
      <c r="H112" t="s">
        <v>95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>
        <v>42247</v>
      </c>
      <c r="C113" t="s">
        <v>17</v>
      </c>
      <c r="D113">
        <v>80</v>
      </c>
      <c r="E113">
        <v>9</v>
      </c>
      <c r="F113">
        <v>10</v>
      </c>
      <c r="G113">
        <v>115</v>
      </c>
      <c r="H113" t="s">
        <v>95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7" x14ac:dyDescent="0.3">
      <c r="B114" s="3">
        <v>42247</v>
      </c>
      <c r="C114" t="s">
        <v>17</v>
      </c>
      <c r="D114">
        <v>80</v>
      </c>
      <c r="E114">
        <v>9</v>
      </c>
      <c r="F114">
        <v>11</v>
      </c>
      <c r="G114">
        <v>116</v>
      </c>
      <c r="H114" t="s">
        <v>98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 t="s">
        <v>166</v>
      </c>
    </row>
    <row r="115" spans="2:17" x14ac:dyDescent="0.3">
      <c r="B115" s="3">
        <v>42247</v>
      </c>
      <c r="C115" t="s">
        <v>17</v>
      </c>
      <c r="D115">
        <v>80</v>
      </c>
      <c r="E115">
        <v>9</v>
      </c>
      <c r="F115">
        <v>12</v>
      </c>
      <c r="G115">
        <v>118</v>
      </c>
      <c r="H115" t="s">
        <v>116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7" x14ac:dyDescent="0.3">
      <c r="B116" s="3">
        <v>42247</v>
      </c>
      <c r="C116" t="s">
        <v>17</v>
      </c>
      <c r="D116">
        <v>80</v>
      </c>
      <c r="E116">
        <v>9</v>
      </c>
      <c r="F116">
        <v>13</v>
      </c>
      <c r="G116">
        <v>104</v>
      </c>
      <c r="H116" t="s">
        <v>95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7" x14ac:dyDescent="0.3">
      <c r="B117" s="3">
        <v>42247</v>
      </c>
      <c r="C117" t="s">
        <v>17</v>
      </c>
      <c r="D117">
        <v>80</v>
      </c>
      <c r="E117">
        <v>9</v>
      </c>
      <c r="F117">
        <v>14</v>
      </c>
      <c r="G117" s="11">
        <v>121</v>
      </c>
      <c r="H117" t="s">
        <v>95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7" x14ac:dyDescent="0.3">
      <c r="B118" s="3">
        <v>42247</v>
      </c>
      <c r="C118" t="s">
        <v>17</v>
      </c>
      <c r="D118">
        <v>80</v>
      </c>
      <c r="E118">
        <v>9</v>
      </c>
      <c r="F118">
        <v>15</v>
      </c>
      <c r="G118">
        <v>124</v>
      </c>
      <c r="H118" t="s">
        <v>95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 t="s">
        <v>191</v>
      </c>
    </row>
    <row r="119" spans="2:17" x14ac:dyDescent="0.3">
      <c r="B119" s="3">
        <v>42247</v>
      </c>
      <c r="C119" t="s">
        <v>17</v>
      </c>
      <c r="D119">
        <v>80</v>
      </c>
      <c r="E119">
        <v>9</v>
      </c>
      <c r="F119">
        <v>16</v>
      </c>
      <c r="G119">
        <v>99</v>
      </c>
      <c r="H119" t="s">
        <v>95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 t="s">
        <v>191</v>
      </c>
    </row>
    <row r="120" spans="2:17" x14ac:dyDescent="0.3">
      <c r="B120" s="3">
        <v>42247</v>
      </c>
      <c r="C120" t="s">
        <v>17</v>
      </c>
      <c r="D120">
        <v>80</v>
      </c>
      <c r="E120">
        <v>9</v>
      </c>
      <c r="F120">
        <v>17</v>
      </c>
      <c r="G120">
        <v>100</v>
      </c>
      <c r="H120" t="s">
        <v>95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 t="s">
        <v>358</v>
      </c>
    </row>
    <row r="121" spans="2:17" x14ac:dyDescent="0.3">
      <c r="B121" s="3">
        <v>42247</v>
      </c>
      <c r="C121" t="s">
        <v>17</v>
      </c>
      <c r="D121">
        <v>80</v>
      </c>
      <c r="E121">
        <v>9</v>
      </c>
      <c r="F121">
        <v>18</v>
      </c>
      <c r="G121">
        <v>107</v>
      </c>
      <c r="H121" s="11" t="s">
        <v>95</v>
      </c>
      <c r="I121">
        <v>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42247</v>
      </c>
      <c r="C122" t="s">
        <v>17</v>
      </c>
      <c r="D122">
        <v>80</v>
      </c>
      <c r="E122">
        <v>9</v>
      </c>
      <c r="F122">
        <v>19</v>
      </c>
      <c r="G122">
        <v>80</v>
      </c>
      <c r="H122" t="s">
        <v>95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42247</v>
      </c>
      <c r="C123" t="s">
        <v>17</v>
      </c>
      <c r="D123">
        <v>80</v>
      </c>
      <c r="E123">
        <v>9</v>
      </c>
      <c r="F123">
        <v>20</v>
      </c>
      <c r="G123">
        <v>84</v>
      </c>
      <c r="H123" t="s">
        <v>95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42247</v>
      </c>
      <c r="C124" t="s">
        <v>17</v>
      </c>
      <c r="D124">
        <v>81</v>
      </c>
      <c r="E124">
        <v>10</v>
      </c>
      <c r="F124">
        <v>1</v>
      </c>
      <c r="G124">
        <v>73</v>
      </c>
      <c r="H124" t="s">
        <v>98</v>
      </c>
      <c r="I124" s="11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7" x14ac:dyDescent="0.3">
      <c r="B125" s="3">
        <v>42247</v>
      </c>
      <c r="C125" t="s">
        <v>17</v>
      </c>
      <c r="D125">
        <v>81</v>
      </c>
      <c r="E125">
        <v>10</v>
      </c>
      <c r="F125">
        <v>2</v>
      </c>
      <c r="G125">
        <v>56</v>
      </c>
      <c r="H125" t="s">
        <v>98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7" x14ac:dyDescent="0.3">
      <c r="B126" s="3">
        <v>42247</v>
      </c>
      <c r="C126" t="s">
        <v>17</v>
      </c>
      <c r="D126">
        <v>81</v>
      </c>
      <c r="E126">
        <v>10</v>
      </c>
      <c r="F126">
        <v>3</v>
      </c>
      <c r="G126">
        <v>66</v>
      </c>
      <c r="H126" t="s">
        <v>98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42247</v>
      </c>
      <c r="C127" t="s">
        <v>17</v>
      </c>
      <c r="D127">
        <v>81</v>
      </c>
      <c r="E127">
        <v>10</v>
      </c>
      <c r="F127">
        <v>4</v>
      </c>
      <c r="G127">
        <v>64</v>
      </c>
      <c r="H127" t="s">
        <v>95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42247</v>
      </c>
      <c r="C128" t="s">
        <v>17</v>
      </c>
      <c r="D128">
        <v>81</v>
      </c>
      <c r="E128">
        <v>10</v>
      </c>
      <c r="F128">
        <v>5</v>
      </c>
      <c r="G128">
        <v>101</v>
      </c>
      <c r="H128" t="s">
        <v>95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42247</v>
      </c>
      <c r="C129" t="s">
        <v>17</v>
      </c>
      <c r="D129">
        <v>81</v>
      </c>
      <c r="E129">
        <v>10</v>
      </c>
      <c r="F129">
        <v>6</v>
      </c>
      <c r="G129">
        <v>66</v>
      </c>
      <c r="H129" t="s">
        <v>95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42247</v>
      </c>
      <c r="C130" t="s">
        <v>17</v>
      </c>
      <c r="D130">
        <v>81</v>
      </c>
      <c r="E130">
        <v>10</v>
      </c>
      <c r="F130">
        <v>7</v>
      </c>
      <c r="G130">
        <v>66</v>
      </c>
      <c r="H130" t="s">
        <v>98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42247</v>
      </c>
      <c r="C131" t="s">
        <v>17</v>
      </c>
      <c r="D131">
        <v>81</v>
      </c>
      <c r="E131">
        <v>10</v>
      </c>
      <c r="F131">
        <v>8</v>
      </c>
      <c r="G131">
        <v>115</v>
      </c>
      <c r="H131" t="s">
        <v>98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42247</v>
      </c>
      <c r="C132" t="s">
        <v>17</v>
      </c>
      <c r="D132">
        <v>81</v>
      </c>
      <c r="E132">
        <v>10</v>
      </c>
      <c r="F132">
        <v>9</v>
      </c>
      <c r="G132">
        <v>86</v>
      </c>
      <c r="H132" t="s">
        <v>95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42247</v>
      </c>
      <c r="C133" t="s">
        <v>17</v>
      </c>
      <c r="D133">
        <v>81</v>
      </c>
      <c r="E133">
        <v>10</v>
      </c>
      <c r="F133">
        <v>10</v>
      </c>
      <c r="G133">
        <v>57</v>
      </c>
      <c r="H133" t="s">
        <v>95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42247</v>
      </c>
      <c r="C134" t="s">
        <v>17</v>
      </c>
      <c r="D134">
        <v>81</v>
      </c>
      <c r="E134">
        <v>10</v>
      </c>
      <c r="F134">
        <v>11</v>
      </c>
      <c r="G134">
        <v>104</v>
      </c>
      <c r="H134" t="s">
        <v>98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42247</v>
      </c>
      <c r="C135" t="s">
        <v>17</v>
      </c>
      <c r="D135">
        <v>81</v>
      </c>
      <c r="E135">
        <v>10</v>
      </c>
      <c r="F135">
        <v>12</v>
      </c>
      <c r="G135">
        <v>59</v>
      </c>
      <c r="H135" t="s">
        <v>95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42247</v>
      </c>
      <c r="C136" t="s">
        <v>17</v>
      </c>
      <c r="D136">
        <v>81</v>
      </c>
      <c r="E136">
        <v>10</v>
      </c>
      <c r="F136">
        <v>13</v>
      </c>
      <c r="G136">
        <v>84</v>
      </c>
      <c r="H136" t="s">
        <v>95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42247</v>
      </c>
      <c r="C137" t="s">
        <v>17</v>
      </c>
      <c r="D137">
        <v>81</v>
      </c>
      <c r="E137">
        <v>10</v>
      </c>
      <c r="F137">
        <v>14</v>
      </c>
      <c r="G137">
        <v>116</v>
      </c>
      <c r="H137" t="s">
        <v>95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42247</v>
      </c>
      <c r="C138" t="s">
        <v>17</v>
      </c>
      <c r="D138">
        <v>81</v>
      </c>
      <c r="E138">
        <v>10</v>
      </c>
      <c r="F138">
        <v>15</v>
      </c>
      <c r="G138">
        <v>90</v>
      </c>
      <c r="H138" t="s">
        <v>95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42247</v>
      </c>
      <c r="C139" t="s">
        <v>17</v>
      </c>
      <c r="D139">
        <v>81</v>
      </c>
      <c r="E139">
        <v>10</v>
      </c>
      <c r="F139">
        <v>16</v>
      </c>
      <c r="G139">
        <v>56</v>
      </c>
      <c r="H139" t="s">
        <v>95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Q139" t="s">
        <v>329</v>
      </c>
    </row>
    <row r="140" spans="2:17" x14ac:dyDescent="0.3">
      <c r="B140" s="3">
        <v>42247</v>
      </c>
      <c r="C140" t="s">
        <v>17</v>
      </c>
      <c r="D140">
        <v>81</v>
      </c>
      <c r="E140">
        <v>10</v>
      </c>
      <c r="F140">
        <v>17</v>
      </c>
      <c r="G140">
        <v>36</v>
      </c>
      <c r="H140" t="s">
        <v>95</v>
      </c>
      <c r="I140">
        <v>4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Q140" t="s">
        <v>360</v>
      </c>
    </row>
    <row r="141" spans="2:17" x14ac:dyDescent="0.3">
      <c r="B141" s="3">
        <v>42247</v>
      </c>
      <c r="C141" t="s">
        <v>17</v>
      </c>
      <c r="D141">
        <v>81</v>
      </c>
      <c r="E141">
        <v>10</v>
      </c>
      <c r="F141">
        <v>18</v>
      </c>
      <c r="G141">
        <v>56</v>
      </c>
      <c r="H141" s="11" t="s">
        <v>95</v>
      </c>
      <c r="I141">
        <v>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Q141" t="s">
        <v>361</v>
      </c>
    </row>
    <row r="142" spans="2:17" x14ac:dyDescent="0.3">
      <c r="B142" s="3">
        <v>42247</v>
      </c>
      <c r="C142" t="s">
        <v>17</v>
      </c>
      <c r="D142">
        <v>81</v>
      </c>
      <c r="E142">
        <v>10</v>
      </c>
      <c r="F142">
        <v>19</v>
      </c>
      <c r="G142">
        <v>27</v>
      </c>
      <c r="H142" t="s">
        <v>98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 t="s">
        <v>329</v>
      </c>
    </row>
    <row r="143" spans="2:17" x14ac:dyDescent="0.3">
      <c r="B143" s="3">
        <v>42247</v>
      </c>
      <c r="C143" t="s">
        <v>17</v>
      </c>
      <c r="D143">
        <v>81</v>
      </c>
      <c r="E143">
        <v>10</v>
      </c>
      <c r="F143">
        <v>20</v>
      </c>
      <c r="G143" s="11">
        <v>28</v>
      </c>
      <c r="H143" t="s">
        <v>98</v>
      </c>
      <c r="I143">
        <v>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 s="6" t="s">
        <v>362</v>
      </c>
    </row>
    <row r="144" spans="2:17" x14ac:dyDescent="0.3">
      <c r="B144" s="3">
        <v>42247</v>
      </c>
      <c r="C144" t="s">
        <v>17</v>
      </c>
      <c r="D144">
        <v>82</v>
      </c>
      <c r="E144">
        <v>11</v>
      </c>
      <c r="F144">
        <v>1</v>
      </c>
      <c r="G144">
        <v>95</v>
      </c>
      <c r="H144" t="s">
        <v>95</v>
      </c>
      <c r="I144" s="11">
        <v>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Q144" t="s">
        <v>295</v>
      </c>
    </row>
    <row r="145" spans="2:17" x14ac:dyDescent="0.3">
      <c r="B145" s="3">
        <v>42247</v>
      </c>
      <c r="C145" t="s">
        <v>17</v>
      </c>
      <c r="D145">
        <v>82</v>
      </c>
      <c r="E145">
        <v>11</v>
      </c>
      <c r="F145">
        <v>2</v>
      </c>
      <c r="G145">
        <v>66</v>
      </c>
      <c r="H145" t="s">
        <v>95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 s="6" t="s">
        <v>126</v>
      </c>
    </row>
    <row r="146" spans="2:17" x14ac:dyDescent="0.3">
      <c r="B146" s="3">
        <v>42247</v>
      </c>
      <c r="C146" t="s">
        <v>17</v>
      </c>
      <c r="D146">
        <v>82</v>
      </c>
      <c r="E146">
        <v>11</v>
      </c>
      <c r="F146">
        <v>3</v>
      </c>
      <c r="G146">
        <v>69</v>
      </c>
      <c r="H146" t="s">
        <v>95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</row>
    <row r="147" spans="2:17" x14ac:dyDescent="0.3">
      <c r="B147" s="3">
        <v>42247</v>
      </c>
      <c r="C147" t="s">
        <v>17</v>
      </c>
      <c r="D147">
        <v>82</v>
      </c>
      <c r="E147">
        <v>11</v>
      </c>
      <c r="F147">
        <v>4</v>
      </c>
      <c r="G147">
        <v>103</v>
      </c>
      <c r="H147" t="s">
        <v>99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42247</v>
      </c>
      <c r="C148" t="s">
        <v>17</v>
      </c>
      <c r="D148">
        <v>82</v>
      </c>
      <c r="E148">
        <v>11</v>
      </c>
      <c r="F148">
        <v>5</v>
      </c>
      <c r="G148">
        <v>52</v>
      </c>
      <c r="H148" t="s">
        <v>98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42247</v>
      </c>
      <c r="C149" t="s">
        <v>17</v>
      </c>
      <c r="D149">
        <v>82</v>
      </c>
      <c r="E149">
        <v>11</v>
      </c>
      <c r="F149">
        <v>6</v>
      </c>
      <c r="G149">
        <v>115</v>
      </c>
      <c r="H149" t="s">
        <v>99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 t="s">
        <v>332</v>
      </c>
    </row>
    <row r="150" spans="2:17" x14ac:dyDescent="0.3">
      <c r="B150" s="3">
        <v>42247</v>
      </c>
      <c r="C150" t="s">
        <v>17</v>
      </c>
      <c r="D150">
        <v>82</v>
      </c>
      <c r="E150">
        <v>11</v>
      </c>
      <c r="F150">
        <v>7</v>
      </c>
      <c r="G150">
        <v>107</v>
      </c>
      <c r="H150" t="s">
        <v>99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Q150" t="s">
        <v>363</v>
      </c>
    </row>
    <row r="151" spans="2:17" x14ac:dyDescent="0.3">
      <c r="B151" s="3">
        <v>42247</v>
      </c>
      <c r="C151" t="s">
        <v>17</v>
      </c>
      <c r="D151">
        <v>82</v>
      </c>
      <c r="E151">
        <v>11</v>
      </c>
      <c r="F151">
        <v>8</v>
      </c>
      <c r="G151">
        <v>114</v>
      </c>
      <c r="H151" t="s">
        <v>249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 t="s">
        <v>328</v>
      </c>
    </row>
    <row r="152" spans="2:17" x14ac:dyDescent="0.3">
      <c r="B152" s="3">
        <v>42247</v>
      </c>
      <c r="C152" t="s">
        <v>17</v>
      </c>
      <c r="D152">
        <v>82</v>
      </c>
      <c r="E152">
        <v>11</v>
      </c>
      <c r="F152">
        <v>9</v>
      </c>
      <c r="G152">
        <v>95</v>
      </c>
      <c r="H152" t="s">
        <v>98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42247</v>
      </c>
      <c r="C153" t="s">
        <v>17</v>
      </c>
      <c r="D153">
        <v>82</v>
      </c>
      <c r="E153">
        <v>11</v>
      </c>
      <c r="F153">
        <v>10</v>
      </c>
      <c r="G153">
        <v>128</v>
      </c>
      <c r="H153" t="s">
        <v>116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42247</v>
      </c>
      <c r="C154" t="s">
        <v>17</v>
      </c>
      <c r="D154">
        <v>82</v>
      </c>
      <c r="E154">
        <v>11</v>
      </c>
      <c r="F154">
        <v>11</v>
      </c>
      <c r="G154">
        <v>52</v>
      </c>
      <c r="H154" s="11" t="s">
        <v>98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2:17" x14ac:dyDescent="0.3">
      <c r="B155" s="3">
        <v>42247</v>
      </c>
      <c r="C155" t="s">
        <v>17</v>
      </c>
      <c r="D155">
        <v>82</v>
      </c>
      <c r="E155">
        <v>11</v>
      </c>
      <c r="F155">
        <v>12</v>
      </c>
      <c r="G155">
        <v>58</v>
      </c>
      <c r="H155" t="s">
        <v>98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>
        <v>42247</v>
      </c>
      <c r="C156" t="s">
        <v>17</v>
      </c>
      <c r="D156">
        <v>82</v>
      </c>
      <c r="E156">
        <v>11</v>
      </c>
      <c r="F156">
        <v>13</v>
      </c>
      <c r="G156">
        <v>73</v>
      </c>
      <c r="H156" t="s">
        <v>98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 t="s">
        <v>167</v>
      </c>
    </row>
    <row r="157" spans="2:17" x14ac:dyDescent="0.3">
      <c r="B157" s="3">
        <v>42247</v>
      </c>
      <c r="C157" t="s">
        <v>17</v>
      </c>
      <c r="D157">
        <v>82</v>
      </c>
      <c r="E157">
        <v>11</v>
      </c>
      <c r="F157">
        <v>14</v>
      </c>
      <c r="G157">
        <v>60</v>
      </c>
      <c r="H157" t="s">
        <v>95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7" x14ac:dyDescent="0.3">
      <c r="B158" s="3">
        <v>42247</v>
      </c>
      <c r="C158" t="s">
        <v>17</v>
      </c>
      <c r="D158">
        <v>83</v>
      </c>
      <c r="E158">
        <v>12</v>
      </c>
      <c r="F158">
        <v>1</v>
      </c>
      <c r="G158">
        <v>109</v>
      </c>
      <c r="H158" t="s">
        <v>95</v>
      </c>
      <c r="I158" s="11">
        <v>4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7" x14ac:dyDescent="0.3">
      <c r="B159" s="3">
        <v>42247</v>
      </c>
      <c r="C159" t="s">
        <v>17</v>
      </c>
      <c r="D159">
        <v>83</v>
      </c>
      <c r="E159">
        <v>12</v>
      </c>
      <c r="F159">
        <v>2</v>
      </c>
      <c r="G159" s="11">
        <v>116</v>
      </c>
      <c r="H159" t="s">
        <v>95</v>
      </c>
      <c r="I159">
        <v>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7" x14ac:dyDescent="0.3">
      <c r="B160" s="3">
        <v>42247</v>
      </c>
      <c r="C160" t="s">
        <v>17</v>
      </c>
      <c r="D160">
        <v>83</v>
      </c>
      <c r="E160">
        <v>12</v>
      </c>
      <c r="F160">
        <v>3</v>
      </c>
      <c r="G160">
        <v>61</v>
      </c>
      <c r="H160" t="s">
        <v>95</v>
      </c>
      <c r="I160">
        <v>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Q160" s="6"/>
    </row>
    <row r="161" spans="2:17" x14ac:dyDescent="0.3">
      <c r="B161" s="3">
        <v>42247</v>
      </c>
      <c r="C161" t="s">
        <v>17</v>
      </c>
      <c r="D161">
        <v>83</v>
      </c>
      <c r="E161">
        <v>12</v>
      </c>
      <c r="F161">
        <v>4</v>
      </c>
      <c r="G161">
        <v>81</v>
      </c>
      <c r="H161" t="s">
        <v>95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7" x14ac:dyDescent="0.3">
      <c r="B162" s="3">
        <v>42247</v>
      </c>
      <c r="C162" t="s">
        <v>17</v>
      </c>
      <c r="D162">
        <v>83</v>
      </c>
      <c r="E162">
        <v>12</v>
      </c>
      <c r="F162">
        <v>5</v>
      </c>
      <c r="G162">
        <v>100</v>
      </c>
      <c r="H162" t="s">
        <v>95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2:17" x14ac:dyDescent="0.3">
      <c r="B163" s="3">
        <v>42247</v>
      </c>
      <c r="C163" t="s">
        <v>17</v>
      </c>
      <c r="D163">
        <v>83</v>
      </c>
      <c r="E163">
        <v>12</v>
      </c>
      <c r="F163">
        <v>6</v>
      </c>
      <c r="G163" s="11">
        <v>84</v>
      </c>
      <c r="H163" t="s">
        <v>95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42247</v>
      </c>
      <c r="C164" t="s">
        <v>17</v>
      </c>
      <c r="D164">
        <v>83</v>
      </c>
      <c r="E164">
        <v>12</v>
      </c>
      <c r="F164">
        <v>7</v>
      </c>
      <c r="G164">
        <v>137</v>
      </c>
      <c r="H164" t="s">
        <v>95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42247</v>
      </c>
      <c r="C165" t="s">
        <v>17</v>
      </c>
      <c r="D165">
        <v>83</v>
      </c>
      <c r="E165">
        <v>12</v>
      </c>
      <c r="F165">
        <v>8</v>
      </c>
      <c r="G165">
        <v>136</v>
      </c>
      <c r="H165" t="s">
        <v>116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 s="6"/>
    </row>
    <row r="166" spans="2:17" x14ac:dyDescent="0.3">
      <c r="B166" s="3">
        <v>42247</v>
      </c>
      <c r="C166" t="s">
        <v>17</v>
      </c>
      <c r="D166">
        <v>83</v>
      </c>
      <c r="E166">
        <v>12</v>
      </c>
      <c r="F166">
        <v>9</v>
      </c>
      <c r="G166">
        <v>96</v>
      </c>
      <c r="H166" t="s">
        <v>96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42247</v>
      </c>
      <c r="C167" t="s">
        <v>17</v>
      </c>
      <c r="D167">
        <v>83</v>
      </c>
      <c r="E167">
        <v>12</v>
      </c>
      <c r="F167">
        <v>10</v>
      </c>
      <c r="G167">
        <v>86</v>
      </c>
      <c r="H167" t="s">
        <v>96</v>
      </c>
      <c r="I167">
        <v>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42247</v>
      </c>
      <c r="C168" t="s">
        <v>17</v>
      </c>
      <c r="D168">
        <v>83</v>
      </c>
      <c r="E168">
        <v>12</v>
      </c>
      <c r="F168">
        <v>11</v>
      </c>
      <c r="G168">
        <v>163</v>
      </c>
      <c r="H168" t="s">
        <v>99</v>
      </c>
      <c r="I168">
        <v>3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Q168" t="s">
        <v>364</v>
      </c>
    </row>
    <row r="169" spans="2:17" x14ac:dyDescent="0.3">
      <c r="B169" s="3">
        <v>42247</v>
      </c>
      <c r="C169" t="s">
        <v>17</v>
      </c>
      <c r="D169">
        <v>83</v>
      </c>
      <c r="E169">
        <v>12</v>
      </c>
      <c r="F169">
        <v>12</v>
      </c>
      <c r="G169">
        <v>159</v>
      </c>
      <c r="H169" t="s">
        <v>99</v>
      </c>
      <c r="I169">
        <v>3</v>
      </c>
      <c r="J169">
        <v>2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42247</v>
      </c>
      <c r="C170" t="s">
        <v>17</v>
      </c>
      <c r="D170">
        <v>83</v>
      </c>
      <c r="E170">
        <v>12</v>
      </c>
      <c r="F170">
        <v>13</v>
      </c>
      <c r="G170">
        <v>125</v>
      </c>
      <c r="H170" t="s">
        <v>95</v>
      </c>
      <c r="I170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42247</v>
      </c>
      <c r="C171" t="s">
        <v>17</v>
      </c>
      <c r="D171">
        <v>83</v>
      </c>
      <c r="E171">
        <v>12</v>
      </c>
      <c r="F171">
        <v>14</v>
      </c>
      <c r="G171">
        <v>117</v>
      </c>
      <c r="H171" t="s">
        <v>95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Q171" t="s">
        <v>127</v>
      </c>
    </row>
    <row r="172" spans="2:17" x14ac:dyDescent="0.3">
      <c r="B172" s="3">
        <v>42247</v>
      </c>
      <c r="C172" t="s">
        <v>17</v>
      </c>
      <c r="D172">
        <v>83</v>
      </c>
      <c r="E172">
        <v>12</v>
      </c>
      <c r="F172">
        <v>15</v>
      </c>
      <c r="G172">
        <v>44</v>
      </c>
      <c r="H172" t="s">
        <v>96</v>
      </c>
      <c r="I172">
        <v>4</v>
      </c>
      <c r="J172">
        <v>2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42247</v>
      </c>
      <c r="C173" t="s">
        <v>17</v>
      </c>
      <c r="D173">
        <v>83</v>
      </c>
      <c r="E173">
        <v>12</v>
      </c>
      <c r="F173">
        <v>16</v>
      </c>
      <c r="G173">
        <v>20</v>
      </c>
      <c r="H173" t="s">
        <v>96</v>
      </c>
      <c r="I173">
        <v>5</v>
      </c>
      <c r="J173" s="10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 t="s">
        <v>365</v>
      </c>
    </row>
    <row r="174" spans="2:17" x14ac:dyDescent="0.3">
      <c r="B174" s="3">
        <v>42247</v>
      </c>
      <c r="C174" t="s">
        <v>17</v>
      </c>
      <c r="D174">
        <v>83</v>
      </c>
      <c r="E174">
        <v>12</v>
      </c>
      <c r="F174">
        <v>17</v>
      </c>
      <c r="G174">
        <v>118</v>
      </c>
      <c r="H174" t="s">
        <v>95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42247</v>
      </c>
      <c r="C175" t="s">
        <v>17</v>
      </c>
      <c r="D175">
        <v>83</v>
      </c>
      <c r="E175">
        <v>12</v>
      </c>
      <c r="F175">
        <v>18</v>
      </c>
      <c r="G175">
        <v>49</v>
      </c>
      <c r="H175" s="11" t="s">
        <v>95</v>
      </c>
      <c r="I175">
        <v>5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42247</v>
      </c>
      <c r="C176" t="s">
        <v>17</v>
      </c>
      <c r="D176">
        <v>83</v>
      </c>
      <c r="E176">
        <v>12</v>
      </c>
      <c r="F176">
        <v>19</v>
      </c>
      <c r="G176">
        <v>123</v>
      </c>
      <c r="H176" t="s">
        <v>95</v>
      </c>
      <c r="I176">
        <v>3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42247</v>
      </c>
      <c r="C177" t="s">
        <v>17</v>
      </c>
      <c r="D177">
        <v>83</v>
      </c>
      <c r="E177">
        <v>12</v>
      </c>
      <c r="F177">
        <v>20</v>
      </c>
      <c r="G177">
        <v>165</v>
      </c>
      <c r="H177" t="s">
        <v>99</v>
      </c>
      <c r="I177">
        <v>4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42247</v>
      </c>
      <c r="C178" t="s">
        <v>17</v>
      </c>
      <c r="D178">
        <v>84</v>
      </c>
      <c r="E178">
        <v>13</v>
      </c>
      <c r="F178">
        <v>1</v>
      </c>
      <c r="G178">
        <v>46</v>
      </c>
      <c r="H178" t="s">
        <v>95</v>
      </c>
      <c r="I178" s="11">
        <v>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42247</v>
      </c>
      <c r="C179" t="s">
        <v>17</v>
      </c>
      <c r="D179">
        <v>84</v>
      </c>
      <c r="E179">
        <v>13</v>
      </c>
      <c r="F179">
        <v>2</v>
      </c>
      <c r="G179" s="11">
        <v>124</v>
      </c>
      <c r="H179" t="s">
        <v>95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42247</v>
      </c>
      <c r="C180" t="s">
        <v>17</v>
      </c>
      <c r="D180">
        <v>84</v>
      </c>
      <c r="E180">
        <v>13</v>
      </c>
      <c r="F180">
        <v>3</v>
      </c>
      <c r="G180">
        <v>119</v>
      </c>
      <c r="H180" t="s">
        <v>95</v>
      </c>
      <c r="I180">
        <v>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42247</v>
      </c>
      <c r="C181" t="s">
        <v>17</v>
      </c>
      <c r="D181">
        <v>84</v>
      </c>
      <c r="E181">
        <v>13</v>
      </c>
      <c r="F181">
        <v>4</v>
      </c>
      <c r="G181">
        <v>127</v>
      </c>
      <c r="H181" t="s">
        <v>95</v>
      </c>
      <c r="I181">
        <v>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42247</v>
      </c>
      <c r="C182" t="s">
        <v>17</v>
      </c>
      <c r="D182">
        <v>84</v>
      </c>
      <c r="E182">
        <v>13</v>
      </c>
      <c r="F182">
        <v>5</v>
      </c>
      <c r="G182">
        <v>122</v>
      </c>
      <c r="H182" t="s">
        <v>95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>
        <v>42247</v>
      </c>
      <c r="C183" t="s">
        <v>17</v>
      </c>
      <c r="D183">
        <v>84</v>
      </c>
      <c r="E183">
        <v>13</v>
      </c>
      <c r="F183">
        <v>6</v>
      </c>
      <c r="G183">
        <v>100</v>
      </c>
      <c r="H183" t="s">
        <v>95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7" x14ac:dyDescent="0.3">
      <c r="B184" s="3">
        <v>42247</v>
      </c>
      <c r="C184" t="s">
        <v>17</v>
      </c>
      <c r="D184">
        <v>84</v>
      </c>
      <c r="E184">
        <v>13</v>
      </c>
      <c r="F184">
        <v>7</v>
      </c>
      <c r="G184">
        <v>134</v>
      </c>
      <c r="H184" t="s">
        <v>99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>
        <v>42247</v>
      </c>
      <c r="C185" t="s">
        <v>17</v>
      </c>
      <c r="D185">
        <v>84</v>
      </c>
      <c r="E185">
        <v>13</v>
      </c>
      <c r="F185">
        <v>8</v>
      </c>
      <c r="G185">
        <v>130</v>
      </c>
      <c r="H185" t="s">
        <v>95</v>
      </c>
      <c r="I185">
        <v>4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Q185" t="s">
        <v>232</v>
      </c>
    </row>
    <row r="186" spans="2:17" x14ac:dyDescent="0.3">
      <c r="B186" s="3">
        <v>42247</v>
      </c>
      <c r="C186" t="s">
        <v>17</v>
      </c>
      <c r="D186">
        <v>84</v>
      </c>
      <c r="E186">
        <v>13</v>
      </c>
      <c r="F186">
        <v>9</v>
      </c>
      <c r="G186">
        <v>87</v>
      </c>
      <c r="H186" t="s">
        <v>95</v>
      </c>
      <c r="I186">
        <v>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7" x14ac:dyDescent="0.3">
      <c r="B187" s="3">
        <v>42247</v>
      </c>
      <c r="C187" t="s">
        <v>17</v>
      </c>
      <c r="D187">
        <v>84</v>
      </c>
      <c r="E187">
        <v>13</v>
      </c>
      <c r="F187">
        <v>10</v>
      </c>
      <c r="G187">
        <v>122</v>
      </c>
      <c r="H187" t="s">
        <v>99</v>
      </c>
      <c r="I187">
        <v>4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7" x14ac:dyDescent="0.3">
      <c r="B188" s="3">
        <v>42247</v>
      </c>
      <c r="C188" t="s">
        <v>17</v>
      </c>
      <c r="D188">
        <v>84</v>
      </c>
      <c r="E188">
        <v>13</v>
      </c>
      <c r="F188">
        <v>11</v>
      </c>
      <c r="G188">
        <v>65</v>
      </c>
      <c r="H188" t="s">
        <v>95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42247</v>
      </c>
      <c r="C189" t="s">
        <v>17</v>
      </c>
      <c r="D189">
        <v>84</v>
      </c>
      <c r="E189">
        <v>13</v>
      </c>
      <c r="F189">
        <v>12</v>
      </c>
      <c r="G189">
        <v>110</v>
      </c>
      <c r="H189" t="s">
        <v>99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42247</v>
      </c>
      <c r="C190" t="s">
        <v>17</v>
      </c>
      <c r="D190">
        <v>84</v>
      </c>
      <c r="E190">
        <v>13</v>
      </c>
      <c r="F190">
        <v>13</v>
      </c>
      <c r="G190">
        <v>95</v>
      </c>
      <c r="H190" t="s">
        <v>95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42247</v>
      </c>
      <c r="C191" t="s">
        <v>17</v>
      </c>
      <c r="D191">
        <v>84</v>
      </c>
      <c r="E191">
        <v>13</v>
      </c>
      <c r="F191">
        <v>14</v>
      </c>
      <c r="G191">
        <v>55</v>
      </c>
      <c r="H191" t="s">
        <v>95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42247</v>
      </c>
      <c r="C192" t="s">
        <v>17</v>
      </c>
      <c r="D192">
        <v>84</v>
      </c>
      <c r="E192">
        <v>13</v>
      </c>
      <c r="F192">
        <v>15</v>
      </c>
      <c r="G192">
        <v>96</v>
      </c>
      <c r="H192" t="s">
        <v>95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7" x14ac:dyDescent="0.3">
      <c r="B193" s="3">
        <v>42247</v>
      </c>
      <c r="C193" t="s">
        <v>17</v>
      </c>
      <c r="D193">
        <v>84</v>
      </c>
      <c r="E193">
        <v>13</v>
      </c>
      <c r="F193">
        <v>16</v>
      </c>
      <c r="G193">
        <v>101</v>
      </c>
      <c r="H193" t="s">
        <v>95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7" x14ac:dyDescent="0.3">
      <c r="B194" s="3">
        <v>42247</v>
      </c>
      <c r="C194" t="s">
        <v>17</v>
      </c>
      <c r="D194">
        <v>84</v>
      </c>
      <c r="E194">
        <v>13</v>
      </c>
      <c r="F194">
        <v>17</v>
      </c>
      <c r="G194">
        <v>87</v>
      </c>
      <c r="H194" t="s">
        <v>99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42247</v>
      </c>
      <c r="C195" t="s">
        <v>17</v>
      </c>
      <c r="D195">
        <v>84</v>
      </c>
      <c r="E195">
        <v>13</v>
      </c>
      <c r="F195">
        <v>18</v>
      </c>
      <c r="G195">
        <v>122</v>
      </c>
      <c r="H195" s="11" t="s">
        <v>99</v>
      </c>
      <c r="I195">
        <v>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42247</v>
      </c>
      <c r="C196" t="s">
        <v>17</v>
      </c>
      <c r="D196">
        <v>84</v>
      </c>
      <c r="E196">
        <v>13</v>
      </c>
      <c r="F196">
        <v>19</v>
      </c>
      <c r="G196">
        <v>87</v>
      </c>
      <c r="H196" t="s">
        <v>95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7" x14ac:dyDescent="0.3">
      <c r="B197" s="3">
        <v>42247</v>
      </c>
      <c r="C197" t="s">
        <v>17</v>
      </c>
      <c r="D197">
        <v>84</v>
      </c>
      <c r="E197">
        <v>13</v>
      </c>
      <c r="F197">
        <v>20</v>
      </c>
      <c r="G197">
        <v>112</v>
      </c>
      <c r="H197" t="s">
        <v>95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42247</v>
      </c>
      <c r="C198" t="s">
        <v>17</v>
      </c>
      <c r="D198">
        <v>92</v>
      </c>
      <c r="E198">
        <v>14</v>
      </c>
      <c r="F198">
        <v>1</v>
      </c>
      <c r="G198">
        <v>77</v>
      </c>
      <c r="H198" t="s">
        <v>95</v>
      </c>
      <c r="I198" s="11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42247</v>
      </c>
      <c r="C199" t="s">
        <v>17</v>
      </c>
      <c r="D199">
        <v>92</v>
      </c>
      <c r="E199">
        <v>14</v>
      </c>
      <c r="F199">
        <v>2</v>
      </c>
      <c r="G199" s="11">
        <v>115</v>
      </c>
      <c r="H199" t="s">
        <v>195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42247</v>
      </c>
      <c r="C200" t="s">
        <v>17</v>
      </c>
      <c r="D200">
        <v>92</v>
      </c>
      <c r="E200">
        <v>14</v>
      </c>
      <c r="F200">
        <v>3</v>
      </c>
      <c r="G200">
        <v>121</v>
      </c>
      <c r="H200" t="s">
        <v>95</v>
      </c>
      <c r="I200" s="11">
        <v>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42247</v>
      </c>
      <c r="C201" t="s">
        <v>17</v>
      </c>
      <c r="D201">
        <v>92</v>
      </c>
      <c r="E201">
        <v>14</v>
      </c>
      <c r="F201">
        <v>4</v>
      </c>
      <c r="G201">
        <v>119</v>
      </c>
      <c r="H201" t="s">
        <v>95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42247</v>
      </c>
      <c r="C202" t="s">
        <v>17</v>
      </c>
      <c r="D202">
        <v>92</v>
      </c>
      <c r="E202">
        <v>14</v>
      </c>
      <c r="F202">
        <v>5</v>
      </c>
      <c r="G202">
        <v>70</v>
      </c>
      <c r="H202" t="s">
        <v>95</v>
      </c>
      <c r="I202" s="11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42247</v>
      </c>
      <c r="C203" t="s">
        <v>17</v>
      </c>
      <c r="D203">
        <v>92</v>
      </c>
      <c r="E203">
        <v>14</v>
      </c>
      <c r="F203">
        <v>6</v>
      </c>
      <c r="G203">
        <v>89</v>
      </c>
      <c r="H203" t="s">
        <v>95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7" x14ac:dyDescent="0.3">
      <c r="B204" s="3">
        <v>42247</v>
      </c>
      <c r="C204" t="s">
        <v>17</v>
      </c>
      <c r="D204">
        <v>92</v>
      </c>
      <c r="E204">
        <v>14</v>
      </c>
      <c r="F204">
        <v>7</v>
      </c>
      <c r="G204">
        <v>110</v>
      </c>
      <c r="H204" t="s">
        <v>95</v>
      </c>
      <c r="I204" s="11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7" x14ac:dyDescent="0.3">
      <c r="B205" s="3">
        <v>42247</v>
      </c>
      <c r="C205" t="s">
        <v>17</v>
      </c>
      <c r="D205">
        <v>92</v>
      </c>
      <c r="E205">
        <v>14</v>
      </c>
      <c r="F205">
        <v>8</v>
      </c>
      <c r="G205">
        <v>123</v>
      </c>
      <c r="H205" t="s">
        <v>95</v>
      </c>
      <c r="I205">
        <v>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7" x14ac:dyDescent="0.3">
      <c r="B206" s="3">
        <v>42247</v>
      </c>
      <c r="C206" t="s">
        <v>17</v>
      </c>
      <c r="D206">
        <v>92</v>
      </c>
      <c r="E206">
        <v>14</v>
      </c>
      <c r="F206">
        <v>9</v>
      </c>
      <c r="G206">
        <v>58</v>
      </c>
      <c r="H206" t="s">
        <v>98</v>
      </c>
      <c r="I206" s="11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7" x14ac:dyDescent="0.3">
      <c r="B207" s="3">
        <v>42247</v>
      </c>
      <c r="C207" t="s">
        <v>17</v>
      </c>
      <c r="D207">
        <v>92</v>
      </c>
      <c r="E207">
        <v>14</v>
      </c>
      <c r="F207">
        <v>10</v>
      </c>
      <c r="G207">
        <v>77</v>
      </c>
      <c r="H207" t="s">
        <v>95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2:17" x14ac:dyDescent="0.3">
      <c r="B208" s="3">
        <v>42247</v>
      </c>
      <c r="C208" t="s">
        <v>17</v>
      </c>
      <c r="D208">
        <v>92</v>
      </c>
      <c r="E208">
        <v>14</v>
      </c>
      <c r="F208">
        <v>11</v>
      </c>
      <c r="G208">
        <v>95</v>
      </c>
      <c r="H208" t="s">
        <v>95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Q208" s="6" t="s">
        <v>179</v>
      </c>
    </row>
    <row r="209" spans="2:17" x14ac:dyDescent="0.3">
      <c r="B209" s="3">
        <v>42247</v>
      </c>
      <c r="C209" t="s">
        <v>17</v>
      </c>
      <c r="D209">
        <v>92</v>
      </c>
      <c r="E209">
        <v>14</v>
      </c>
      <c r="F209">
        <v>12</v>
      </c>
      <c r="G209">
        <v>67</v>
      </c>
      <c r="H209" t="s">
        <v>96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7" x14ac:dyDescent="0.3">
      <c r="B210" s="3">
        <v>42247</v>
      </c>
      <c r="C210" t="s">
        <v>17</v>
      </c>
      <c r="D210">
        <v>92</v>
      </c>
      <c r="E210">
        <v>14</v>
      </c>
      <c r="F210">
        <v>13</v>
      </c>
      <c r="G210">
        <v>94</v>
      </c>
      <c r="H210" t="s">
        <v>95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2:17" x14ac:dyDescent="0.3">
      <c r="B211" s="3">
        <v>42247</v>
      </c>
      <c r="C211" t="s">
        <v>17</v>
      </c>
      <c r="D211">
        <v>92</v>
      </c>
      <c r="E211">
        <v>14</v>
      </c>
      <c r="F211">
        <v>14</v>
      </c>
      <c r="G211">
        <v>110</v>
      </c>
      <c r="H211" t="s">
        <v>95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2:17" x14ac:dyDescent="0.3">
      <c r="B212" s="3">
        <v>42247</v>
      </c>
      <c r="C212" t="s">
        <v>17</v>
      </c>
      <c r="D212">
        <v>92</v>
      </c>
      <c r="E212">
        <v>14</v>
      </c>
      <c r="F212">
        <v>15</v>
      </c>
      <c r="G212">
        <v>70</v>
      </c>
      <c r="H212" t="s">
        <v>98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2:17" x14ac:dyDescent="0.3">
      <c r="B213" s="3">
        <v>42247</v>
      </c>
      <c r="C213" t="s">
        <v>17</v>
      </c>
      <c r="D213">
        <v>92</v>
      </c>
      <c r="E213">
        <v>14</v>
      </c>
      <c r="F213">
        <v>16</v>
      </c>
      <c r="G213">
        <v>78</v>
      </c>
      <c r="H213" t="s">
        <v>96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 s="6"/>
    </row>
    <row r="214" spans="2:17" x14ac:dyDescent="0.3">
      <c r="B214" s="3">
        <v>42247</v>
      </c>
      <c r="C214" t="s">
        <v>17</v>
      </c>
      <c r="D214">
        <v>92</v>
      </c>
      <c r="E214">
        <v>14</v>
      </c>
      <c r="F214">
        <v>17</v>
      </c>
      <c r="G214">
        <v>61</v>
      </c>
      <c r="H214" t="s">
        <v>95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2:17" x14ac:dyDescent="0.3">
      <c r="B215" s="3">
        <v>42247</v>
      </c>
      <c r="C215" t="s">
        <v>17</v>
      </c>
      <c r="D215">
        <v>92</v>
      </c>
      <c r="E215">
        <v>14</v>
      </c>
      <c r="F215">
        <v>18</v>
      </c>
      <c r="G215">
        <v>53</v>
      </c>
      <c r="H215" s="11" t="s">
        <v>98</v>
      </c>
      <c r="I215">
        <v>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2:17" x14ac:dyDescent="0.3">
      <c r="B216" s="3">
        <v>42247</v>
      </c>
      <c r="C216" t="s">
        <v>17</v>
      </c>
      <c r="D216">
        <v>92</v>
      </c>
      <c r="E216">
        <v>14</v>
      </c>
      <c r="F216">
        <v>19</v>
      </c>
      <c r="G216">
        <v>70</v>
      </c>
      <c r="H216" t="s">
        <v>95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2:17" x14ac:dyDescent="0.3">
      <c r="B217" s="3">
        <v>42247</v>
      </c>
      <c r="C217" t="s">
        <v>17</v>
      </c>
      <c r="D217">
        <v>92</v>
      </c>
      <c r="E217">
        <v>14</v>
      </c>
      <c r="F217">
        <v>20</v>
      </c>
      <c r="G217">
        <v>41</v>
      </c>
      <c r="H217" t="s">
        <v>98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2:17" x14ac:dyDescent="0.3">
      <c r="B218" s="3">
        <v>42247</v>
      </c>
      <c r="C218" t="s">
        <v>17</v>
      </c>
      <c r="D218">
        <v>94</v>
      </c>
      <c r="E218">
        <v>15</v>
      </c>
      <c r="F218">
        <v>1</v>
      </c>
      <c r="G218">
        <v>72</v>
      </c>
      <c r="H218" t="s">
        <v>95</v>
      </c>
      <c r="I218" s="11">
        <v>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Q218" t="s">
        <v>299</v>
      </c>
    </row>
    <row r="219" spans="2:17" x14ac:dyDescent="0.3">
      <c r="B219" s="3">
        <v>42247</v>
      </c>
      <c r="C219" t="s">
        <v>17</v>
      </c>
      <c r="D219">
        <v>94</v>
      </c>
      <c r="E219">
        <v>15</v>
      </c>
      <c r="F219">
        <v>2</v>
      </c>
      <c r="G219" s="11">
        <v>100</v>
      </c>
      <c r="H219" t="s">
        <v>116</v>
      </c>
      <c r="I219">
        <v>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42247</v>
      </c>
      <c r="C220" t="s">
        <v>17</v>
      </c>
      <c r="D220">
        <v>94</v>
      </c>
      <c r="E220">
        <v>15</v>
      </c>
      <c r="F220">
        <v>3</v>
      </c>
      <c r="G220">
        <v>86</v>
      </c>
      <c r="H220" t="s">
        <v>95</v>
      </c>
      <c r="I220">
        <v>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42247</v>
      </c>
      <c r="C221" t="s">
        <v>17</v>
      </c>
      <c r="D221">
        <v>94</v>
      </c>
      <c r="E221">
        <v>15</v>
      </c>
      <c r="F221">
        <v>4</v>
      </c>
      <c r="G221">
        <v>97</v>
      </c>
      <c r="H221" s="11" t="s">
        <v>116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42247</v>
      </c>
      <c r="C222" t="s">
        <v>17</v>
      </c>
      <c r="D222">
        <v>94</v>
      </c>
      <c r="E222">
        <v>15</v>
      </c>
      <c r="F222">
        <v>5</v>
      </c>
      <c r="G222">
        <v>57</v>
      </c>
      <c r="H222" t="s">
        <v>95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42247</v>
      </c>
      <c r="C223" t="s">
        <v>17</v>
      </c>
      <c r="D223">
        <v>94</v>
      </c>
      <c r="E223">
        <v>15</v>
      </c>
      <c r="F223">
        <v>6</v>
      </c>
      <c r="G223">
        <v>83</v>
      </c>
      <c r="H223" t="s">
        <v>168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7" x14ac:dyDescent="0.3">
      <c r="B224" s="3">
        <v>42247</v>
      </c>
      <c r="C224" t="s">
        <v>17</v>
      </c>
      <c r="D224">
        <v>94</v>
      </c>
      <c r="E224">
        <v>15</v>
      </c>
      <c r="F224">
        <v>7</v>
      </c>
      <c r="G224">
        <v>105</v>
      </c>
      <c r="H224" t="s">
        <v>95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42247</v>
      </c>
      <c r="C225" t="s">
        <v>17</v>
      </c>
      <c r="D225">
        <v>94</v>
      </c>
      <c r="E225">
        <v>15</v>
      </c>
      <c r="F225">
        <v>8</v>
      </c>
      <c r="G225">
        <v>65</v>
      </c>
      <c r="H225" t="s">
        <v>98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7" x14ac:dyDescent="0.3">
      <c r="B226" s="3">
        <v>42247</v>
      </c>
      <c r="C226" t="s">
        <v>17</v>
      </c>
      <c r="D226">
        <v>94</v>
      </c>
      <c r="E226">
        <v>15</v>
      </c>
      <c r="F226">
        <v>9</v>
      </c>
      <c r="G226">
        <v>97</v>
      </c>
      <c r="H226" t="s">
        <v>195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2:17" x14ac:dyDescent="0.3">
      <c r="B227" s="3">
        <v>42247</v>
      </c>
      <c r="C227" t="s">
        <v>17</v>
      </c>
      <c r="D227">
        <v>94</v>
      </c>
      <c r="E227">
        <v>15</v>
      </c>
      <c r="F227">
        <v>10</v>
      </c>
      <c r="G227">
        <v>126</v>
      </c>
      <c r="H227" t="s">
        <v>195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2:17" x14ac:dyDescent="0.3">
      <c r="B228" s="3">
        <v>42247</v>
      </c>
      <c r="C228" t="s">
        <v>17</v>
      </c>
      <c r="D228">
        <v>94</v>
      </c>
      <c r="E228">
        <v>15</v>
      </c>
      <c r="F228">
        <v>11</v>
      </c>
      <c r="G228">
        <v>126</v>
      </c>
      <c r="H228" t="s">
        <v>134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 s="6"/>
    </row>
    <row r="229" spans="2:17" x14ac:dyDescent="0.3">
      <c r="B229" s="3">
        <v>42247</v>
      </c>
      <c r="C229" t="s">
        <v>17</v>
      </c>
      <c r="D229">
        <v>94</v>
      </c>
      <c r="E229">
        <v>15</v>
      </c>
      <c r="F229">
        <v>12</v>
      </c>
      <c r="G229">
        <v>87</v>
      </c>
      <c r="H229" t="s">
        <v>98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>
        <v>42247</v>
      </c>
      <c r="C230" t="s">
        <v>17</v>
      </c>
      <c r="D230">
        <v>94</v>
      </c>
      <c r="E230">
        <v>15</v>
      </c>
      <c r="F230">
        <v>13</v>
      </c>
      <c r="G230">
        <v>61</v>
      </c>
      <c r="H230" t="s">
        <v>98</v>
      </c>
      <c r="I230" s="10">
        <v>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7" x14ac:dyDescent="0.3">
      <c r="B231" s="3">
        <v>42247</v>
      </c>
      <c r="C231" t="s">
        <v>17</v>
      </c>
      <c r="D231">
        <v>94</v>
      </c>
      <c r="E231">
        <v>15</v>
      </c>
      <c r="F231">
        <v>14</v>
      </c>
      <c r="G231">
        <v>110</v>
      </c>
      <c r="H231" t="s">
        <v>98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7" x14ac:dyDescent="0.3">
      <c r="B232" s="3">
        <v>42247</v>
      </c>
      <c r="C232" t="s">
        <v>17</v>
      </c>
      <c r="D232">
        <v>94</v>
      </c>
      <c r="E232">
        <v>15</v>
      </c>
      <c r="F232">
        <v>15</v>
      </c>
      <c r="G232" s="10">
        <v>90</v>
      </c>
      <c r="H232" t="s">
        <v>195</v>
      </c>
      <c r="I232">
        <v>3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2:17" x14ac:dyDescent="0.3">
      <c r="B233" s="3">
        <v>42247</v>
      </c>
      <c r="C233" t="s">
        <v>17</v>
      </c>
      <c r="D233">
        <v>94</v>
      </c>
      <c r="E233">
        <v>15</v>
      </c>
      <c r="F233">
        <v>16</v>
      </c>
      <c r="G233">
        <v>53</v>
      </c>
      <c r="H233" t="s">
        <v>98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2:17" x14ac:dyDescent="0.3">
      <c r="B234" s="3">
        <v>42247</v>
      </c>
      <c r="C234" t="s">
        <v>17</v>
      </c>
      <c r="D234">
        <v>94</v>
      </c>
      <c r="E234">
        <v>15</v>
      </c>
      <c r="F234">
        <v>17</v>
      </c>
      <c r="G234">
        <v>93</v>
      </c>
      <c r="H234" t="s">
        <v>98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Q234" s="6"/>
    </row>
    <row r="235" spans="2:17" x14ac:dyDescent="0.3">
      <c r="B235" s="3">
        <v>42247</v>
      </c>
      <c r="C235" t="s">
        <v>17</v>
      </c>
      <c r="D235">
        <v>94</v>
      </c>
      <c r="E235">
        <v>15</v>
      </c>
      <c r="F235">
        <v>18</v>
      </c>
      <c r="G235">
        <v>110</v>
      </c>
      <c r="H235" s="11" t="s">
        <v>116</v>
      </c>
      <c r="I235">
        <v>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Q235" s="6"/>
    </row>
    <row r="236" spans="2:17" x14ac:dyDescent="0.3">
      <c r="B236" s="3">
        <v>42247</v>
      </c>
      <c r="C236" t="s">
        <v>17</v>
      </c>
      <c r="D236">
        <v>94</v>
      </c>
      <c r="E236">
        <v>15</v>
      </c>
      <c r="F236">
        <v>19</v>
      </c>
      <c r="G236">
        <v>107</v>
      </c>
      <c r="H236" s="11" t="s">
        <v>95</v>
      </c>
      <c r="I236">
        <v>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 s="6"/>
    </row>
    <row r="237" spans="2:17" x14ac:dyDescent="0.3">
      <c r="B237" s="3">
        <v>42247</v>
      </c>
      <c r="C237" t="s">
        <v>17</v>
      </c>
      <c r="D237">
        <v>94</v>
      </c>
      <c r="E237">
        <v>15</v>
      </c>
      <c r="F237">
        <v>20</v>
      </c>
      <c r="G237">
        <v>88</v>
      </c>
      <c r="H237" t="s">
        <v>195</v>
      </c>
      <c r="I237">
        <v>3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2:17" x14ac:dyDescent="0.3">
      <c r="B238" s="3"/>
    </row>
    <row r="239" spans="2:17" x14ac:dyDescent="0.3">
      <c r="B239" s="3" t="s">
        <v>108</v>
      </c>
      <c r="G239" s="10"/>
      <c r="J239">
        <f t="shared" ref="J239:O239" si="0">SUM(J7:J237)</f>
        <v>14</v>
      </c>
      <c r="K239">
        <f t="shared" si="0"/>
        <v>1</v>
      </c>
      <c r="L239">
        <f t="shared" si="0"/>
        <v>0</v>
      </c>
      <c r="M239">
        <f t="shared" si="0"/>
        <v>0</v>
      </c>
      <c r="N239">
        <f t="shared" si="0"/>
        <v>1</v>
      </c>
      <c r="O239">
        <f t="shared" si="0"/>
        <v>0</v>
      </c>
    </row>
    <row r="240" spans="2:17" x14ac:dyDescent="0.3">
      <c r="B240" s="3" t="s">
        <v>107</v>
      </c>
      <c r="G240">
        <f>AVERAGE(G7:G237)</f>
        <v>93.406926406926402</v>
      </c>
      <c r="I240">
        <f t="shared" ref="I240:O240" si="1">AVERAGE(I7:I237)</f>
        <v>2.9567099567099566</v>
      </c>
      <c r="J240">
        <f t="shared" si="1"/>
        <v>6.0606060606060608E-2</v>
      </c>
      <c r="K240">
        <f t="shared" si="1"/>
        <v>4.329004329004329E-3</v>
      </c>
      <c r="L240">
        <f t="shared" si="1"/>
        <v>0</v>
      </c>
      <c r="M240">
        <f t="shared" si="1"/>
        <v>0</v>
      </c>
      <c r="N240">
        <f t="shared" si="1"/>
        <v>4.329004329004329E-3</v>
      </c>
      <c r="O240">
        <f t="shared" si="1"/>
        <v>0</v>
      </c>
    </row>
    <row r="241" spans="2:15" x14ac:dyDescent="0.3">
      <c r="B241" t="s">
        <v>121</v>
      </c>
      <c r="G241">
        <f>_xlfn.STDEV.S(G7:G237)</f>
        <v>28.593838566904807</v>
      </c>
      <c r="I241">
        <f t="shared" ref="I241:O241" si="2">_xlfn.STDEV.S(I7:I237)</f>
        <v>0.62403699572290405</v>
      </c>
      <c r="J241">
        <f t="shared" si="2"/>
        <v>0.2730783861944911</v>
      </c>
      <c r="K241">
        <f t="shared" si="2"/>
        <v>6.5795169495976899E-2</v>
      </c>
      <c r="L241">
        <f t="shared" si="2"/>
        <v>0</v>
      </c>
      <c r="M241">
        <f t="shared" si="2"/>
        <v>0</v>
      </c>
      <c r="N241">
        <f t="shared" si="2"/>
        <v>6.5795169495976899E-2</v>
      </c>
      <c r="O241">
        <f t="shared" si="2"/>
        <v>0</v>
      </c>
    </row>
    <row r="242" spans="2:15" x14ac:dyDescent="0.3">
      <c r="B242" s="3" t="s">
        <v>122</v>
      </c>
      <c r="G242">
        <f>(G241/SQRT(231))</f>
        <v>1.8813364550501031</v>
      </c>
      <c r="I242">
        <f t="shared" ref="I242:O242" si="3">(I241/SQRT(231))</f>
        <v>4.1058619905348682E-2</v>
      </c>
      <c r="J242">
        <f t="shared" si="3"/>
        <v>1.7967238705354379E-2</v>
      </c>
      <c r="K242">
        <f t="shared" si="3"/>
        <v>4.329004329004329E-3</v>
      </c>
      <c r="L242">
        <f t="shared" si="3"/>
        <v>0</v>
      </c>
      <c r="M242">
        <f t="shared" si="3"/>
        <v>0</v>
      </c>
      <c r="N242">
        <f t="shared" si="3"/>
        <v>4.329004329004329E-3</v>
      </c>
      <c r="O242">
        <f t="shared" si="3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9"/>
  <sheetViews>
    <sheetView topLeftCell="A70" zoomScaleNormal="100" workbookViewId="0">
      <selection activeCell="M132" sqref="M132"/>
    </sheetView>
  </sheetViews>
  <sheetFormatPr defaultRowHeight="14.4" x14ac:dyDescent="0.3"/>
  <cols>
    <col min="3" max="3" width="18.109375" bestFit="1" customWidth="1"/>
    <col min="13" max="13" width="18.109375" bestFit="1" customWidth="1"/>
  </cols>
  <sheetData>
    <row r="2" spans="2:19" x14ac:dyDescent="0.3">
      <c r="D2" t="s">
        <v>17</v>
      </c>
      <c r="N2" t="s">
        <v>8</v>
      </c>
    </row>
    <row r="5" spans="2:19" x14ac:dyDescent="0.3">
      <c r="N5" t="s">
        <v>41</v>
      </c>
      <c r="O5" t="s">
        <v>42</v>
      </c>
      <c r="P5" t="s">
        <v>43</v>
      </c>
      <c r="Q5" t="s">
        <v>44</v>
      </c>
      <c r="R5" t="s">
        <v>45</v>
      </c>
      <c r="S5" t="s">
        <v>46</v>
      </c>
    </row>
    <row r="6" spans="2:19" x14ac:dyDescent="0.3">
      <c r="B6" s="3">
        <v>42200</v>
      </c>
      <c r="C6" s="3" t="s">
        <v>108</v>
      </c>
      <c r="D6">
        <v>3</v>
      </c>
      <c r="E6">
        <v>0</v>
      </c>
      <c r="F6">
        <v>0</v>
      </c>
      <c r="G6">
        <v>1</v>
      </c>
      <c r="H6">
        <v>0</v>
      </c>
      <c r="I6">
        <v>0</v>
      </c>
      <c r="L6" s="3">
        <v>42200</v>
      </c>
      <c r="M6" s="3" t="s">
        <v>108</v>
      </c>
      <c r="N6">
        <v>37</v>
      </c>
      <c r="O6">
        <v>2</v>
      </c>
      <c r="P6">
        <v>5</v>
      </c>
      <c r="Q6">
        <v>0</v>
      </c>
      <c r="R6">
        <v>0</v>
      </c>
      <c r="S6">
        <v>0</v>
      </c>
    </row>
    <row r="7" spans="2:19" x14ac:dyDescent="0.3">
      <c r="C7" s="3" t="s">
        <v>107</v>
      </c>
      <c r="D7">
        <v>0.1</v>
      </c>
      <c r="E7">
        <v>0</v>
      </c>
      <c r="F7">
        <v>0</v>
      </c>
      <c r="G7">
        <v>3.3333333333333333E-2</v>
      </c>
      <c r="H7">
        <v>0</v>
      </c>
      <c r="I7">
        <v>0</v>
      </c>
      <c r="M7" s="3" t="s">
        <v>107</v>
      </c>
      <c r="N7">
        <v>0.54411764705882348</v>
      </c>
      <c r="O7">
        <v>2.9411764705882353E-2</v>
      </c>
      <c r="P7">
        <v>7.3529411764705885E-2</v>
      </c>
      <c r="Q7">
        <v>0</v>
      </c>
      <c r="R7">
        <v>0</v>
      </c>
      <c r="S7">
        <v>0</v>
      </c>
    </row>
    <row r="8" spans="2:19" x14ac:dyDescent="0.3">
      <c r="C8" t="s">
        <v>121</v>
      </c>
      <c r="D8">
        <v>0.30512857662936466</v>
      </c>
      <c r="E8">
        <v>0</v>
      </c>
      <c r="F8">
        <v>0</v>
      </c>
      <c r="G8">
        <v>0.18257418583505536</v>
      </c>
      <c r="H8">
        <v>0</v>
      </c>
      <c r="I8">
        <v>0</v>
      </c>
      <c r="M8" t="s">
        <v>121</v>
      </c>
      <c r="N8">
        <v>1.5875807515427391</v>
      </c>
      <c r="O8">
        <v>0.17021393345759914</v>
      </c>
      <c r="P8">
        <v>0.35894440889123164</v>
      </c>
      <c r="Q8">
        <v>0</v>
      </c>
      <c r="R8">
        <v>0</v>
      </c>
      <c r="S8">
        <v>0</v>
      </c>
    </row>
    <row r="9" spans="2:19" x14ac:dyDescent="0.3">
      <c r="C9" s="3" t="s">
        <v>122</v>
      </c>
      <c r="D9">
        <v>5.5708601453115555E-2</v>
      </c>
      <c r="E9">
        <v>0</v>
      </c>
      <c r="F9">
        <v>0</v>
      </c>
      <c r="G9">
        <v>3.3333333333333333E-2</v>
      </c>
      <c r="H9">
        <v>0</v>
      </c>
      <c r="I9">
        <v>0</v>
      </c>
      <c r="M9" s="3" t="s">
        <v>122</v>
      </c>
      <c r="N9">
        <v>0.19252244493553475</v>
      </c>
      <c r="O9">
        <v>2.0641471370515797E-2</v>
      </c>
      <c r="P9">
        <v>4.3528403281865968E-2</v>
      </c>
      <c r="Q9">
        <v>0</v>
      </c>
      <c r="R9">
        <v>0</v>
      </c>
      <c r="S9">
        <v>0</v>
      </c>
    </row>
    <row r="10" spans="2:19" x14ac:dyDescent="0.3">
      <c r="B10" s="3">
        <v>42209</v>
      </c>
      <c r="C10" s="3" t="s">
        <v>108</v>
      </c>
      <c r="D10">
        <v>97</v>
      </c>
      <c r="E10">
        <v>12</v>
      </c>
      <c r="F10">
        <v>14</v>
      </c>
      <c r="G10">
        <v>5</v>
      </c>
      <c r="H10">
        <v>0</v>
      </c>
      <c r="I10">
        <v>5</v>
      </c>
      <c r="L10" s="3">
        <v>42208</v>
      </c>
      <c r="M10" s="3" t="s">
        <v>108</v>
      </c>
      <c r="N10">
        <v>79</v>
      </c>
      <c r="O10">
        <v>16</v>
      </c>
      <c r="P10">
        <v>11</v>
      </c>
      <c r="Q10">
        <v>5</v>
      </c>
      <c r="R10">
        <v>1</v>
      </c>
      <c r="S10">
        <v>0</v>
      </c>
    </row>
    <row r="11" spans="2:19" x14ac:dyDescent="0.3">
      <c r="C11" s="3" t="s">
        <v>107</v>
      </c>
      <c r="D11">
        <v>0.42920353982300885</v>
      </c>
      <c r="E11">
        <v>5.3097345132743362E-2</v>
      </c>
      <c r="F11">
        <v>6.1946902654867256E-2</v>
      </c>
      <c r="G11">
        <v>2.2123893805309734E-2</v>
      </c>
      <c r="H11">
        <v>0</v>
      </c>
      <c r="I11">
        <v>2.2123893805309734E-2</v>
      </c>
      <c r="M11" s="3" t="s">
        <v>107</v>
      </c>
      <c r="N11">
        <v>0.40512820512820513</v>
      </c>
      <c r="O11">
        <v>8.2051282051282051E-2</v>
      </c>
      <c r="P11">
        <v>5.6410256410256411E-2</v>
      </c>
      <c r="Q11">
        <v>2.564102564102564E-2</v>
      </c>
      <c r="R11">
        <v>5.1282051282051282E-3</v>
      </c>
      <c r="S11">
        <v>0</v>
      </c>
    </row>
    <row r="12" spans="2:19" x14ac:dyDescent="0.3">
      <c r="C12" t="s">
        <v>121</v>
      </c>
      <c r="D12">
        <v>0.92223703059985407</v>
      </c>
      <c r="E12">
        <v>0.27779154341505857</v>
      </c>
      <c r="F12">
        <v>0.25933884623816306</v>
      </c>
      <c r="G12">
        <v>0.14741295783498742</v>
      </c>
      <c r="H12">
        <v>0</v>
      </c>
      <c r="I12">
        <v>0.17498419650513777</v>
      </c>
      <c r="M12" t="s">
        <v>121</v>
      </c>
      <c r="N12">
        <v>0.80908141815930934</v>
      </c>
      <c r="O12">
        <v>0.38454136216051638</v>
      </c>
      <c r="P12">
        <v>0.2313060985673962</v>
      </c>
      <c r="Q12">
        <v>0.18820633105846632</v>
      </c>
      <c r="R12">
        <v>7.1611487403943283E-2</v>
      </c>
      <c r="S12">
        <v>0</v>
      </c>
    </row>
    <row r="13" spans="2:19" x14ac:dyDescent="0.3">
      <c r="C13" s="3" t="s">
        <v>122</v>
      </c>
      <c r="D13">
        <v>6.1346294743885713E-2</v>
      </c>
      <c r="E13">
        <v>1.8478418599841683E-2</v>
      </c>
      <c r="F13">
        <v>1.7250963442139756E-2</v>
      </c>
      <c r="G13">
        <v>9.805764093566172E-3</v>
      </c>
      <c r="H13">
        <v>0</v>
      </c>
      <c r="I13">
        <v>1.1639775608819385E-2</v>
      </c>
      <c r="M13" s="3" t="s">
        <v>122</v>
      </c>
      <c r="N13">
        <v>5.7939523785279952E-2</v>
      </c>
      <c r="O13">
        <v>2.7537578912653012E-2</v>
      </c>
      <c r="P13">
        <v>1.6564173764014357E-2</v>
      </c>
      <c r="Q13">
        <v>1.3477735305935741E-2</v>
      </c>
      <c r="R13">
        <v>5.1282051282051282E-3</v>
      </c>
      <c r="S13">
        <v>0</v>
      </c>
    </row>
    <row r="14" spans="2:19" x14ac:dyDescent="0.3">
      <c r="B14" s="3">
        <v>42220</v>
      </c>
      <c r="C14" s="3" t="s">
        <v>108</v>
      </c>
      <c r="D14">
        <v>138</v>
      </c>
      <c r="E14">
        <v>8</v>
      </c>
      <c r="F14">
        <v>8</v>
      </c>
      <c r="G14">
        <v>3</v>
      </c>
      <c r="H14">
        <v>0</v>
      </c>
      <c r="I14">
        <v>2</v>
      </c>
      <c r="L14" s="3">
        <v>42216</v>
      </c>
      <c r="M14" s="3" t="s">
        <v>108</v>
      </c>
      <c r="N14">
        <v>151</v>
      </c>
      <c r="O14">
        <v>19</v>
      </c>
      <c r="P14">
        <v>6</v>
      </c>
      <c r="Q14">
        <v>5</v>
      </c>
      <c r="R14">
        <v>3</v>
      </c>
      <c r="S14">
        <v>7</v>
      </c>
    </row>
    <row r="15" spans="2:19" x14ac:dyDescent="0.3">
      <c r="C15" s="3" t="s">
        <v>107</v>
      </c>
      <c r="D15">
        <v>0.61333333333333329</v>
      </c>
      <c r="E15">
        <v>3.5555555555555556E-2</v>
      </c>
      <c r="F15">
        <v>3.5555555555555556E-2</v>
      </c>
      <c r="G15">
        <v>1.3333333333333334E-2</v>
      </c>
      <c r="H15">
        <v>0</v>
      </c>
      <c r="I15">
        <v>8.8888888888888889E-3</v>
      </c>
      <c r="M15" s="3" t="s">
        <v>107</v>
      </c>
      <c r="N15">
        <v>0.79894179894179895</v>
      </c>
      <c r="O15">
        <v>0.10052910052910052</v>
      </c>
      <c r="P15">
        <v>3.1746031746031744E-2</v>
      </c>
      <c r="Q15">
        <v>2.6455026455026454E-2</v>
      </c>
      <c r="R15">
        <v>1.5873015873015872E-2</v>
      </c>
      <c r="S15">
        <v>3.7037037037037035E-2</v>
      </c>
    </row>
    <row r="16" spans="2:19" x14ac:dyDescent="0.3">
      <c r="C16" t="s">
        <v>121</v>
      </c>
      <c r="D16">
        <v>0.98506707530865278</v>
      </c>
      <c r="E16">
        <v>0.18559214542766739</v>
      </c>
      <c r="F16">
        <v>0.18559214542766739</v>
      </c>
      <c r="G16">
        <v>0.11495340671022201</v>
      </c>
      <c r="H16">
        <v>0</v>
      </c>
      <c r="I16">
        <v>9.4070220310182917E-2</v>
      </c>
      <c r="M16" t="s">
        <v>121</v>
      </c>
      <c r="N16">
        <v>1.4810142232852939</v>
      </c>
      <c r="O16">
        <v>0.33493367944621233</v>
      </c>
      <c r="P16">
        <v>0.17578885741446781</v>
      </c>
      <c r="Q16">
        <v>0.19112941014942847</v>
      </c>
      <c r="R16">
        <v>0.12531621603777518</v>
      </c>
      <c r="S16">
        <v>0.26032652104065696</v>
      </c>
    </row>
    <row r="17" spans="2:26" x14ac:dyDescent="0.3">
      <c r="C17" s="3" t="s">
        <v>122</v>
      </c>
      <c r="D17">
        <v>6.5671138353910183E-2</v>
      </c>
      <c r="E17">
        <v>1.2372809695177825E-2</v>
      </c>
      <c r="F17">
        <v>1.2372809695177825E-2</v>
      </c>
      <c r="G17">
        <v>7.663560447348134E-3</v>
      </c>
      <c r="H17">
        <v>0</v>
      </c>
      <c r="I17">
        <v>6.2713480206788609E-3</v>
      </c>
      <c r="M17" s="3" t="s">
        <v>122</v>
      </c>
      <c r="N17">
        <v>0.10772793307160458</v>
      </c>
      <c r="O17">
        <v>2.436284029924354E-2</v>
      </c>
      <c r="P17">
        <v>1.2786757863993617E-2</v>
      </c>
      <c r="Q17">
        <v>1.3902618881619316E-2</v>
      </c>
      <c r="R17">
        <v>9.1154134253737112E-3</v>
      </c>
      <c r="S17">
        <v>1.8935968064655945E-2</v>
      </c>
    </row>
    <row r="18" spans="2:26" x14ac:dyDescent="0.3">
      <c r="B18" s="3">
        <v>42226</v>
      </c>
      <c r="C18" s="3" t="s">
        <v>108</v>
      </c>
      <c r="D18">
        <v>137</v>
      </c>
      <c r="E18">
        <v>9</v>
      </c>
      <c r="F18">
        <v>10</v>
      </c>
      <c r="G18">
        <v>8</v>
      </c>
      <c r="H18">
        <v>3</v>
      </c>
      <c r="I18">
        <v>3</v>
      </c>
      <c r="L18" s="3">
        <v>42223</v>
      </c>
      <c r="M18" s="3" t="s">
        <v>108</v>
      </c>
      <c r="N18">
        <v>156</v>
      </c>
      <c r="O18">
        <v>22</v>
      </c>
      <c r="P18">
        <v>7</v>
      </c>
      <c r="Q18">
        <v>3</v>
      </c>
      <c r="R18">
        <v>1</v>
      </c>
      <c r="S18">
        <v>3</v>
      </c>
    </row>
    <row r="19" spans="2:26" x14ac:dyDescent="0.3">
      <c r="C19" s="3" t="s">
        <v>107</v>
      </c>
      <c r="D19">
        <v>0.59825327510917026</v>
      </c>
      <c r="E19">
        <v>3.9301310043668124E-2</v>
      </c>
      <c r="F19">
        <v>4.3668122270742356E-2</v>
      </c>
      <c r="G19">
        <v>3.5242290748898682E-2</v>
      </c>
      <c r="H19">
        <v>1.3215859030837005E-2</v>
      </c>
      <c r="I19">
        <v>1.3215859030837005E-2</v>
      </c>
      <c r="M19" s="3" t="s">
        <v>107</v>
      </c>
      <c r="N19">
        <v>0.80829015544041449</v>
      </c>
      <c r="O19">
        <v>0.11398963730569948</v>
      </c>
      <c r="P19">
        <v>3.6269430051813469E-2</v>
      </c>
      <c r="Q19">
        <v>1.5544041450777202E-2</v>
      </c>
      <c r="R19">
        <v>5.1813471502590676E-3</v>
      </c>
      <c r="S19">
        <v>1.5544041450777202E-2</v>
      </c>
    </row>
    <row r="20" spans="2:26" x14ac:dyDescent="0.3">
      <c r="C20" t="s">
        <v>121</v>
      </c>
      <c r="D20">
        <v>1.0409158023107303</v>
      </c>
      <c r="E20">
        <v>0.19473653152093104</v>
      </c>
      <c r="F20">
        <v>0.22520282064557234</v>
      </c>
      <c r="G20">
        <v>0.20736507153772135</v>
      </c>
      <c r="H20">
        <v>0.11445044572276393</v>
      </c>
      <c r="I20">
        <v>0.11445044572276393</v>
      </c>
      <c r="M20" t="s">
        <v>121</v>
      </c>
      <c r="N20">
        <v>1.7438981952428674</v>
      </c>
      <c r="O20">
        <v>0.37840281102557266</v>
      </c>
      <c r="P20">
        <v>0.21343073122060227</v>
      </c>
      <c r="Q20">
        <v>0.12402469251053036</v>
      </c>
      <c r="R20">
        <v>7.198157507486945E-2</v>
      </c>
      <c r="S20">
        <v>0.12402469251053036</v>
      </c>
    </row>
    <row r="21" spans="2:26" x14ac:dyDescent="0.3">
      <c r="C21" s="3" t="s">
        <v>122</v>
      </c>
      <c r="D21">
        <v>6.8785652367456374E-2</v>
      </c>
      <c r="E21">
        <v>1.2868552221714012E-2</v>
      </c>
      <c r="F21">
        <v>1.488182127575457E-2</v>
      </c>
      <c r="G21">
        <v>4.3921844661689831E-3</v>
      </c>
      <c r="H21">
        <v>7.563098336397807E-3</v>
      </c>
      <c r="I21">
        <v>7.563098336397807E-3</v>
      </c>
      <c r="M21" s="3" t="s">
        <v>122</v>
      </c>
      <c r="N21">
        <v>0.1255285388638038</v>
      </c>
      <c r="O21">
        <v>2.7238030350378899E-2</v>
      </c>
      <c r="P21">
        <v>1.5363080202640067E-2</v>
      </c>
      <c r="Q21">
        <v>8.9274927150843411E-3</v>
      </c>
      <c r="R21">
        <v>5.1813471502590676E-3</v>
      </c>
      <c r="S21">
        <v>8.9274927150843411E-3</v>
      </c>
    </row>
    <row r="22" spans="2:26" x14ac:dyDescent="0.3">
      <c r="L22" s="3">
        <v>42230</v>
      </c>
      <c r="M22" s="3" t="s">
        <v>108</v>
      </c>
      <c r="N22">
        <v>130</v>
      </c>
      <c r="O22">
        <v>5</v>
      </c>
      <c r="P22">
        <v>1</v>
      </c>
      <c r="Q22">
        <v>5</v>
      </c>
      <c r="R22">
        <v>1</v>
      </c>
      <c r="S22">
        <v>3</v>
      </c>
    </row>
    <row r="23" spans="2:26" x14ac:dyDescent="0.3">
      <c r="M23" s="3" t="s">
        <v>107</v>
      </c>
      <c r="N23">
        <v>0.66666666666666663</v>
      </c>
      <c r="O23">
        <v>2.564102564102564E-2</v>
      </c>
      <c r="P23">
        <v>5.1282051282051282E-3</v>
      </c>
      <c r="Q23">
        <v>2.564102564102564E-2</v>
      </c>
      <c r="R23">
        <v>5.1282051282051282E-3</v>
      </c>
      <c r="S23">
        <v>1.5384615384615385E-2</v>
      </c>
    </row>
    <row r="24" spans="2:26" x14ac:dyDescent="0.3">
      <c r="M24" t="s">
        <v>121</v>
      </c>
      <c r="N24">
        <v>1.1826349519413268</v>
      </c>
      <c r="O24">
        <v>0.15846874991610671</v>
      </c>
      <c r="P24">
        <v>7.1611487403943283E-2</v>
      </c>
      <c r="Q24">
        <v>0.15846874991610671</v>
      </c>
      <c r="R24">
        <v>7.1611487403943283E-2</v>
      </c>
      <c r="S24">
        <v>0.12339372391778994</v>
      </c>
    </row>
    <row r="25" spans="2:26" x14ac:dyDescent="0.3">
      <c r="M25" s="3" t="s">
        <v>122</v>
      </c>
      <c r="N25">
        <v>8.469024796440941E-2</v>
      </c>
      <c r="O25">
        <v>1.1348182888535915E-2</v>
      </c>
      <c r="P25">
        <v>5.1282051282051282E-3</v>
      </c>
      <c r="Q25">
        <v>1.1348182888535915E-2</v>
      </c>
      <c r="R25">
        <v>5.1282051282051282E-3</v>
      </c>
      <c r="S25">
        <v>8.8364081060644702E-3</v>
      </c>
    </row>
    <row r="31" spans="2:26" x14ac:dyDescent="0.3">
      <c r="C31" t="s">
        <v>107</v>
      </c>
      <c r="O31" t="s">
        <v>107</v>
      </c>
      <c r="U31" t="s">
        <v>122</v>
      </c>
    </row>
    <row r="32" spans="2:26" x14ac:dyDescent="0.3">
      <c r="C32" t="s">
        <v>41</v>
      </c>
      <c r="D32" t="s">
        <v>42</v>
      </c>
      <c r="E32" t="s">
        <v>43</v>
      </c>
      <c r="F32" t="s">
        <v>44</v>
      </c>
      <c r="G32" t="s">
        <v>45</v>
      </c>
      <c r="H32" t="s">
        <v>46</v>
      </c>
      <c r="O32" t="s">
        <v>41</v>
      </c>
      <c r="P32" t="s">
        <v>42</v>
      </c>
      <c r="Q32" t="s">
        <v>43</v>
      </c>
      <c r="R32" t="s">
        <v>44</v>
      </c>
      <c r="S32" t="s">
        <v>45</v>
      </c>
      <c r="T32" t="s">
        <v>46</v>
      </c>
      <c r="U32" t="s">
        <v>41</v>
      </c>
      <c r="V32" t="s">
        <v>42</v>
      </c>
      <c r="W32" t="s">
        <v>43</v>
      </c>
      <c r="X32" t="s">
        <v>44</v>
      </c>
      <c r="Y32" t="s">
        <v>45</v>
      </c>
      <c r="Z32" t="s">
        <v>46</v>
      </c>
    </row>
    <row r="33" spans="2:30" x14ac:dyDescent="0.3">
      <c r="B33" s="3">
        <v>42200</v>
      </c>
      <c r="C33">
        <v>0.1</v>
      </c>
      <c r="D33">
        <v>0</v>
      </c>
      <c r="E33">
        <v>0</v>
      </c>
      <c r="F33">
        <v>3.3333333333333333E-2</v>
      </c>
      <c r="G33">
        <v>0</v>
      </c>
      <c r="H33">
        <v>0</v>
      </c>
      <c r="N33" s="3">
        <v>42200</v>
      </c>
      <c r="O33">
        <v>0.54411764705882348</v>
      </c>
      <c r="P33">
        <v>2.9411764705882353E-2</v>
      </c>
      <c r="Q33">
        <v>7.3529411764705885E-2</v>
      </c>
      <c r="R33">
        <v>0</v>
      </c>
      <c r="S33">
        <v>0</v>
      </c>
      <c r="T33">
        <v>0</v>
      </c>
      <c r="U33">
        <v>0.19252244493553475</v>
      </c>
      <c r="V33">
        <v>2.0641471370515797E-2</v>
      </c>
      <c r="W33">
        <v>4.3528403281865968E-2</v>
      </c>
      <c r="X33">
        <v>0</v>
      </c>
      <c r="Y33">
        <v>0</v>
      </c>
      <c r="Z33">
        <v>0</v>
      </c>
    </row>
    <row r="34" spans="2:30" x14ac:dyDescent="0.3">
      <c r="B34" s="3">
        <v>42209</v>
      </c>
      <c r="C34">
        <v>0.42920353982300885</v>
      </c>
      <c r="D34">
        <v>5.3097345132743362E-2</v>
      </c>
      <c r="E34">
        <v>6.1946902654867256E-2</v>
      </c>
      <c r="F34">
        <v>2.2123893805309734E-2</v>
      </c>
      <c r="G34">
        <v>0</v>
      </c>
      <c r="H34">
        <v>2.2123893805309734E-2</v>
      </c>
      <c r="N34" s="3">
        <v>42208</v>
      </c>
      <c r="O34">
        <v>0.40512820512820513</v>
      </c>
      <c r="P34">
        <v>8.2051282051282051E-2</v>
      </c>
      <c r="Q34">
        <v>5.6410256410256411E-2</v>
      </c>
      <c r="R34">
        <v>2.564102564102564E-2</v>
      </c>
      <c r="S34">
        <v>5.1282051282051282E-3</v>
      </c>
      <c r="T34">
        <v>0</v>
      </c>
      <c r="U34">
        <v>5.7939523785279952E-2</v>
      </c>
      <c r="V34">
        <v>2.7537578912653012E-2</v>
      </c>
      <c r="W34">
        <v>1.6564173764014357E-2</v>
      </c>
      <c r="X34">
        <v>1.3477735305935741E-2</v>
      </c>
      <c r="Y34">
        <v>5.1282051282051282E-3</v>
      </c>
      <c r="Z34">
        <v>0</v>
      </c>
    </row>
    <row r="35" spans="2:30" x14ac:dyDescent="0.3">
      <c r="B35" s="3">
        <v>42220</v>
      </c>
      <c r="C35">
        <v>0.61333333333333329</v>
      </c>
      <c r="D35">
        <v>3.5555555555555556E-2</v>
      </c>
      <c r="E35">
        <v>3.5555555555555556E-2</v>
      </c>
      <c r="F35">
        <v>1.3333333333333334E-2</v>
      </c>
      <c r="G35">
        <v>0</v>
      </c>
      <c r="H35">
        <v>8.8888888888888889E-3</v>
      </c>
      <c r="N35" s="3">
        <v>42216</v>
      </c>
      <c r="O35">
        <v>0.79894179894179895</v>
      </c>
      <c r="P35">
        <v>0.10052910052910052</v>
      </c>
      <c r="Q35">
        <v>3.1746031746031744E-2</v>
      </c>
      <c r="R35">
        <v>2.6455026455026454E-2</v>
      </c>
      <c r="S35">
        <v>1.5873015873015872E-2</v>
      </c>
      <c r="T35">
        <v>3.7037037037037035E-2</v>
      </c>
      <c r="U35">
        <v>0.10772793307160458</v>
      </c>
      <c r="V35">
        <v>2.436284029924354E-2</v>
      </c>
      <c r="W35">
        <v>1.2786757863993617E-2</v>
      </c>
      <c r="X35">
        <v>1.3902618881619316E-2</v>
      </c>
      <c r="Y35">
        <v>9.1154134253737112E-3</v>
      </c>
      <c r="Z35">
        <v>1.8935968064655945E-2</v>
      </c>
    </row>
    <row r="36" spans="2:30" x14ac:dyDescent="0.3">
      <c r="B36" s="3">
        <v>42226</v>
      </c>
      <c r="C36">
        <v>0.59825327510917026</v>
      </c>
      <c r="D36">
        <v>3.9301310043668124E-2</v>
      </c>
      <c r="E36">
        <v>4.3668122270742356E-2</v>
      </c>
      <c r="F36">
        <v>3.5242290748898682E-2</v>
      </c>
      <c r="G36">
        <v>1.3215859030837005E-2</v>
      </c>
      <c r="H36">
        <v>1.3215859030837005E-2</v>
      </c>
      <c r="N36" s="3">
        <v>42223</v>
      </c>
      <c r="O36">
        <v>0.80829015544041449</v>
      </c>
      <c r="P36">
        <v>0.11398963730569948</v>
      </c>
      <c r="Q36">
        <v>3.6269430051813469E-2</v>
      </c>
      <c r="R36">
        <v>1.5544041450777202E-2</v>
      </c>
      <c r="S36">
        <v>5.1813471502590676E-3</v>
      </c>
      <c r="T36">
        <v>1.5544041450777202E-2</v>
      </c>
      <c r="U36">
        <v>0.1255285388638038</v>
      </c>
      <c r="V36">
        <v>2.7238030350378899E-2</v>
      </c>
      <c r="W36">
        <v>1.5363080202640067E-2</v>
      </c>
      <c r="X36">
        <v>8.9274927150843411E-3</v>
      </c>
      <c r="Y36">
        <v>5.1813471502590676E-3</v>
      </c>
      <c r="Z36">
        <v>8.9274927150843411E-3</v>
      </c>
    </row>
    <row r="37" spans="2:30" x14ac:dyDescent="0.3">
      <c r="B37" s="3">
        <v>42235</v>
      </c>
      <c r="C37">
        <v>0.2813852813852814</v>
      </c>
      <c r="D37">
        <v>1.7316017316017316E-2</v>
      </c>
      <c r="E37">
        <v>2.1645021645021644E-2</v>
      </c>
      <c r="F37">
        <v>4.329004329004329E-3</v>
      </c>
      <c r="G37">
        <v>8.658008658008658E-3</v>
      </c>
      <c r="H37">
        <v>8.658008658008658E-3</v>
      </c>
      <c r="N37" s="3">
        <v>42230</v>
      </c>
      <c r="O37">
        <v>0.66666666666666663</v>
      </c>
      <c r="P37">
        <v>2.564102564102564E-2</v>
      </c>
      <c r="Q37">
        <v>5.1282051282051282E-3</v>
      </c>
      <c r="R37">
        <v>2.564102564102564E-2</v>
      </c>
      <c r="S37">
        <v>5.1282051282051282E-3</v>
      </c>
      <c r="T37">
        <v>1.5384615384615385E-2</v>
      </c>
      <c r="U37">
        <v>8.469024796440941E-2</v>
      </c>
      <c r="V37">
        <v>1.1348182888535915E-2</v>
      </c>
      <c r="W37">
        <v>5.1282051282051282E-3</v>
      </c>
      <c r="X37">
        <v>1.1348182888535915E-2</v>
      </c>
      <c r="Y37">
        <v>5.1282051282051282E-3</v>
      </c>
      <c r="Z37">
        <v>8.8364081060644702E-3</v>
      </c>
    </row>
    <row r="38" spans="2:30" x14ac:dyDescent="0.3">
      <c r="B38" s="3">
        <v>42240</v>
      </c>
      <c r="C38">
        <v>0.25438596491228072</v>
      </c>
      <c r="D38">
        <v>0</v>
      </c>
      <c r="E38">
        <v>4.3859649122807015E-3</v>
      </c>
      <c r="F38">
        <v>0</v>
      </c>
      <c r="G38">
        <v>4.3859649122807015E-3</v>
      </c>
      <c r="H38">
        <v>4.3859649122807015E-3</v>
      </c>
      <c r="N38" s="3">
        <v>42237</v>
      </c>
      <c r="O38">
        <v>0.39795918367346939</v>
      </c>
      <c r="P38">
        <v>5.1020408163265302E-3</v>
      </c>
      <c r="Q38">
        <v>3.5714285714285712E-2</v>
      </c>
      <c r="R38">
        <v>1.5306122448979591E-2</v>
      </c>
      <c r="S38">
        <v>5.1020408163265302E-3</v>
      </c>
      <c r="T38">
        <v>2.0408163265306121E-2</v>
      </c>
      <c r="U38">
        <v>7.0684620942005866E-2</v>
      </c>
      <c r="V38">
        <v>5.1020408163265311E-3</v>
      </c>
      <c r="W38">
        <v>1.513068831672006E-2</v>
      </c>
      <c r="X38">
        <v>8.7915591991165852E-3</v>
      </c>
      <c r="Y38">
        <v>5.1020408163265311E-3</v>
      </c>
      <c r="Z38">
        <v>1.0125284456261915E-2</v>
      </c>
    </row>
    <row r="39" spans="2:30" x14ac:dyDescent="0.3">
      <c r="B39" s="3">
        <v>42247</v>
      </c>
      <c r="C39">
        <v>6.0606060606060608E-2</v>
      </c>
      <c r="D39">
        <v>4.329004329004329E-3</v>
      </c>
      <c r="E39">
        <v>0</v>
      </c>
      <c r="F39">
        <v>0</v>
      </c>
      <c r="G39">
        <v>4.329004329004329E-3</v>
      </c>
      <c r="H39">
        <v>0</v>
      </c>
      <c r="N39" s="3">
        <v>42245</v>
      </c>
      <c r="O39">
        <v>5.5837563451776651E-2</v>
      </c>
      <c r="P39">
        <v>5.076142131979695E-3</v>
      </c>
      <c r="Q39">
        <v>5.076142131979695E-3</v>
      </c>
      <c r="R39">
        <v>5.076142131979695E-3</v>
      </c>
      <c r="S39">
        <v>1.5228426395939087E-2</v>
      </c>
      <c r="T39">
        <v>1.015228426395939E-2</v>
      </c>
      <c r="U39">
        <v>1.7910208898083351E-2</v>
      </c>
      <c r="V39">
        <v>5.076142131979695E-3</v>
      </c>
      <c r="W39">
        <v>5.076142131979695E-3</v>
      </c>
      <c r="X39">
        <v>5.076142131979695E-3</v>
      </c>
      <c r="Y39">
        <v>8.7471632210404781E-3</v>
      </c>
      <c r="Z39">
        <v>7.1604124938837929E-3</v>
      </c>
    </row>
    <row r="41" spans="2:30" x14ac:dyDescent="0.3">
      <c r="C41" t="s">
        <v>122</v>
      </c>
      <c r="O41" s="3">
        <v>42200</v>
      </c>
      <c r="P41" s="3">
        <v>42208</v>
      </c>
      <c r="Q41" s="3">
        <v>42216</v>
      </c>
      <c r="R41" s="3">
        <v>42223</v>
      </c>
      <c r="S41" s="3">
        <v>42230</v>
      </c>
      <c r="T41" s="3">
        <v>42237</v>
      </c>
      <c r="U41" s="3">
        <v>42245</v>
      </c>
      <c r="X41" s="3">
        <v>42200</v>
      </c>
      <c r="Y41" s="3">
        <v>42208</v>
      </c>
      <c r="Z41" s="3">
        <v>42216</v>
      </c>
      <c r="AA41" s="3">
        <v>42223</v>
      </c>
      <c r="AB41" s="3">
        <v>42230</v>
      </c>
      <c r="AC41" s="3">
        <v>42237</v>
      </c>
      <c r="AD41" s="3">
        <v>42245</v>
      </c>
    </row>
    <row r="42" spans="2:30" x14ac:dyDescent="0.3">
      <c r="C42" t="s">
        <v>41</v>
      </c>
      <c r="D42" t="s">
        <v>42</v>
      </c>
      <c r="E42" t="s">
        <v>43</v>
      </c>
      <c r="F42" t="s">
        <v>44</v>
      </c>
      <c r="G42" t="s">
        <v>45</v>
      </c>
      <c r="H42" t="s">
        <v>46</v>
      </c>
      <c r="N42" t="s">
        <v>41</v>
      </c>
      <c r="O42">
        <v>0.54411764705882348</v>
      </c>
      <c r="P42">
        <v>0.40512820512820513</v>
      </c>
      <c r="Q42">
        <v>0.79894179894179895</v>
      </c>
      <c r="R42">
        <v>0.80829015544041449</v>
      </c>
      <c r="S42">
        <v>0.66666666666666663</v>
      </c>
      <c r="T42">
        <v>0.39795918367346939</v>
      </c>
      <c r="U42">
        <v>5.5837563451776651E-2</v>
      </c>
      <c r="W42" t="s">
        <v>41</v>
      </c>
      <c r="X42">
        <v>0.19252244493553475</v>
      </c>
      <c r="Y42">
        <v>5.7939523785279952E-2</v>
      </c>
      <c r="Z42">
        <v>0.10772793307160458</v>
      </c>
      <c r="AA42">
        <v>0.1255285388638038</v>
      </c>
      <c r="AB42">
        <v>8.469024796440941E-2</v>
      </c>
      <c r="AC42">
        <v>7.0684620942005866E-2</v>
      </c>
      <c r="AD42">
        <v>1.7910208898083351E-2</v>
      </c>
    </row>
    <row r="43" spans="2:30" x14ac:dyDescent="0.3">
      <c r="B43" s="3">
        <v>42200</v>
      </c>
      <c r="C43">
        <v>5.5708601453115555E-2</v>
      </c>
      <c r="D43">
        <v>0</v>
      </c>
      <c r="E43">
        <v>0</v>
      </c>
      <c r="F43">
        <v>3.3333333333333333E-2</v>
      </c>
      <c r="G43">
        <v>0</v>
      </c>
      <c r="H43">
        <v>0</v>
      </c>
      <c r="N43" t="s">
        <v>42</v>
      </c>
      <c r="O43">
        <v>2.9411764705882353E-2</v>
      </c>
      <c r="P43">
        <v>8.2051282051282051E-2</v>
      </c>
      <c r="Q43">
        <v>0.10052910052910052</v>
      </c>
      <c r="R43">
        <v>0.11398963730569948</v>
      </c>
      <c r="S43">
        <v>2.564102564102564E-2</v>
      </c>
      <c r="T43">
        <v>5.1020408163265302E-3</v>
      </c>
      <c r="U43">
        <v>5.076142131979695E-3</v>
      </c>
      <c r="W43" t="s">
        <v>42</v>
      </c>
      <c r="X43">
        <v>2.0641471370515797E-2</v>
      </c>
      <c r="Y43">
        <v>2.7537578912653012E-2</v>
      </c>
      <c r="Z43">
        <v>2.436284029924354E-2</v>
      </c>
      <c r="AA43">
        <v>2.7238030350378899E-2</v>
      </c>
      <c r="AB43">
        <v>1.1348182888535915E-2</v>
      </c>
      <c r="AC43">
        <v>5.1020408163265311E-3</v>
      </c>
      <c r="AD43">
        <v>5.076142131979695E-3</v>
      </c>
    </row>
    <row r="44" spans="2:30" x14ac:dyDescent="0.3">
      <c r="B44" s="3">
        <v>42209</v>
      </c>
      <c r="C44">
        <v>6.1346294743885713E-2</v>
      </c>
      <c r="D44">
        <v>1.8478418599841683E-2</v>
      </c>
      <c r="E44">
        <v>1.7250963442139756E-2</v>
      </c>
      <c r="F44">
        <v>9.805764093566172E-3</v>
      </c>
      <c r="G44">
        <v>0</v>
      </c>
      <c r="H44">
        <v>1.1639775608819385E-2</v>
      </c>
      <c r="N44" t="s">
        <v>43</v>
      </c>
      <c r="O44">
        <v>7.3529411764705885E-2</v>
      </c>
      <c r="P44">
        <v>5.6410256410256411E-2</v>
      </c>
      <c r="Q44">
        <v>3.1746031746031744E-2</v>
      </c>
      <c r="R44">
        <v>3.6269430051813469E-2</v>
      </c>
      <c r="S44">
        <v>5.1282051282051282E-3</v>
      </c>
      <c r="T44">
        <v>3.5714285714285712E-2</v>
      </c>
      <c r="U44">
        <v>5.076142131979695E-3</v>
      </c>
      <c r="W44" t="s">
        <v>43</v>
      </c>
      <c r="X44">
        <v>4.3528403281865968E-2</v>
      </c>
      <c r="Y44">
        <v>1.6564173764014357E-2</v>
      </c>
      <c r="Z44">
        <v>1.2786757863993617E-2</v>
      </c>
      <c r="AA44">
        <v>1.5363080202640067E-2</v>
      </c>
      <c r="AB44">
        <v>5.1282051282051282E-3</v>
      </c>
      <c r="AC44">
        <v>1.513068831672006E-2</v>
      </c>
      <c r="AD44">
        <v>5.076142131979695E-3</v>
      </c>
    </row>
    <row r="45" spans="2:30" x14ac:dyDescent="0.3">
      <c r="B45" s="3">
        <v>42220</v>
      </c>
      <c r="C45">
        <v>6.5671138353910183E-2</v>
      </c>
      <c r="D45">
        <v>1.2372809695177825E-2</v>
      </c>
      <c r="E45">
        <v>1.2372809695177825E-2</v>
      </c>
      <c r="F45">
        <v>7.663560447348134E-3</v>
      </c>
      <c r="G45">
        <v>0</v>
      </c>
      <c r="H45">
        <v>6.2713480206788609E-3</v>
      </c>
      <c r="N45" t="s">
        <v>44</v>
      </c>
      <c r="O45">
        <v>0</v>
      </c>
      <c r="P45">
        <v>2.564102564102564E-2</v>
      </c>
      <c r="Q45">
        <v>2.6455026455026454E-2</v>
      </c>
      <c r="R45">
        <v>1.5544041450777202E-2</v>
      </c>
      <c r="S45">
        <v>2.564102564102564E-2</v>
      </c>
      <c r="T45">
        <v>1.5306122448979591E-2</v>
      </c>
      <c r="U45">
        <v>5.076142131979695E-3</v>
      </c>
      <c r="W45" t="s">
        <v>44</v>
      </c>
      <c r="X45">
        <v>0</v>
      </c>
      <c r="Y45">
        <v>1.3477735305935741E-2</v>
      </c>
      <c r="Z45">
        <v>1.3902618881619316E-2</v>
      </c>
      <c r="AA45">
        <v>8.9274927150843411E-3</v>
      </c>
      <c r="AB45">
        <v>1.1348182888535915E-2</v>
      </c>
      <c r="AC45">
        <v>8.7915591991165852E-3</v>
      </c>
      <c r="AD45">
        <v>5.076142131979695E-3</v>
      </c>
    </row>
    <row r="46" spans="2:30" x14ac:dyDescent="0.3">
      <c r="B46" s="3">
        <v>42226</v>
      </c>
      <c r="C46">
        <v>6.8785652367456374E-2</v>
      </c>
      <c r="D46">
        <v>1.2868552221714012E-2</v>
      </c>
      <c r="E46">
        <v>1.488182127575457E-2</v>
      </c>
      <c r="F46">
        <v>4.3921844661689831E-3</v>
      </c>
      <c r="G46">
        <v>7.563098336397807E-3</v>
      </c>
      <c r="H46">
        <v>7.563098336397807E-3</v>
      </c>
      <c r="N46" t="s">
        <v>45</v>
      </c>
      <c r="O46">
        <v>0</v>
      </c>
      <c r="P46">
        <v>5.1282051282051282E-3</v>
      </c>
      <c r="Q46">
        <v>1.5873015873015872E-2</v>
      </c>
      <c r="R46">
        <v>5.1813471502590676E-3</v>
      </c>
      <c r="S46">
        <v>5.1282051282051282E-3</v>
      </c>
      <c r="T46">
        <v>5.1020408163265302E-3</v>
      </c>
      <c r="U46">
        <v>1.5228426395939087E-2</v>
      </c>
      <c r="W46" t="s">
        <v>45</v>
      </c>
      <c r="X46">
        <v>0</v>
      </c>
      <c r="Y46">
        <v>5.1282051282051282E-3</v>
      </c>
      <c r="Z46">
        <v>9.1154134253737112E-3</v>
      </c>
      <c r="AA46">
        <v>5.1813471502590676E-3</v>
      </c>
      <c r="AB46">
        <v>5.1282051282051282E-3</v>
      </c>
      <c r="AC46">
        <v>5.1020408163265311E-3</v>
      </c>
      <c r="AD46">
        <v>8.7471632210404781E-3</v>
      </c>
    </row>
    <row r="47" spans="2:30" x14ac:dyDescent="0.3">
      <c r="B47" s="3">
        <v>42235</v>
      </c>
      <c r="C47">
        <v>5.3962147455313726E-2</v>
      </c>
      <c r="D47">
        <v>8.6013580475584623E-3</v>
      </c>
      <c r="E47">
        <v>9.5954053051239482E-3</v>
      </c>
      <c r="F47">
        <v>4.329004329004329E-3</v>
      </c>
      <c r="G47">
        <v>6.1088131431373321E-3</v>
      </c>
      <c r="H47">
        <v>6.1088131431373321E-3</v>
      </c>
      <c r="N47" t="s">
        <v>46</v>
      </c>
      <c r="O47">
        <v>0</v>
      </c>
      <c r="P47">
        <v>0</v>
      </c>
      <c r="Q47">
        <v>3.7037037037037035E-2</v>
      </c>
      <c r="R47">
        <v>1.5544041450777202E-2</v>
      </c>
      <c r="S47">
        <v>1.5384615384615385E-2</v>
      </c>
      <c r="T47">
        <v>2.0408163265306121E-2</v>
      </c>
      <c r="U47">
        <v>1.015228426395939E-2</v>
      </c>
      <c r="W47" t="s">
        <v>46</v>
      </c>
      <c r="X47">
        <v>0</v>
      </c>
      <c r="Y47">
        <v>0</v>
      </c>
      <c r="Z47">
        <v>1.8935968064655945E-2</v>
      </c>
      <c r="AA47">
        <v>8.9274927150843411E-3</v>
      </c>
      <c r="AB47">
        <v>8.8364081060644702E-3</v>
      </c>
      <c r="AC47">
        <v>1.0125284456261915E-2</v>
      </c>
      <c r="AD47">
        <v>7.1604124938837929E-3</v>
      </c>
    </row>
    <row r="48" spans="2:30" x14ac:dyDescent="0.3">
      <c r="B48" s="3">
        <v>42240</v>
      </c>
      <c r="C48">
        <v>3.9620468858600218E-2</v>
      </c>
      <c r="D48">
        <v>0</v>
      </c>
      <c r="E48">
        <v>4.3859649122807015E-3</v>
      </c>
      <c r="F48">
        <v>0</v>
      </c>
      <c r="G48">
        <v>4.3859649122807015E-3</v>
      </c>
      <c r="H48">
        <v>4.3859649122807015E-3</v>
      </c>
    </row>
    <row r="49" spans="2:8" x14ac:dyDescent="0.3">
      <c r="B49" s="3">
        <v>42247</v>
      </c>
      <c r="C49">
        <v>1.7967238705354379E-2</v>
      </c>
      <c r="D49">
        <v>4.329004329004329E-3</v>
      </c>
      <c r="E49">
        <v>0</v>
      </c>
      <c r="F49">
        <v>0</v>
      </c>
      <c r="G49">
        <v>4.329004329004329E-3</v>
      </c>
      <c r="H4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7"/>
  <sheetViews>
    <sheetView topLeftCell="A35" workbookViewId="0">
      <selection activeCell="J16" sqref="J16"/>
    </sheetView>
  </sheetViews>
  <sheetFormatPr defaultRowHeight="14.4" x14ac:dyDescent="0.3"/>
  <cols>
    <col min="7" max="7" width="12" bestFit="1" customWidth="1"/>
  </cols>
  <sheetData>
    <row r="2" spans="2:17" x14ac:dyDescent="0.3">
      <c r="B2" t="s">
        <v>103</v>
      </c>
      <c r="D2" s="4">
        <v>42200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42200</v>
      </c>
      <c r="C7" t="s">
        <v>17</v>
      </c>
      <c r="D7">
        <v>51</v>
      </c>
      <c r="E7">
        <v>1</v>
      </c>
      <c r="F7">
        <v>1</v>
      </c>
      <c r="G7">
        <v>100</v>
      </c>
      <c r="H7" t="s">
        <v>95</v>
      </c>
      <c r="I7">
        <v>4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42200</v>
      </c>
      <c r="C8" t="s">
        <v>17</v>
      </c>
      <c r="D8">
        <v>51</v>
      </c>
      <c r="E8">
        <v>1</v>
      </c>
      <c r="F8">
        <v>2</v>
      </c>
      <c r="G8">
        <v>16</v>
      </c>
      <c r="H8" t="s">
        <v>115</v>
      </c>
      <c r="I8">
        <v>4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42200</v>
      </c>
      <c r="C9" t="s">
        <v>17</v>
      </c>
      <c r="D9">
        <v>51</v>
      </c>
      <c r="E9">
        <v>1</v>
      </c>
      <c r="F9">
        <v>3</v>
      </c>
      <c r="G9">
        <v>141</v>
      </c>
      <c r="H9" t="s">
        <v>97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42200</v>
      </c>
      <c r="C10" t="s">
        <v>17</v>
      </c>
      <c r="D10">
        <v>51</v>
      </c>
      <c r="E10">
        <v>1</v>
      </c>
      <c r="F10">
        <v>4</v>
      </c>
      <c r="G10">
        <v>89</v>
      </c>
      <c r="H10" t="s">
        <v>116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42200</v>
      </c>
      <c r="C11" t="s">
        <v>17</v>
      </c>
      <c r="D11">
        <v>51</v>
      </c>
      <c r="E11">
        <v>1</v>
      </c>
      <c r="F11">
        <v>5</v>
      </c>
      <c r="G11">
        <v>94</v>
      </c>
      <c r="H11" t="s">
        <v>116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42200</v>
      </c>
      <c r="C12" t="s">
        <v>17</v>
      </c>
      <c r="D12">
        <v>51</v>
      </c>
      <c r="E12">
        <v>1</v>
      </c>
      <c r="F12">
        <v>6</v>
      </c>
      <c r="G12">
        <v>138</v>
      </c>
      <c r="H12" t="s">
        <v>99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42200</v>
      </c>
      <c r="C13" t="s">
        <v>17</v>
      </c>
      <c r="D13">
        <v>51</v>
      </c>
      <c r="E13">
        <v>1</v>
      </c>
      <c r="F13">
        <v>7</v>
      </c>
      <c r="G13">
        <v>94</v>
      </c>
      <c r="H13" t="s">
        <v>95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42200</v>
      </c>
      <c r="C14" t="s">
        <v>17</v>
      </c>
      <c r="D14">
        <v>51</v>
      </c>
      <c r="E14">
        <v>1</v>
      </c>
      <c r="F14">
        <v>8</v>
      </c>
      <c r="G14">
        <v>125</v>
      </c>
      <c r="H14" t="s">
        <v>116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6" spans="2:17" x14ac:dyDescent="0.3">
      <c r="B16" t="s">
        <v>108</v>
      </c>
      <c r="J16">
        <f>SUM(J7:J14)</f>
        <v>2</v>
      </c>
      <c r="K16">
        <f>SUM(K7:K14)</f>
        <v>0</v>
      </c>
      <c r="L16">
        <f t="shared" ref="L16:O16" si="0">SUM(L7:L14)</f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2:17" x14ac:dyDescent="0.3">
      <c r="B17" t="s">
        <v>107</v>
      </c>
      <c r="G17">
        <f>AVERAGE(G7:G14)</f>
        <v>99.625</v>
      </c>
      <c r="I17">
        <f>AVERAGE(I7:I14)</f>
        <v>3.625</v>
      </c>
      <c r="J17">
        <f>AVERAGE(J7:J14)</f>
        <v>0.25</v>
      </c>
      <c r="K17">
        <f t="shared" ref="K17:O17" si="1">AVERAGE(K7:K14)</f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</row>
    <row r="18" spans="2:17" x14ac:dyDescent="0.3">
      <c r="B18" t="s">
        <v>121</v>
      </c>
      <c r="G18">
        <f>_xlfn.STDEV.S(G7:G14)</f>
        <v>39.637419189447741</v>
      </c>
      <c r="I18">
        <f>_xlfn.STDEV.S(I7:I14)</f>
        <v>0.51754916950676566</v>
      </c>
      <c r="J18">
        <f t="shared" ref="J18:O18" si="2">_xlfn.STDEV.S(J7:J14)</f>
        <v>0.46291004988627571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</row>
    <row r="19" spans="2:17" x14ac:dyDescent="0.3">
      <c r="B19" s="3" t="s">
        <v>122</v>
      </c>
      <c r="G19">
        <f>(G18/SQRT(8))</f>
        <v>14.013943948796141</v>
      </c>
      <c r="I19">
        <f>(I18/SQRT(8))</f>
        <v>0.18298126367784995</v>
      </c>
      <c r="J19">
        <f t="shared" ref="J19:O19" si="3">(J18/SQRT(8))</f>
        <v>0.16366341767699427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</row>
    <row r="23" spans="2:17" x14ac:dyDescent="0.3">
      <c r="B23" t="s">
        <v>34</v>
      </c>
      <c r="C23" t="s">
        <v>35</v>
      </c>
      <c r="D23" t="s">
        <v>55</v>
      </c>
      <c r="E23" t="s">
        <v>36</v>
      </c>
      <c r="F23" t="s">
        <v>37</v>
      </c>
      <c r="G23" t="s">
        <v>114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44</v>
      </c>
      <c r="N23" t="s">
        <v>45</v>
      </c>
      <c r="O23" t="s">
        <v>46</v>
      </c>
      <c r="Q23" t="s">
        <v>100</v>
      </c>
    </row>
    <row r="24" spans="2:17" x14ac:dyDescent="0.3">
      <c r="B24" s="3">
        <v>42200</v>
      </c>
      <c r="C24" t="s">
        <v>17</v>
      </c>
      <c r="D24">
        <v>52</v>
      </c>
      <c r="E24">
        <v>2</v>
      </c>
      <c r="F24">
        <v>1</v>
      </c>
      <c r="G24">
        <v>114</v>
      </c>
      <c r="H24" t="s">
        <v>99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42200</v>
      </c>
      <c r="C25" t="s">
        <v>17</v>
      </c>
      <c r="D25">
        <v>52</v>
      </c>
      <c r="E25">
        <v>2</v>
      </c>
      <c r="F25">
        <v>2</v>
      </c>
      <c r="G25">
        <v>94</v>
      </c>
      <c r="H25" t="s">
        <v>95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42200</v>
      </c>
      <c r="C26" t="s">
        <v>17</v>
      </c>
      <c r="D26">
        <v>52</v>
      </c>
      <c r="E26">
        <v>2</v>
      </c>
      <c r="F26">
        <v>3</v>
      </c>
      <c r="G26">
        <v>138</v>
      </c>
      <c r="H26" t="s">
        <v>99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42200</v>
      </c>
      <c r="C27" t="s">
        <v>17</v>
      </c>
      <c r="D27">
        <v>52</v>
      </c>
      <c r="E27">
        <v>2</v>
      </c>
      <c r="F27">
        <v>4</v>
      </c>
      <c r="G27">
        <v>100</v>
      </c>
      <c r="H27" t="s">
        <v>95</v>
      </c>
      <c r="I27">
        <v>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7" x14ac:dyDescent="0.3">
      <c r="B28" s="3">
        <v>42200</v>
      </c>
      <c r="C28" t="s">
        <v>17</v>
      </c>
      <c r="D28">
        <v>52</v>
      </c>
      <c r="E28">
        <v>2</v>
      </c>
      <c r="F28">
        <v>5</v>
      </c>
      <c r="G28">
        <v>112</v>
      </c>
      <c r="H28" t="s">
        <v>98</v>
      </c>
      <c r="I28">
        <v>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</row>
    <row r="29" spans="2:17" x14ac:dyDescent="0.3">
      <c r="B29" s="3">
        <v>42200</v>
      </c>
      <c r="C29" t="s">
        <v>17</v>
      </c>
      <c r="D29">
        <v>52</v>
      </c>
      <c r="E29">
        <v>2</v>
      </c>
      <c r="F29">
        <v>6</v>
      </c>
      <c r="G29">
        <v>96</v>
      </c>
      <c r="H29" t="s">
        <v>95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7" x14ac:dyDescent="0.3">
      <c r="B30" s="3">
        <v>42200</v>
      </c>
      <c r="C30" t="s">
        <v>17</v>
      </c>
      <c r="D30">
        <v>52</v>
      </c>
      <c r="E30">
        <v>2</v>
      </c>
      <c r="F30">
        <v>7</v>
      </c>
      <c r="G30">
        <v>110</v>
      </c>
      <c r="H30" t="s">
        <v>95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7" x14ac:dyDescent="0.3">
      <c r="B31" s="3">
        <v>42200</v>
      </c>
      <c r="C31" t="s">
        <v>17</v>
      </c>
      <c r="D31">
        <v>52</v>
      </c>
      <c r="E31">
        <v>2</v>
      </c>
      <c r="F31">
        <v>8</v>
      </c>
      <c r="G31">
        <v>93</v>
      </c>
      <c r="H31" t="s">
        <v>95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42200</v>
      </c>
      <c r="C32" t="s">
        <v>17</v>
      </c>
      <c r="D32">
        <v>52</v>
      </c>
      <c r="E32">
        <v>2</v>
      </c>
      <c r="F32">
        <v>9</v>
      </c>
      <c r="G32">
        <v>71</v>
      </c>
      <c r="H32" t="s">
        <v>95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5" x14ac:dyDescent="0.3">
      <c r="B33" s="3">
        <v>42200</v>
      </c>
      <c r="C33" t="s">
        <v>17</v>
      </c>
      <c r="D33">
        <v>52</v>
      </c>
      <c r="E33">
        <v>2</v>
      </c>
      <c r="F33">
        <v>10</v>
      </c>
      <c r="G33">
        <v>75</v>
      </c>
      <c r="H33" t="s">
        <v>95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5" x14ac:dyDescent="0.3">
      <c r="B34" s="3">
        <v>42200</v>
      </c>
      <c r="C34" t="s">
        <v>17</v>
      </c>
      <c r="D34">
        <v>52</v>
      </c>
      <c r="E34">
        <v>2</v>
      </c>
      <c r="F34">
        <v>11</v>
      </c>
      <c r="G34">
        <v>86</v>
      </c>
      <c r="H34" t="s">
        <v>95</v>
      </c>
      <c r="I34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5" x14ac:dyDescent="0.3">
      <c r="B35" s="3">
        <v>42200</v>
      </c>
      <c r="C35" t="s">
        <v>17</v>
      </c>
      <c r="D35">
        <v>52</v>
      </c>
      <c r="E35">
        <v>2</v>
      </c>
      <c r="F35">
        <v>12</v>
      </c>
      <c r="G35">
        <v>68</v>
      </c>
      <c r="H35" t="s">
        <v>95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3">
      <c r="B36" s="3">
        <v>42200</v>
      </c>
      <c r="C36" t="s">
        <v>17</v>
      </c>
      <c r="D36">
        <v>52</v>
      </c>
      <c r="E36">
        <v>2</v>
      </c>
      <c r="F36">
        <v>13</v>
      </c>
      <c r="G36">
        <v>84</v>
      </c>
      <c r="H36" t="s">
        <v>96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5" x14ac:dyDescent="0.3">
      <c r="B37" s="3">
        <v>42200</v>
      </c>
      <c r="C37" t="s">
        <v>17</v>
      </c>
      <c r="D37">
        <v>52</v>
      </c>
      <c r="E37">
        <v>2</v>
      </c>
      <c r="F37">
        <v>14</v>
      </c>
      <c r="G37">
        <v>53</v>
      </c>
      <c r="H37" t="s">
        <v>98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3">
      <c r="B38" s="3">
        <v>42200</v>
      </c>
      <c r="C38" t="s">
        <v>17</v>
      </c>
      <c r="D38">
        <v>52</v>
      </c>
      <c r="E38">
        <v>2</v>
      </c>
      <c r="F38">
        <v>15</v>
      </c>
      <c r="G38">
        <v>72</v>
      </c>
      <c r="H38" t="s">
        <v>95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5" x14ac:dyDescent="0.3">
      <c r="B39" s="3">
        <v>42200</v>
      </c>
      <c r="C39" t="s">
        <v>17</v>
      </c>
      <c r="D39">
        <v>52</v>
      </c>
      <c r="E39">
        <v>2</v>
      </c>
      <c r="F39">
        <v>16</v>
      </c>
      <c r="G39">
        <v>70</v>
      </c>
      <c r="H39" t="s">
        <v>95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5" x14ac:dyDescent="0.3">
      <c r="B40" s="3">
        <v>42200</v>
      </c>
      <c r="C40" t="s">
        <v>17</v>
      </c>
      <c r="D40">
        <v>52</v>
      </c>
      <c r="E40">
        <v>2</v>
      </c>
      <c r="F40">
        <v>17</v>
      </c>
      <c r="G40">
        <v>87</v>
      </c>
      <c r="H40" t="s">
        <v>95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5" x14ac:dyDescent="0.3">
      <c r="B41" s="3">
        <v>42200</v>
      </c>
      <c r="C41" t="s">
        <v>17</v>
      </c>
      <c r="D41">
        <v>52</v>
      </c>
      <c r="E41">
        <v>2</v>
      </c>
      <c r="F41">
        <v>18</v>
      </c>
      <c r="G41">
        <v>101</v>
      </c>
      <c r="H41" s="11" t="s">
        <v>98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5" x14ac:dyDescent="0.3">
      <c r="B42" s="3">
        <v>42200</v>
      </c>
      <c r="C42" t="s">
        <v>17</v>
      </c>
      <c r="D42">
        <v>52</v>
      </c>
      <c r="E42">
        <v>2</v>
      </c>
      <c r="F42">
        <v>19</v>
      </c>
      <c r="G42">
        <v>106</v>
      </c>
      <c r="H42" t="s">
        <v>98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5" x14ac:dyDescent="0.3">
      <c r="B43" s="3">
        <v>42200</v>
      </c>
      <c r="C43" t="s">
        <v>17</v>
      </c>
      <c r="D43">
        <v>52</v>
      </c>
      <c r="E43">
        <v>2</v>
      </c>
      <c r="F43">
        <v>20</v>
      </c>
      <c r="G43">
        <v>74</v>
      </c>
      <c r="H43" t="s">
        <v>98</v>
      </c>
      <c r="I43">
        <v>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5" x14ac:dyDescent="0.3">
      <c r="B44" s="3"/>
    </row>
    <row r="45" spans="2:15" x14ac:dyDescent="0.3">
      <c r="B45" s="3" t="s">
        <v>108</v>
      </c>
      <c r="J45">
        <f t="shared" ref="J45:O45" si="4">SUM(J24:J43)</f>
        <v>0</v>
      </c>
      <c r="K45">
        <f t="shared" si="4"/>
        <v>0</v>
      </c>
      <c r="L45">
        <f t="shared" si="4"/>
        <v>0</v>
      </c>
      <c r="M45">
        <f t="shared" si="4"/>
        <v>1</v>
      </c>
      <c r="N45">
        <f t="shared" si="4"/>
        <v>0</v>
      </c>
      <c r="O45">
        <f t="shared" si="4"/>
        <v>0</v>
      </c>
    </row>
    <row r="46" spans="2:15" x14ac:dyDescent="0.3">
      <c r="B46" s="3" t="s">
        <v>107</v>
      </c>
      <c r="G46">
        <f>AVERAGE(G24:G43)</f>
        <v>90.2</v>
      </c>
      <c r="I46">
        <f>AVERAGE(I24:I43)</f>
        <v>3.75</v>
      </c>
      <c r="J46">
        <f>AVERAGE(J24:J43)</f>
        <v>0</v>
      </c>
      <c r="K46">
        <f t="shared" ref="K46:O46" si="5">AVERAGE(K24:K43)</f>
        <v>0</v>
      </c>
      <c r="L46">
        <f t="shared" si="5"/>
        <v>0</v>
      </c>
      <c r="M46">
        <f t="shared" si="5"/>
        <v>0.05</v>
      </c>
      <c r="N46">
        <f t="shared" si="5"/>
        <v>0</v>
      </c>
      <c r="O46">
        <f t="shared" si="5"/>
        <v>0</v>
      </c>
    </row>
    <row r="47" spans="2:15" x14ac:dyDescent="0.3">
      <c r="B47" t="s">
        <v>121</v>
      </c>
      <c r="G47">
        <f>_xlfn.STDEV.S(G24:G43)</f>
        <v>20.237016630552631</v>
      </c>
      <c r="I47">
        <f>_xlfn.STDEV.S(I24:I43)</f>
        <v>0.4442616583193193</v>
      </c>
      <c r="J47">
        <f t="shared" ref="J47:O47" si="6">_xlfn.STDEV.S(J24:J43)</f>
        <v>0</v>
      </c>
      <c r="K47">
        <f t="shared" si="6"/>
        <v>0</v>
      </c>
      <c r="L47">
        <f t="shared" si="6"/>
        <v>0</v>
      </c>
      <c r="M47">
        <f t="shared" si="6"/>
        <v>0.22360679774997896</v>
      </c>
      <c r="N47">
        <f t="shared" si="6"/>
        <v>0</v>
      </c>
      <c r="O47">
        <f t="shared" si="6"/>
        <v>0</v>
      </c>
    </row>
    <row r="48" spans="2:15" x14ac:dyDescent="0.3">
      <c r="B48" s="3" t="s">
        <v>122</v>
      </c>
      <c r="G48">
        <f>(G47/SQRT(20))</f>
        <v>4.5251344847709429</v>
      </c>
      <c r="I48">
        <f>(I47/SQRT(20))</f>
        <v>9.9339926779878282E-2</v>
      </c>
      <c r="J48">
        <f t="shared" ref="J48:O48" si="7">(J47/SQRT(20))</f>
        <v>0</v>
      </c>
      <c r="K48">
        <f t="shared" si="7"/>
        <v>0</v>
      </c>
      <c r="L48">
        <f t="shared" si="7"/>
        <v>0</v>
      </c>
      <c r="M48">
        <f t="shared" si="7"/>
        <v>4.9999999999999996E-2</v>
      </c>
      <c r="N48">
        <f t="shared" si="7"/>
        <v>0</v>
      </c>
      <c r="O48">
        <f t="shared" si="7"/>
        <v>0</v>
      </c>
    </row>
    <row r="49" spans="2:17" x14ac:dyDescent="0.3">
      <c r="B49" s="3"/>
    </row>
    <row r="50" spans="2:17" x14ac:dyDescent="0.3">
      <c r="B50" t="s">
        <v>34</v>
      </c>
      <c r="C50" t="s">
        <v>35</v>
      </c>
      <c r="D50" t="s">
        <v>55</v>
      </c>
      <c r="E50" t="s">
        <v>36</v>
      </c>
      <c r="F50" t="s">
        <v>37</v>
      </c>
      <c r="G50" t="s">
        <v>114</v>
      </c>
      <c r="H50" t="s">
        <v>39</v>
      </c>
      <c r="I50" t="s">
        <v>40</v>
      </c>
      <c r="J50" t="s">
        <v>41</v>
      </c>
      <c r="K50" t="s">
        <v>42</v>
      </c>
      <c r="L50" t="s">
        <v>43</v>
      </c>
      <c r="M50" t="s">
        <v>44</v>
      </c>
      <c r="N50" t="s">
        <v>45</v>
      </c>
      <c r="O50" t="s">
        <v>46</v>
      </c>
      <c r="Q50" t="s">
        <v>100</v>
      </c>
    </row>
    <row r="51" spans="2:17" x14ac:dyDescent="0.3">
      <c r="B51" s="3">
        <v>42200</v>
      </c>
      <c r="C51" t="s">
        <v>17</v>
      </c>
      <c r="D51">
        <v>53</v>
      </c>
      <c r="E51">
        <v>3</v>
      </c>
      <c r="F51">
        <v>1</v>
      </c>
      <c r="G51">
        <v>98</v>
      </c>
      <c r="H51" t="s">
        <v>96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7" x14ac:dyDescent="0.3">
      <c r="B52" s="3">
        <v>42200</v>
      </c>
      <c r="C52" t="s">
        <v>17</v>
      </c>
      <c r="D52">
        <v>53</v>
      </c>
      <c r="E52">
        <v>3</v>
      </c>
      <c r="F52">
        <v>2</v>
      </c>
      <c r="G52">
        <v>80</v>
      </c>
      <c r="H52" t="s">
        <v>95</v>
      </c>
      <c r="I52">
        <v>3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</row>
    <row r="54" spans="2:17" x14ac:dyDescent="0.3">
      <c r="B54" t="s">
        <v>108</v>
      </c>
      <c r="J54">
        <f t="shared" ref="J54:O54" si="8">SUM(J51:J53)</f>
        <v>1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</row>
    <row r="55" spans="2:17" x14ac:dyDescent="0.3">
      <c r="B55" t="s">
        <v>107</v>
      </c>
      <c r="G55">
        <f>AVERAGE(G51:G52)</f>
        <v>89</v>
      </c>
      <c r="I55">
        <f t="shared" ref="I55:O55" si="9">AVERAGE(I51:I52)</f>
        <v>3</v>
      </c>
      <c r="J55">
        <f t="shared" si="9"/>
        <v>0.5</v>
      </c>
      <c r="K55">
        <f t="shared" si="9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</row>
    <row r="56" spans="2:17" x14ac:dyDescent="0.3">
      <c r="B56" t="s">
        <v>121</v>
      </c>
      <c r="G56">
        <f>_xlfn.STDEV.S(G51:G52)</f>
        <v>12.727922061357855</v>
      </c>
      <c r="I56">
        <f>_xlfn.STDEV.S(I51:I52)</f>
        <v>0</v>
      </c>
      <c r="J56">
        <f>_xlfn.STDEV.S(J51:J52)</f>
        <v>0.70710678118654757</v>
      </c>
      <c r="K56">
        <f>_xlfn.STDEV.S(K51:K52)</f>
        <v>0</v>
      </c>
      <c r="L56">
        <f t="shared" ref="L56:O56" si="10">_xlfn.STDEV.S(L51:L52)</f>
        <v>0</v>
      </c>
      <c r="M56">
        <f t="shared" si="10"/>
        <v>0</v>
      </c>
      <c r="N56">
        <f t="shared" si="10"/>
        <v>0</v>
      </c>
      <c r="O56">
        <f t="shared" si="10"/>
        <v>0</v>
      </c>
    </row>
    <row r="57" spans="2:17" x14ac:dyDescent="0.3">
      <c r="B57" s="3" t="s">
        <v>122</v>
      </c>
      <c r="G57">
        <f>(G56/SQRT(2))</f>
        <v>9</v>
      </c>
      <c r="I57">
        <f>(I56/SQRT(2))</f>
        <v>0</v>
      </c>
      <c r="J57">
        <f>(J56/SQRT(2))</f>
        <v>0.5</v>
      </c>
      <c r="K57">
        <f>(K56/SQRT(2))</f>
        <v>0</v>
      </c>
      <c r="L57">
        <f t="shared" ref="L57:O57" si="11">(L56/SQRT(2))</f>
        <v>0</v>
      </c>
      <c r="M57">
        <f t="shared" si="11"/>
        <v>0</v>
      </c>
      <c r="N57">
        <f t="shared" si="11"/>
        <v>0</v>
      </c>
      <c r="O57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"/>
  <sheetViews>
    <sheetView topLeftCell="A6" workbookViewId="0">
      <selection activeCell="A6" sqref="A6:XFD41"/>
    </sheetView>
  </sheetViews>
  <sheetFormatPr defaultRowHeight="14.4" x14ac:dyDescent="0.3"/>
  <cols>
    <col min="7" max="7" width="12" bestFit="1" customWidth="1"/>
  </cols>
  <sheetData>
    <row r="2" spans="2:17" x14ac:dyDescent="0.3">
      <c r="B2" t="s">
        <v>103</v>
      </c>
      <c r="D2" s="4">
        <v>42200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42200</v>
      </c>
      <c r="C7" t="s">
        <v>17</v>
      </c>
      <c r="D7">
        <v>51</v>
      </c>
      <c r="E7">
        <v>1</v>
      </c>
      <c r="F7">
        <v>1</v>
      </c>
      <c r="G7">
        <v>100</v>
      </c>
      <c r="H7" t="s">
        <v>95</v>
      </c>
      <c r="I7">
        <v>4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42200</v>
      </c>
      <c r="C8" t="s">
        <v>17</v>
      </c>
      <c r="D8">
        <v>51</v>
      </c>
      <c r="E8">
        <v>1</v>
      </c>
      <c r="F8">
        <v>2</v>
      </c>
      <c r="G8">
        <v>16</v>
      </c>
      <c r="H8" t="s">
        <v>115</v>
      </c>
      <c r="I8">
        <v>4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42200</v>
      </c>
      <c r="C9" t="s">
        <v>17</v>
      </c>
      <c r="D9">
        <v>51</v>
      </c>
      <c r="E9">
        <v>1</v>
      </c>
      <c r="F9">
        <v>3</v>
      </c>
      <c r="G9">
        <v>141</v>
      </c>
      <c r="H9" t="s">
        <v>97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42200</v>
      </c>
      <c r="C10" t="s">
        <v>17</v>
      </c>
      <c r="D10">
        <v>51</v>
      </c>
      <c r="E10">
        <v>1</v>
      </c>
      <c r="F10">
        <v>4</v>
      </c>
      <c r="G10">
        <v>89</v>
      </c>
      <c r="H10" t="s">
        <v>116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42200</v>
      </c>
      <c r="C11" t="s">
        <v>17</v>
      </c>
      <c r="D11">
        <v>51</v>
      </c>
      <c r="E11">
        <v>1</v>
      </c>
      <c r="F11">
        <v>5</v>
      </c>
      <c r="G11">
        <v>94</v>
      </c>
      <c r="H11" t="s">
        <v>116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42200</v>
      </c>
      <c r="C12" t="s">
        <v>17</v>
      </c>
      <c r="D12">
        <v>51</v>
      </c>
      <c r="E12">
        <v>1</v>
      </c>
      <c r="F12">
        <v>6</v>
      </c>
      <c r="G12">
        <v>138</v>
      </c>
      <c r="H12" t="s">
        <v>99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42200</v>
      </c>
      <c r="C13" t="s">
        <v>17</v>
      </c>
      <c r="D13">
        <v>51</v>
      </c>
      <c r="E13">
        <v>1</v>
      </c>
      <c r="F13">
        <v>7</v>
      </c>
      <c r="G13">
        <v>94</v>
      </c>
      <c r="H13" t="s">
        <v>95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42200</v>
      </c>
      <c r="C14" t="s">
        <v>17</v>
      </c>
      <c r="D14">
        <v>51</v>
      </c>
      <c r="E14">
        <v>1</v>
      </c>
      <c r="F14">
        <v>8</v>
      </c>
      <c r="G14">
        <v>125</v>
      </c>
      <c r="H14" t="s">
        <v>116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42200</v>
      </c>
      <c r="C15" t="s">
        <v>17</v>
      </c>
      <c r="D15">
        <v>52</v>
      </c>
      <c r="E15">
        <v>2</v>
      </c>
      <c r="F15">
        <v>1</v>
      </c>
      <c r="G15">
        <v>114</v>
      </c>
      <c r="H15" t="s">
        <v>99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42200</v>
      </c>
      <c r="C16" t="s">
        <v>17</v>
      </c>
      <c r="D16">
        <v>52</v>
      </c>
      <c r="E16">
        <v>2</v>
      </c>
      <c r="F16">
        <v>2</v>
      </c>
      <c r="G16">
        <v>94</v>
      </c>
      <c r="H16" t="s">
        <v>95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x14ac:dyDescent="0.3">
      <c r="B17" s="3">
        <v>42200</v>
      </c>
      <c r="C17" t="s">
        <v>17</v>
      </c>
      <c r="D17">
        <v>52</v>
      </c>
      <c r="E17">
        <v>2</v>
      </c>
      <c r="F17">
        <v>3</v>
      </c>
      <c r="G17">
        <v>138</v>
      </c>
      <c r="H17" t="s">
        <v>99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5" x14ac:dyDescent="0.3">
      <c r="B18" s="3">
        <v>42200</v>
      </c>
      <c r="C18" t="s">
        <v>17</v>
      </c>
      <c r="D18">
        <v>52</v>
      </c>
      <c r="E18">
        <v>2</v>
      </c>
      <c r="F18">
        <v>4</v>
      </c>
      <c r="G18">
        <v>100</v>
      </c>
      <c r="H18" t="s">
        <v>95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3">
      <c r="B19" s="3">
        <v>42200</v>
      </c>
      <c r="C19" t="s">
        <v>17</v>
      </c>
      <c r="D19">
        <v>52</v>
      </c>
      <c r="E19">
        <v>2</v>
      </c>
      <c r="F19">
        <v>5</v>
      </c>
      <c r="G19">
        <v>112</v>
      </c>
      <c r="H19" t="s">
        <v>98</v>
      </c>
      <c r="I19">
        <v>4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2:15" x14ac:dyDescent="0.3">
      <c r="B20" s="3">
        <v>42200</v>
      </c>
      <c r="C20" t="s">
        <v>17</v>
      </c>
      <c r="D20">
        <v>52</v>
      </c>
      <c r="E20">
        <v>2</v>
      </c>
      <c r="F20">
        <v>6</v>
      </c>
      <c r="G20">
        <v>96</v>
      </c>
      <c r="H20" t="s">
        <v>95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5" x14ac:dyDescent="0.3">
      <c r="B21" s="3">
        <v>42200</v>
      </c>
      <c r="C21" t="s">
        <v>17</v>
      </c>
      <c r="D21">
        <v>52</v>
      </c>
      <c r="E21">
        <v>2</v>
      </c>
      <c r="F21">
        <v>7</v>
      </c>
      <c r="G21">
        <v>110</v>
      </c>
      <c r="H21" t="s">
        <v>95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5" x14ac:dyDescent="0.3">
      <c r="B22" s="3">
        <v>42200</v>
      </c>
      <c r="C22" t="s">
        <v>17</v>
      </c>
      <c r="D22">
        <v>52</v>
      </c>
      <c r="E22">
        <v>2</v>
      </c>
      <c r="F22">
        <v>8</v>
      </c>
      <c r="G22">
        <v>93</v>
      </c>
      <c r="H22" t="s">
        <v>95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 x14ac:dyDescent="0.3">
      <c r="B23" s="3">
        <v>42200</v>
      </c>
      <c r="C23" t="s">
        <v>17</v>
      </c>
      <c r="D23">
        <v>52</v>
      </c>
      <c r="E23">
        <v>2</v>
      </c>
      <c r="F23">
        <v>9</v>
      </c>
      <c r="G23">
        <v>71</v>
      </c>
      <c r="H23" t="s">
        <v>95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5" x14ac:dyDescent="0.3">
      <c r="B24" s="3">
        <v>42200</v>
      </c>
      <c r="C24" t="s">
        <v>17</v>
      </c>
      <c r="D24">
        <v>52</v>
      </c>
      <c r="E24">
        <v>2</v>
      </c>
      <c r="F24">
        <v>10</v>
      </c>
      <c r="G24">
        <v>75</v>
      </c>
      <c r="H24" t="s">
        <v>95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5" x14ac:dyDescent="0.3">
      <c r="B25" s="3">
        <v>42200</v>
      </c>
      <c r="C25" t="s">
        <v>17</v>
      </c>
      <c r="D25">
        <v>52</v>
      </c>
      <c r="E25">
        <v>2</v>
      </c>
      <c r="F25">
        <v>11</v>
      </c>
      <c r="G25">
        <v>86</v>
      </c>
      <c r="H25" t="s">
        <v>95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5" x14ac:dyDescent="0.3">
      <c r="B26" s="3">
        <v>42200</v>
      </c>
      <c r="C26" t="s">
        <v>17</v>
      </c>
      <c r="D26">
        <v>52</v>
      </c>
      <c r="E26">
        <v>2</v>
      </c>
      <c r="F26">
        <v>12</v>
      </c>
      <c r="G26">
        <v>68</v>
      </c>
      <c r="H26" t="s">
        <v>95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3">
      <c r="B27" s="3">
        <v>42200</v>
      </c>
      <c r="C27" t="s">
        <v>17</v>
      </c>
      <c r="D27">
        <v>52</v>
      </c>
      <c r="E27">
        <v>2</v>
      </c>
      <c r="F27">
        <v>13</v>
      </c>
      <c r="G27">
        <v>84</v>
      </c>
      <c r="H27" t="s">
        <v>96</v>
      </c>
      <c r="I27">
        <v>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5" x14ac:dyDescent="0.3">
      <c r="B28" s="3">
        <v>42200</v>
      </c>
      <c r="C28" t="s">
        <v>17</v>
      </c>
      <c r="D28">
        <v>52</v>
      </c>
      <c r="E28">
        <v>2</v>
      </c>
      <c r="F28">
        <v>14</v>
      </c>
      <c r="G28">
        <v>53</v>
      </c>
      <c r="H28" t="s">
        <v>98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3">
      <c r="B29" s="3">
        <v>42200</v>
      </c>
      <c r="C29" t="s">
        <v>17</v>
      </c>
      <c r="D29">
        <v>52</v>
      </c>
      <c r="E29">
        <v>2</v>
      </c>
      <c r="F29">
        <v>15</v>
      </c>
      <c r="G29">
        <v>72</v>
      </c>
      <c r="H29" t="s">
        <v>95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5" x14ac:dyDescent="0.3">
      <c r="B30" s="3">
        <v>42200</v>
      </c>
      <c r="C30" t="s">
        <v>17</v>
      </c>
      <c r="D30">
        <v>52</v>
      </c>
      <c r="E30">
        <v>2</v>
      </c>
      <c r="F30">
        <v>16</v>
      </c>
      <c r="G30">
        <v>70</v>
      </c>
      <c r="H30" t="s">
        <v>95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5" x14ac:dyDescent="0.3">
      <c r="B31" s="3">
        <v>42200</v>
      </c>
      <c r="C31" t="s">
        <v>17</v>
      </c>
      <c r="D31">
        <v>52</v>
      </c>
      <c r="E31">
        <v>2</v>
      </c>
      <c r="F31">
        <v>17</v>
      </c>
      <c r="G31">
        <v>87</v>
      </c>
      <c r="H31" t="s">
        <v>95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3">
      <c r="B32" s="3">
        <v>42200</v>
      </c>
      <c r="C32" t="s">
        <v>17</v>
      </c>
      <c r="D32">
        <v>52</v>
      </c>
      <c r="E32">
        <v>2</v>
      </c>
      <c r="F32">
        <v>18</v>
      </c>
      <c r="G32">
        <v>101</v>
      </c>
      <c r="H32" s="11" t="s">
        <v>98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5" x14ac:dyDescent="0.3">
      <c r="B33" s="3">
        <v>42200</v>
      </c>
      <c r="C33" t="s">
        <v>17</v>
      </c>
      <c r="D33">
        <v>52</v>
      </c>
      <c r="E33">
        <v>2</v>
      </c>
      <c r="F33">
        <v>19</v>
      </c>
      <c r="G33">
        <v>106</v>
      </c>
      <c r="H33" t="s">
        <v>98</v>
      </c>
      <c r="I33">
        <v>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5" x14ac:dyDescent="0.3">
      <c r="B34" s="3">
        <v>42200</v>
      </c>
      <c r="C34" t="s">
        <v>17</v>
      </c>
      <c r="D34">
        <v>52</v>
      </c>
      <c r="E34">
        <v>2</v>
      </c>
      <c r="F34">
        <v>20</v>
      </c>
      <c r="G34">
        <v>74</v>
      </c>
      <c r="H34" t="s">
        <v>98</v>
      </c>
      <c r="I34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5" x14ac:dyDescent="0.3">
      <c r="B35" s="3">
        <v>42200</v>
      </c>
      <c r="C35" t="s">
        <v>17</v>
      </c>
      <c r="D35">
        <v>53</v>
      </c>
      <c r="E35">
        <v>3</v>
      </c>
      <c r="F35">
        <v>1</v>
      </c>
      <c r="G35">
        <v>98</v>
      </c>
      <c r="H35" t="s">
        <v>96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3">
      <c r="B36" s="3">
        <v>42200</v>
      </c>
      <c r="C36" t="s">
        <v>17</v>
      </c>
      <c r="D36">
        <v>53</v>
      </c>
      <c r="E36">
        <v>3</v>
      </c>
      <c r="F36">
        <v>2</v>
      </c>
      <c r="G36">
        <v>80</v>
      </c>
      <c r="H36" t="s">
        <v>95</v>
      </c>
      <c r="I36">
        <v>3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</row>
    <row r="38" spans="2:15" x14ac:dyDescent="0.3">
      <c r="B38" t="s">
        <v>108</v>
      </c>
      <c r="J38">
        <f t="shared" ref="J38:O38" si="0">SUM(J7:J37)</f>
        <v>3</v>
      </c>
      <c r="K38">
        <f t="shared" si="0"/>
        <v>0</v>
      </c>
      <c r="L38">
        <f t="shared" si="0"/>
        <v>0</v>
      </c>
      <c r="M38">
        <f t="shared" si="0"/>
        <v>1</v>
      </c>
      <c r="N38">
        <f t="shared" si="0"/>
        <v>0</v>
      </c>
      <c r="O38">
        <f t="shared" si="0"/>
        <v>0</v>
      </c>
    </row>
    <row r="39" spans="2:15" x14ac:dyDescent="0.3">
      <c r="B39" t="s">
        <v>107</v>
      </c>
      <c r="G39">
        <f>AVERAGE(G7:G36)</f>
        <v>92.63333333333334</v>
      </c>
      <c r="I39">
        <f t="shared" ref="I39:O39" si="1">AVERAGE(I7:I36)</f>
        <v>3.6666666666666665</v>
      </c>
      <c r="J39">
        <f t="shared" si="1"/>
        <v>0.1</v>
      </c>
      <c r="K39">
        <f t="shared" si="1"/>
        <v>0</v>
      </c>
      <c r="L39">
        <f t="shared" si="1"/>
        <v>0</v>
      </c>
      <c r="M39">
        <f t="shared" si="1"/>
        <v>3.3333333333333333E-2</v>
      </c>
      <c r="N39">
        <f t="shared" si="1"/>
        <v>0</v>
      </c>
      <c r="O39">
        <f t="shared" si="1"/>
        <v>0</v>
      </c>
    </row>
    <row r="40" spans="2:15" x14ac:dyDescent="0.3">
      <c r="B40" t="s">
        <v>121</v>
      </c>
      <c r="G40">
        <f>_xlfn.STDEV.S(G7:G36)</f>
        <v>25.915623477545072</v>
      </c>
      <c r="I40">
        <f t="shared" ref="I40:O40" si="2">_xlfn.STDEV.S(I7:I36)</f>
        <v>0.47946330148538485</v>
      </c>
      <c r="J40">
        <f t="shared" si="2"/>
        <v>0.30512857662936466</v>
      </c>
      <c r="K40">
        <f t="shared" si="2"/>
        <v>0</v>
      </c>
      <c r="L40">
        <f t="shared" si="2"/>
        <v>0</v>
      </c>
      <c r="M40">
        <f t="shared" si="2"/>
        <v>0.18257418583505536</v>
      </c>
      <c r="N40">
        <f t="shared" si="2"/>
        <v>0</v>
      </c>
      <c r="O40">
        <f t="shared" si="2"/>
        <v>0</v>
      </c>
    </row>
    <row r="41" spans="2:15" x14ac:dyDescent="0.3">
      <c r="B41" s="3" t="s">
        <v>122</v>
      </c>
      <c r="G41">
        <f>(G40/SQRT(30))</f>
        <v>4.7315238568206377</v>
      </c>
      <c r="I41">
        <f t="shared" ref="I41:O41" si="3">(I40/SQRT(30))</f>
        <v>8.753762190648183E-2</v>
      </c>
      <c r="J41">
        <f t="shared" si="3"/>
        <v>5.5708601453115555E-2</v>
      </c>
      <c r="K41">
        <f t="shared" si="3"/>
        <v>0</v>
      </c>
      <c r="L41">
        <f t="shared" si="3"/>
        <v>0</v>
      </c>
      <c r="M41">
        <f t="shared" si="3"/>
        <v>3.3333333333333333E-2</v>
      </c>
      <c r="N41">
        <f t="shared" si="3"/>
        <v>0</v>
      </c>
      <c r="O41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1"/>
  <sheetViews>
    <sheetView tabSelected="1" workbookViewId="0">
      <selection activeCell="P32" sqref="P32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106</v>
      </c>
      <c r="D2" s="4">
        <v>42200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42200</v>
      </c>
      <c r="C7" t="s">
        <v>8</v>
      </c>
      <c r="D7">
        <v>54</v>
      </c>
      <c r="E7">
        <v>1</v>
      </c>
      <c r="F7">
        <v>1</v>
      </c>
      <c r="G7">
        <v>88</v>
      </c>
      <c r="H7" t="s">
        <v>95</v>
      </c>
      <c r="I7">
        <v>4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42200</v>
      </c>
      <c r="C8" t="s">
        <v>8</v>
      </c>
      <c r="D8">
        <v>54</v>
      </c>
      <c r="E8">
        <v>1</v>
      </c>
      <c r="F8">
        <v>2</v>
      </c>
      <c r="G8">
        <v>82</v>
      </c>
      <c r="H8" t="s">
        <v>95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42200</v>
      </c>
      <c r="C9" t="s">
        <v>8</v>
      </c>
      <c r="D9">
        <v>54</v>
      </c>
      <c r="E9">
        <v>1</v>
      </c>
      <c r="F9">
        <v>3</v>
      </c>
      <c r="G9">
        <v>80</v>
      </c>
      <c r="H9" t="s">
        <v>95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42200</v>
      </c>
      <c r="C10" t="s">
        <v>8</v>
      </c>
      <c r="D10">
        <v>54</v>
      </c>
      <c r="E10">
        <v>1</v>
      </c>
      <c r="F10">
        <v>4</v>
      </c>
      <c r="G10">
        <v>107</v>
      </c>
      <c r="H10" t="s">
        <v>115</v>
      </c>
      <c r="I10">
        <v>4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</row>
    <row r="11" spans="2:17" x14ac:dyDescent="0.3">
      <c r="B11" s="3">
        <v>42200</v>
      </c>
      <c r="C11" t="s">
        <v>8</v>
      </c>
      <c r="D11">
        <v>54</v>
      </c>
      <c r="E11">
        <v>1</v>
      </c>
      <c r="F11">
        <v>5</v>
      </c>
      <c r="G11">
        <v>98</v>
      </c>
      <c r="H11" t="s">
        <v>95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42200</v>
      </c>
      <c r="C12" t="s">
        <v>8</v>
      </c>
      <c r="D12">
        <v>54</v>
      </c>
      <c r="E12">
        <v>1</v>
      </c>
      <c r="F12">
        <v>6</v>
      </c>
      <c r="G12">
        <v>76</v>
      </c>
      <c r="H12" t="s">
        <v>95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42200</v>
      </c>
      <c r="C13" t="s">
        <v>8</v>
      </c>
      <c r="D13">
        <v>54</v>
      </c>
      <c r="E13">
        <v>1</v>
      </c>
      <c r="F13">
        <v>7</v>
      </c>
      <c r="G13">
        <v>94</v>
      </c>
      <c r="H13" t="s">
        <v>95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42200</v>
      </c>
      <c r="C14" t="s">
        <v>8</v>
      </c>
      <c r="D14">
        <v>54</v>
      </c>
      <c r="E14">
        <v>1</v>
      </c>
      <c r="F14">
        <v>8</v>
      </c>
      <c r="G14">
        <v>100</v>
      </c>
      <c r="H14" t="s">
        <v>95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42200</v>
      </c>
      <c r="C15" t="s">
        <v>8</v>
      </c>
      <c r="D15">
        <v>54</v>
      </c>
      <c r="E15">
        <v>1</v>
      </c>
      <c r="F15">
        <v>9</v>
      </c>
      <c r="G15">
        <v>99</v>
      </c>
      <c r="H15" t="s">
        <v>95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42200</v>
      </c>
      <c r="C16" t="s">
        <v>8</v>
      </c>
      <c r="D16">
        <v>54</v>
      </c>
      <c r="E16">
        <v>1</v>
      </c>
      <c r="F16">
        <v>10</v>
      </c>
      <c r="G16">
        <v>99</v>
      </c>
      <c r="H16" t="s">
        <v>95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x14ac:dyDescent="0.3">
      <c r="B17" s="3">
        <v>42200</v>
      </c>
      <c r="C17" t="s">
        <v>8</v>
      </c>
      <c r="D17">
        <v>54</v>
      </c>
      <c r="E17">
        <v>1</v>
      </c>
      <c r="F17">
        <v>11</v>
      </c>
      <c r="G17">
        <v>67</v>
      </c>
      <c r="H17" t="s">
        <v>95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5" x14ac:dyDescent="0.3">
      <c r="B18" s="3">
        <v>42200</v>
      </c>
      <c r="C18" t="s">
        <v>8</v>
      </c>
      <c r="D18">
        <v>54</v>
      </c>
      <c r="E18">
        <v>1</v>
      </c>
      <c r="F18">
        <v>12</v>
      </c>
      <c r="G18">
        <v>89</v>
      </c>
      <c r="H18" t="s">
        <v>95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3">
      <c r="B19" s="3">
        <v>42200</v>
      </c>
      <c r="C19" t="s">
        <v>8</v>
      </c>
      <c r="D19">
        <v>54</v>
      </c>
      <c r="E19">
        <v>1</v>
      </c>
      <c r="F19">
        <v>13</v>
      </c>
      <c r="G19">
        <v>76</v>
      </c>
      <c r="H19" t="s">
        <v>95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3">
      <c r="B20" s="3">
        <v>42200</v>
      </c>
      <c r="C20" t="s">
        <v>8</v>
      </c>
      <c r="D20">
        <v>54</v>
      </c>
      <c r="E20">
        <v>1</v>
      </c>
      <c r="F20">
        <v>14</v>
      </c>
      <c r="G20">
        <v>96</v>
      </c>
      <c r="H20" t="s">
        <v>95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5" x14ac:dyDescent="0.3">
      <c r="B21" s="3">
        <v>42200</v>
      </c>
      <c r="C21" t="s">
        <v>8</v>
      </c>
      <c r="D21">
        <v>54</v>
      </c>
      <c r="E21">
        <v>1</v>
      </c>
      <c r="F21">
        <v>15</v>
      </c>
      <c r="G21">
        <v>107</v>
      </c>
      <c r="H21" t="s">
        <v>95</v>
      </c>
      <c r="I21">
        <v>4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5" x14ac:dyDescent="0.3">
      <c r="B22" s="3">
        <v>42200</v>
      </c>
      <c r="C22" t="s">
        <v>8</v>
      </c>
      <c r="D22">
        <v>54</v>
      </c>
      <c r="E22">
        <v>1</v>
      </c>
      <c r="F22">
        <v>16</v>
      </c>
      <c r="G22">
        <v>74</v>
      </c>
      <c r="H22" t="s">
        <v>95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 x14ac:dyDescent="0.3">
      <c r="B23" s="3">
        <v>42200</v>
      </c>
      <c r="C23" t="s">
        <v>8</v>
      </c>
      <c r="D23">
        <v>54</v>
      </c>
      <c r="E23">
        <v>1</v>
      </c>
      <c r="F23">
        <v>17</v>
      </c>
      <c r="G23">
        <v>66</v>
      </c>
      <c r="H23" t="s">
        <v>95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5" x14ac:dyDescent="0.3">
      <c r="B24" s="3">
        <v>42200</v>
      </c>
      <c r="C24" t="s">
        <v>8</v>
      </c>
      <c r="D24">
        <v>54</v>
      </c>
      <c r="E24">
        <v>1</v>
      </c>
      <c r="F24">
        <v>18</v>
      </c>
      <c r="G24">
        <v>73</v>
      </c>
      <c r="H24" s="11" t="s">
        <v>95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5" x14ac:dyDescent="0.3">
      <c r="B25" s="3">
        <v>42200</v>
      </c>
      <c r="C25" t="s">
        <v>8</v>
      </c>
      <c r="D25">
        <v>54</v>
      </c>
      <c r="E25">
        <v>1</v>
      </c>
      <c r="F25">
        <v>19</v>
      </c>
      <c r="G25">
        <v>95</v>
      </c>
      <c r="H25" t="s">
        <v>95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5" x14ac:dyDescent="0.3">
      <c r="B26" s="3">
        <v>42200</v>
      </c>
      <c r="C26" t="s">
        <v>8</v>
      </c>
      <c r="D26">
        <v>54</v>
      </c>
      <c r="E26">
        <v>1</v>
      </c>
      <c r="F26">
        <v>20</v>
      </c>
      <c r="G26">
        <v>96</v>
      </c>
      <c r="H26" t="s">
        <v>95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3">
      <c r="B27" s="3"/>
    </row>
    <row r="28" spans="2:15" x14ac:dyDescent="0.3">
      <c r="B28" s="3" t="s">
        <v>108</v>
      </c>
      <c r="J28">
        <f t="shared" ref="J28:O28" si="0">SUM(J7:J26)</f>
        <v>2</v>
      </c>
      <c r="K28">
        <f t="shared" si="0"/>
        <v>0</v>
      </c>
      <c r="L28">
        <f t="shared" si="0"/>
        <v>1</v>
      </c>
      <c r="M28">
        <f t="shared" si="0"/>
        <v>0</v>
      </c>
      <c r="N28">
        <f t="shared" si="0"/>
        <v>0</v>
      </c>
      <c r="O28">
        <f t="shared" si="0"/>
        <v>0</v>
      </c>
    </row>
    <row r="29" spans="2:15" x14ac:dyDescent="0.3">
      <c r="B29" s="3" t="s">
        <v>107</v>
      </c>
      <c r="G29">
        <f>AVERAGE(G7:G26)</f>
        <v>88.1</v>
      </c>
      <c r="I29">
        <f>AVERAGE(I7:I26)</f>
        <v>3.8</v>
      </c>
      <c r="J29">
        <f>AVERAGE(J7:J26)</f>
        <v>0.1</v>
      </c>
      <c r="K29">
        <f t="shared" ref="K29:O29" si="1">AVERAGE(K7:K26)</f>
        <v>0</v>
      </c>
      <c r="L29">
        <f t="shared" si="1"/>
        <v>0.05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2:15" x14ac:dyDescent="0.3">
      <c r="B30" t="s">
        <v>121</v>
      </c>
      <c r="G30">
        <f>_xlfn.STDEV.S(G7:G26)</f>
        <v>12.887774704816369</v>
      </c>
      <c r="I30">
        <f t="shared" ref="I30:O30" si="2">_xlfn.STDEV.S(I7:I26)</f>
        <v>0.41039134083406092</v>
      </c>
      <c r="J30">
        <f t="shared" si="2"/>
        <v>0.30779350562554625</v>
      </c>
      <c r="K30">
        <f t="shared" si="2"/>
        <v>0</v>
      </c>
      <c r="L30">
        <f t="shared" si="2"/>
        <v>0.22360679774997896</v>
      </c>
      <c r="M30">
        <f t="shared" si="2"/>
        <v>0</v>
      </c>
      <c r="N30">
        <f t="shared" si="2"/>
        <v>0</v>
      </c>
      <c r="O30">
        <f t="shared" si="2"/>
        <v>0</v>
      </c>
    </row>
    <row r="31" spans="2:15" x14ac:dyDescent="0.3">
      <c r="B31" s="3" t="s">
        <v>122</v>
      </c>
      <c r="G31">
        <f>(G30/SQRT(20))</f>
        <v>2.8817940318671686</v>
      </c>
      <c r="I31">
        <f t="shared" ref="I31:O31" si="3">(I30/SQRT(20))</f>
        <v>9.1766293548224548E-2</v>
      </c>
      <c r="J31">
        <f t="shared" si="3"/>
        <v>6.8824720161168529E-2</v>
      </c>
      <c r="K31">
        <f t="shared" si="3"/>
        <v>0</v>
      </c>
      <c r="L31">
        <f t="shared" si="3"/>
        <v>4.9999999999999996E-2</v>
      </c>
      <c r="M31">
        <f t="shared" si="3"/>
        <v>0</v>
      </c>
      <c r="N31">
        <f t="shared" si="3"/>
        <v>0</v>
      </c>
      <c r="O31">
        <f t="shared" si="3"/>
        <v>0</v>
      </c>
    </row>
    <row r="36" spans="2:17" x14ac:dyDescent="0.3">
      <c r="B36" t="s">
        <v>34</v>
      </c>
      <c r="C36" t="s">
        <v>35</v>
      </c>
      <c r="D36" t="s">
        <v>55</v>
      </c>
      <c r="E36" t="s">
        <v>36</v>
      </c>
      <c r="F36" t="s">
        <v>37</v>
      </c>
      <c r="G36" t="s">
        <v>114</v>
      </c>
      <c r="H36" t="s">
        <v>39</v>
      </c>
      <c r="I36" t="s">
        <v>40</v>
      </c>
      <c r="J36" t="s">
        <v>41</v>
      </c>
      <c r="K36" t="s">
        <v>42</v>
      </c>
      <c r="L36" t="s">
        <v>43</v>
      </c>
      <c r="M36" t="s">
        <v>44</v>
      </c>
      <c r="N36" t="s">
        <v>45</v>
      </c>
      <c r="O36" t="s">
        <v>46</v>
      </c>
      <c r="Q36" t="s">
        <v>100</v>
      </c>
    </row>
    <row r="37" spans="2:17" x14ac:dyDescent="0.3">
      <c r="B37" s="3">
        <v>42200</v>
      </c>
      <c r="C37" t="s">
        <v>8</v>
      </c>
      <c r="D37">
        <v>55</v>
      </c>
      <c r="E37">
        <v>2</v>
      </c>
      <c r="F37">
        <v>1</v>
      </c>
      <c r="G37">
        <v>93</v>
      </c>
      <c r="H37" t="s">
        <v>95</v>
      </c>
      <c r="I37">
        <v>4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42200</v>
      </c>
      <c r="C38" t="s">
        <v>8</v>
      </c>
      <c r="D38">
        <v>55</v>
      </c>
      <c r="E38">
        <v>2</v>
      </c>
      <c r="F38">
        <v>2</v>
      </c>
      <c r="G38">
        <v>60</v>
      </c>
      <c r="H38" t="s">
        <v>95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42200</v>
      </c>
      <c r="C39" t="s">
        <v>8</v>
      </c>
      <c r="D39">
        <v>55</v>
      </c>
      <c r="E39">
        <v>2</v>
      </c>
      <c r="F39">
        <v>3</v>
      </c>
      <c r="G39">
        <v>70</v>
      </c>
      <c r="H39" t="s">
        <v>95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/>
    </row>
    <row r="41" spans="2:17" x14ac:dyDescent="0.3">
      <c r="B41" t="s">
        <v>108</v>
      </c>
      <c r="J41">
        <f t="shared" ref="J41:O41" si="4">SUM(J37:J39)</f>
        <v>2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0</v>
      </c>
    </row>
    <row r="42" spans="2:17" x14ac:dyDescent="0.3">
      <c r="B42" t="s">
        <v>107</v>
      </c>
      <c r="G42">
        <f>AVERAGE(G37:G39)</f>
        <v>74.333333333333329</v>
      </c>
      <c r="I42">
        <f>AVERAGE(I37:I39)</f>
        <v>4</v>
      </c>
      <c r="J42">
        <f>AVERAGE(J37:J39)</f>
        <v>0.66666666666666663</v>
      </c>
      <c r="K42">
        <f t="shared" ref="K42:O42" si="5">AVERAGE(K37:K39)</f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0</v>
      </c>
    </row>
    <row r="43" spans="2:17" x14ac:dyDescent="0.3">
      <c r="B43" t="s">
        <v>121</v>
      </c>
      <c r="G43">
        <f>_xlfn.STDEV.S(G37:G39)</f>
        <v>16.921386861996091</v>
      </c>
      <c r="I43">
        <f>_xlfn.STDEV.S(I37:I39)</f>
        <v>0</v>
      </c>
      <c r="J43">
        <f t="shared" ref="J43:O43" si="6">_xlfn.STDEV.S(J37:J39)</f>
        <v>1.1547005383792517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6"/>
        <v>0</v>
      </c>
    </row>
    <row r="44" spans="2:17" x14ac:dyDescent="0.3">
      <c r="B44" s="3" t="s">
        <v>122</v>
      </c>
      <c r="G44">
        <f>(G43/SQRT(3))</f>
        <v>9.7695672598352399</v>
      </c>
      <c r="I44">
        <f>(I43/SQRT(3))</f>
        <v>0</v>
      </c>
      <c r="J44">
        <f>(J43/SQRT(3))</f>
        <v>0.66666666666666674</v>
      </c>
      <c r="K44">
        <f t="shared" ref="K44:O44" si="7">(K43/SQRT(3))</f>
        <v>0</v>
      </c>
      <c r="L44">
        <f t="shared" si="7"/>
        <v>0</v>
      </c>
      <c r="M44">
        <f t="shared" si="7"/>
        <v>0</v>
      </c>
      <c r="N44">
        <f t="shared" si="7"/>
        <v>0</v>
      </c>
      <c r="O44">
        <f t="shared" si="7"/>
        <v>0</v>
      </c>
    </row>
    <row r="46" spans="2:17" x14ac:dyDescent="0.3">
      <c r="B46" t="s">
        <v>34</v>
      </c>
      <c r="C46" t="s">
        <v>35</v>
      </c>
      <c r="D46" t="s">
        <v>55</v>
      </c>
      <c r="E46" t="s">
        <v>36</v>
      </c>
      <c r="F46" t="s">
        <v>37</v>
      </c>
      <c r="G46" t="s">
        <v>114</v>
      </c>
      <c r="H46" t="s">
        <v>39</v>
      </c>
      <c r="I46" t="s">
        <v>40</v>
      </c>
      <c r="J46" t="s">
        <v>41</v>
      </c>
      <c r="K46" t="s">
        <v>42</v>
      </c>
      <c r="L46" t="s">
        <v>43</v>
      </c>
      <c r="M46" t="s">
        <v>44</v>
      </c>
      <c r="N46" t="s">
        <v>45</v>
      </c>
      <c r="O46" t="s">
        <v>46</v>
      </c>
      <c r="Q46" t="s">
        <v>100</v>
      </c>
    </row>
    <row r="47" spans="2:17" x14ac:dyDescent="0.3">
      <c r="B47" s="3">
        <v>42200</v>
      </c>
      <c r="C47" t="s">
        <v>8</v>
      </c>
      <c r="D47">
        <v>57</v>
      </c>
      <c r="E47">
        <v>3</v>
      </c>
      <c r="F47">
        <v>1</v>
      </c>
      <c r="G47">
        <v>64</v>
      </c>
      <c r="H47" t="s">
        <v>96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42200</v>
      </c>
      <c r="C48" t="s">
        <v>8</v>
      </c>
      <c r="D48">
        <v>57</v>
      </c>
      <c r="E48">
        <v>3</v>
      </c>
      <c r="F48">
        <v>2</v>
      </c>
      <c r="G48">
        <v>72</v>
      </c>
      <c r="H48" t="s">
        <v>96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42200</v>
      </c>
      <c r="C49" t="s">
        <v>8</v>
      </c>
      <c r="D49">
        <v>57</v>
      </c>
      <c r="E49">
        <v>3</v>
      </c>
      <c r="F49">
        <v>3</v>
      </c>
      <c r="G49">
        <v>63</v>
      </c>
      <c r="H49" t="s">
        <v>98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42200</v>
      </c>
      <c r="C50" t="s">
        <v>8</v>
      </c>
      <c r="D50">
        <v>57</v>
      </c>
      <c r="E50">
        <v>3</v>
      </c>
      <c r="F50">
        <v>4</v>
      </c>
      <c r="G50">
        <v>83</v>
      </c>
      <c r="H50" t="s">
        <v>96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42200</v>
      </c>
      <c r="C51" t="s">
        <v>8</v>
      </c>
      <c r="D51">
        <v>57</v>
      </c>
      <c r="E51">
        <v>3</v>
      </c>
      <c r="F51">
        <v>5</v>
      </c>
      <c r="G51">
        <v>57</v>
      </c>
      <c r="H51" t="s">
        <v>98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6"/>
    </row>
    <row r="52" spans="2:17" x14ac:dyDescent="0.3">
      <c r="B52" s="3">
        <v>42200</v>
      </c>
      <c r="C52" t="s">
        <v>8</v>
      </c>
      <c r="D52">
        <v>57</v>
      </c>
      <c r="E52">
        <v>3</v>
      </c>
      <c r="F52">
        <v>6</v>
      </c>
      <c r="G52">
        <v>75</v>
      </c>
      <c r="H52" t="s">
        <v>96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7" x14ac:dyDescent="0.3">
      <c r="B53" s="3">
        <v>42200</v>
      </c>
      <c r="C53" t="s">
        <v>8</v>
      </c>
      <c r="D53">
        <v>57</v>
      </c>
      <c r="E53">
        <v>3</v>
      </c>
      <c r="F53">
        <v>7</v>
      </c>
      <c r="G53">
        <v>64</v>
      </c>
      <c r="H53" t="s">
        <v>98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42200</v>
      </c>
      <c r="C54" t="s">
        <v>8</v>
      </c>
      <c r="D54">
        <v>57</v>
      </c>
      <c r="E54">
        <v>3</v>
      </c>
      <c r="F54">
        <v>8</v>
      </c>
      <c r="G54">
        <v>105</v>
      </c>
      <c r="H54" t="s">
        <v>97</v>
      </c>
      <c r="I54">
        <v>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42200</v>
      </c>
      <c r="C55" t="s">
        <v>8</v>
      </c>
      <c r="D55">
        <v>57</v>
      </c>
      <c r="E55">
        <v>3</v>
      </c>
      <c r="F55">
        <v>9</v>
      </c>
      <c r="G55">
        <v>84</v>
      </c>
      <c r="H55" t="s">
        <v>98</v>
      </c>
      <c r="I55">
        <v>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7" x14ac:dyDescent="0.3">
      <c r="B56" s="3">
        <v>42200</v>
      </c>
      <c r="C56" t="s">
        <v>8</v>
      </c>
      <c r="D56">
        <v>57</v>
      </c>
      <c r="E56">
        <v>3</v>
      </c>
      <c r="F56">
        <v>10</v>
      </c>
      <c r="G56">
        <v>50</v>
      </c>
      <c r="H56" t="s">
        <v>96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7" x14ac:dyDescent="0.3">
      <c r="B57" s="3">
        <v>42200</v>
      </c>
      <c r="C57" t="s">
        <v>8</v>
      </c>
      <c r="D57">
        <v>57</v>
      </c>
      <c r="E57">
        <v>3</v>
      </c>
      <c r="F57">
        <v>11</v>
      </c>
      <c r="G57">
        <v>74</v>
      </c>
      <c r="H57" t="s">
        <v>96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42200</v>
      </c>
      <c r="C58" t="s">
        <v>8</v>
      </c>
      <c r="D58">
        <v>57</v>
      </c>
      <c r="E58">
        <v>3</v>
      </c>
      <c r="F58">
        <v>12</v>
      </c>
      <c r="G58">
        <v>66</v>
      </c>
      <c r="H58" t="s">
        <v>96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7" x14ac:dyDescent="0.3">
      <c r="B59" s="3">
        <v>42200</v>
      </c>
      <c r="C59" t="s">
        <v>8</v>
      </c>
      <c r="D59">
        <v>57</v>
      </c>
      <c r="E59">
        <v>3</v>
      </c>
      <c r="F59">
        <v>13</v>
      </c>
      <c r="G59">
        <v>77</v>
      </c>
      <c r="H59" t="s">
        <v>96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42200</v>
      </c>
      <c r="C60" t="s">
        <v>8</v>
      </c>
      <c r="D60">
        <v>57</v>
      </c>
      <c r="E60">
        <v>3</v>
      </c>
      <c r="F60">
        <v>14</v>
      </c>
      <c r="G60">
        <v>87</v>
      </c>
      <c r="H60" t="s">
        <v>98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42200</v>
      </c>
      <c r="C61" t="s">
        <v>8</v>
      </c>
      <c r="D61">
        <v>57</v>
      </c>
      <c r="E61">
        <v>3</v>
      </c>
      <c r="F61">
        <v>15</v>
      </c>
      <c r="G61">
        <v>99</v>
      </c>
      <c r="H61" t="s">
        <v>97</v>
      </c>
      <c r="I61">
        <v>4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42200</v>
      </c>
      <c r="C62" t="s">
        <v>8</v>
      </c>
      <c r="D62">
        <v>57</v>
      </c>
      <c r="E62">
        <v>3</v>
      </c>
      <c r="F62">
        <v>16</v>
      </c>
      <c r="G62">
        <v>62</v>
      </c>
      <c r="H62" t="s">
        <v>96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42200</v>
      </c>
      <c r="C63" t="s">
        <v>8</v>
      </c>
      <c r="D63">
        <v>57</v>
      </c>
      <c r="E63">
        <v>3</v>
      </c>
      <c r="F63">
        <v>17</v>
      </c>
      <c r="G63">
        <v>63</v>
      </c>
      <c r="H63" t="s">
        <v>96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42200</v>
      </c>
      <c r="C64" t="s">
        <v>8</v>
      </c>
      <c r="D64">
        <v>57</v>
      </c>
      <c r="E64">
        <v>3</v>
      </c>
      <c r="F64">
        <v>18</v>
      </c>
      <c r="G64">
        <v>83</v>
      </c>
      <c r="H64" s="11" t="s">
        <v>96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42200</v>
      </c>
      <c r="C65" t="s">
        <v>8</v>
      </c>
      <c r="D65">
        <v>57</v>
      </c>
      <c r="E65">
        <v>3</v>
      </c>
      <c r="F65">
        <v>19</v>
      </c>
      <c r="G65">
        <v>58</v>
      </c>
      <c r="H65" t="s">
        <v>96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42200</v>
      </c>
      <c r="C66" t="s">
        <v>8</v>
      </c>
      <c r="D66">
        <v>57</v>
      </c>
      <c r="E66">
        <v>3</v>
      </c>
      <c r="F66">
        <v>20</v>
      </c>
      <c r="G66">
        <v>63</v>
      </c>
      <c r="H66" t="s">
        <v>96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/>
    </row>
    <row r="68" spans="2:17" x14ac:dyDescent="0.3">
      <c r="B68" s="3" t="s">
        <v>108</v>
      </c>
      <c r="J68">
        <f t="shared" ref="J68:O68" si="8">SUM(J47:J66)</f>
        <v>2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</row>
    <row r="69" spans="2:17" x14ac:dyDescent="0.3">
      <c r="B69" s="3" t="s">
        <v>107</v>
      </c>
      <c r="G69">
        <f>AVERAGE(G47:G66)</f>
        <v>72.45</v>
      </c>
      <c r="I69">
        <f>AVERAGE(I47:I66)</f>
        <v>3</v>
      </c>
      <c r="J69">
        <f>AVERAGE(J47:J66)</f>
        <v>0.1</v>
      </c>
      <c r="K69">
        <f t="shared" ref="K69:O69" si="9">AVERAGE(K47:K66)</f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</row>
    <row r="70" spans="2:17" x14ac:dyDescent="0.3">
      <c r="B70" t="s">
        <v>121</v>
      </c>
      <c r="G70">
        <f>_xlfn.STDEV.S(G47:G66)</f>
        <v>14.280922128563866</v>
      </c>
      <c r="I70">
        <f t="shared" ref="I70:O70" si="10">_xlfn.STDEV.S(I47:I66)</f>
        <v>0.56195148694901631</v>
      </c>
      <c r="J70">
        <f t="shared" si="10"/>
        <v>0.44721359549995793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</row>
    <row r="71" spans="2:17" x14ac:dyDescent="0.3">
      <c r="B71" s="3" t="s">
        <v>122</v>
      </c>
      <c r="G71">
        <f>(G70/SQRT(20))</f>
        <v>3.1933112660849794</v>
      </c>
      <c r="I71">
        <f t="shared" ref="I71:O71" si="11">(I70/SQRT(20))</f>
        <v>0.12565617248750863</v>
      </c>
      <c r="J71">
        <f t="shared" si="11"/>
        <v>9.9999999999999992E-2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</row>
    <row r="73" spans="2:17" x14ac:dyDescent="0.3">
      <c r="B73" t="s">
        <v>34</v>
      </c>
      <c r="C73" t="s">
        <v>35</v>
      </c>
      <c r="D73" t="s">
        <v>55</v>
      </c>
      <c r="E73" t="s">
        <v>36</v>
      </c>
      <c r="F73" t="s">
        <v>37</v>
      </c>
      <c r="G73" t="s">
        <v>114</v>
      </c>
      <c r="H73" t="s">
        <v>39</v>
      </c>
      <c r="I73" t="s">
        <v>40</v>
      </c>
      <c r="J73" t="s">
        <v>41</v>
      </c>
      <c r="K73" t="s">
        <v>42</v>
      </c>
      <c r="L73" t="s">
        <v>43</v>
      </c>
      <c r="M73" t="s">
        <v>44</v>
      </c>
      <c r="N73" t="s">
        <v>45</v>
      </c>
      <c r="O73" t="s">
        <v>46</v>
      </c>
      <c r="Q73" t="s">
        <v>100</v>
      </c>
    </row>
    <row r="74" spans="2:17" x14ac:dyDescent="0.3">
      <c r="B74" s="3">
        <v>42200</v>
      </c>
      <c r="C74" t="s">
        <v>8</v>
      </c>
      <c r="D74">
        <v>59</v>
      </c>
      <c r="E74">
        <v>4</v>
      </c>
      <c r="F74">
        <v>1</v>
      </c>
      <c r="G74">
        <v>120</v>
      </c>
      <c r="H74" t="s">
        <v>95</v>
      </c>
      <c r="I74">
        <v>3</v>
      </c>
      <c r="J74">
        <v>5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42200</v>
      </c>
      <c r="C75" t="s">
        <v>8</v>
      </c>
      <c r="D75">
        <v>59</v>
      </c>
      <c r="E75">
        <v>4</v>
      </c>
      <c r="F75">
        <v>2</v>
      </c>
      <c r="G75">
        <v>57</v>
      </c>
      <c r="H75" t="s">
        <v>95</v>
      </c>
      <c r="I75">
        <v>4</v>
      </c>
      <c r="J75">
        <v>4</v>
      </c>
      <c r="K75">
        <v>1</v>
      </c>
      <c r="L75">
        <v>2</v>
      </c>
      <c r="M75">
        <v>0</v>
      </c>
      <c r="N75">
        <v>0</v>
      </c>
      <c r="O75">
        <v>0</v>
      </c>
    </row>
    <row r="76" spans="2:17" x14ac:dyDescent="0.3">
      <c r="B76" s="3">
        <v>42200</v>
      </c>
      <c r="C76" t="s">
        <v>8</v>
      </c>
      <c r="D76">
        <v>59</v>
      </c>
      <c r="E76">
        <v>4</v>
      </c>
      <c r="F76">
        <v>3</v>
      </c>
      <c r="G76">
        <v>56</v>
      </c>
      <c r="H76" t="s">
        <v>95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42200</v>
      </c>
      <c r="C77" t="s">
        <v>8</v>
      </c>
      <c r="D77">
        <v>59</v>
      </c>
      <c r="E77">
        <v>4</v>
      </c>
      <c r="F77">
        <v>4</v>
      </c>
      <c r="G77">
        <v>33</v>
      </c>
      <c r="H77" t="s">
        <v>95</v>
      </c>
      <c r="I77">
        <v>4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/>
    </row>
    <row r="79" spans="2:17" x14ac:dyDescent="0.3">
      <c r="B79" s="3" t="s">
        <v>108</v>
      </c>
      <c r="J79">
        <f t="shared" ref="J79:O79" si="12">SUM(J74:J77)</f>
        <v>11</v>
      </c>
      <c r="K79">
        <f t="shared" si="12"/>
        <v>1</v>
      </c>
      <c r="L79">
        <f t="shared" si="12"/>
        <v>2</v>
      </c>
      <c r="M79">
        <f t="shared" si="12"/>
        <v>0</v>
      </c>
      <c r="N79">
        <f t="shared" si="12"/>
        <v>0</v>
      </c>
      <c r="O79">
        <f t="shared" si="12"/>
        <v>0</v>
      </c>
    </row>
    <row r="80" spans="2:17" x14ac:dyDescent="0.3">
      <c r="B80" s="3" t="s">
        <v>107</v>
      </c>
      <c r="G80">
        <f>AVERAGE(G74:G77)</f>
        <v>66.5</v>
      </c>
      <c r="I80">
        <f t="shared" ref="I80:O80" si="13">AVERAGE(I74:I77)</f>
        <v>3.5</v>
      </c>
      <c r="J80">
        <f t="shared" si="13"/>
        <v>2.75</v>
      </c>
      <c r="K80">
        <f t="shared" si="13"/>
        <v>0.25</v>
      </c>
      <c r="L80">
        <f t="shared" si="13"/>
        <v>0.5</v>
      </c>
      <c r="M80">
        <f t="shared" si="13"/>
        <v>0</v>
      </c>
      <c r="N80">
        <f t="shared" si="13"/>
        <v>0</v>
      </c>
      <c r="O80">
        <f t="shared" si="13"/>
        <v>0</v>
      </c>
    </row>
    <row r="81" spans="2:17" x14ac:dyDescent="0.3">
      <c r="B81" t="s">
        <v>121</v>
      </c>
      <c r="G81">
        <f>_xlfn.STDEV.S(G74:G77)</f>
        <v>37.349698793966198</v>
      </c>
      <c r="I81">
        <f t="shared" ref="I81:O81" si="14">_xlfn.STDEV.S(I74:I77)</f>
        <v>0.57735026918962573</v>
      </c>
      <c r="J81">
        <f t="shared" si="14"/>
        <v>2.2173557826083452</v>
      </c>
      <c r="K81">
        <f t="shared" si="14"/>
        <v>0.5</v>
      </c>
      <c r="L81">
        <f t="shared" si="14"/>
        <v>1</v>
      </c>
      <c r="M81">
        <f t="shared" si="14"/>
        <v>0</v>
      </c>
      <c r="N81">
        <f t="shared" si="14"/>
        <v>0</v>
      </c>
      <c r="O81">
        <f t="shared" si="14"/>
        <v>0</v>
      </c>
    </row>
    <row r="82" spans="2:17" x14ac:dyDescent="0.3">
      <c r="B82" s="3" t="s">
        <v>122</v>
      </c>
      <c r="G82">
        <f>(G81/SQRT(4))</f>
        <v>18.674849396983099</v>
      </c>
      <c r="I82">
        <f t="shared" ref="I82:O82" si="15">(I81/SQRT(4))</f>
        <v>0.28867513459481287</v>
      </c>
      <c r="J82">
        <f t="shared" si="15"/>
        <v>1.1086778913041726</v>
      </c>
      <c r="K82">
        <f t="shared" si="15"/>
        <v>0.25</v>
      </c>
      <c r="L82">
        <f t="shared" si="15"/>
        <v>0.5</v>
      </c>
      <c r="M82">
        <f t="shared" si="15"/>
        <v>0</v>
      </c>
      <c r="N82">
        <f t="shared" si="15"/>
        <v>0</v>
      </c>
      <c r="O82">
        <f t="shared" si="15"/>
        <v>0</v>
      </c>
    </row>
    <row r="84" spans="2:17" x14ac:dyDescent="0.3">
      <c r="B84" t="s">
        <v>34</v>
      </c>
      <c r="C84" t="s">
        <v>35</v>
      </c>
      <c r="D84" t="s">
        <v>55</v>
      </c>
      <c r="E84" t="s">
        <v>36</v>
      </c>
      <c r="F84" t="s">
        <v>37</v>
      </c>
      <c r="G84" t="s">
        <v>114</v>
      </c>
      <c r="H84" t="s">
        <v>39</v>
      </c>
      <c r="I84" t="s">
        <v>40</v>
      </c>
      <c r="J84" t="s">
        <v>41</v>
      </c>
      <c r="K84" t="s">
        <v>42</v>
      </c>
      <c r="L84" t="s">
        <v>43</v>
      </c>
      <c r="M84" t="s">
        <v>44</v>
      </c>
      <c r="N84" t="s">
        <v>45</v>
      </c>
      <c r="O84" t="s">
        <v>46</v>
      </c>
      <c r="Q84" t="s">
        <v>100</v>
      </c>
    </row>
    <row r="85" spans="2:17" x14ac:dyDescent="0.3">
      <c r="B85" s="3">
        <v>42200</v>
      </c>
      <c r="C85" t="s">
        <v>8</v>
      </c>
      <c r="D85">
        <v>60</v>
      </c>
      <c r="E85">
        <v>5</v>
      </c>
      <c r="F85">
        <v>1</v>
      </c>
      <c r="G85">
        <v>142</v>
      </c>
      <c r="H85" t="s">
        <v>115</v>
      </c>
      <c r="I85">
        <v>4</v>
      </c>
      <c r="J85">
        <v>11</v>
      </c>
      <c r="K85">
        <v>1</v>
      </c>
      <c r="L85">
        <v>2</v>
      </c>
      <c r="M85">
        <v>0</v>
      </c>
      <c r="N85">
        <v>0</v>
      </c>
      <c r="O85">
        <v>0</v>
      </c>
    </row>
    <row r="86" spans="2:17" x14ac:dyDescent="0.3">
      <c r="B86" s="3"/>
    </row>
    <row r="87" spans="2:17" x14ac:dyDescent="0.3">
      <c r="B87" s="3" t="s">
        <v>108</v>
      </c>
      <c r="J87">
        <f t="shared" ref="J87:O87" si="16">SUM(J85:J85)</f>
        <v>11</v>
      </c>
      <c r="K87">
        <f t="shared" si="16"/>
        <v>1</v>
      </c>
      <c r="L87">
        <f t="shared" si="16"/>
        <v>2</v>
      </c>
      <c r="M87">
        <f t="shared" si="16"/>
        <v>0</v>
      </c>
      <c r="N87">
        <f t="shared" si="16"/>
        <v>0</v>
      </c>
      <c r="O87">
        <f t="shared" si="16"/>
        <v>0</v>
      </c>
    </row>
    <row r="88" spans="2:17" x14ac:dyDescent="0.3">
      <c r="B88" s="3" t="s">
        <v>107</v>
      </c>
      <c r="G88">
        <f>AVERAGE(G85:G85)</f>
        <v>142</v>
      </c>
      <c r="I88">
        <f t="shared" ref="I88:O88" si="17">AVERAGE(I85:I85)</f>
        <v>4</v>
      </c>
      <c r="J88">
        <f t="shared" si="17"/>
        <v>11</v>
      </c>
      <c r="K88">
        <f t="shared" si="17"/>
        <v>1</v>
      </c>
      <c r="L88">
        <f t="shared" si="17"/>
        <v>2</v>
      </c>
      <c r="M88">
        <f t="shared" si="17"/>
        <v>0</v>
      </c>
      <c r="N88">
        <f t="shared" si="17"/>
        <v>0</v>
      </c>
      <c r="O88">
        <f t="shared" si="17"/>
        <v>0</v>
      </c>
    </row>
    <row r="89" spans="2:17" x14ac:dyDescent="0.3">
      <c r="B89" t="s">
        <v>121</v>
      </c>
      <c r="G89" t="e">
        <f>_xlfn.STDEV.S(G85:G85)</f>
        <v>#DIV/0!</v>
      </c>
      <c r="I89" t="e">
        <f t="shared" ref="I89:O89" si="18">_xlfn.STDEV.S(I85:I85)</f>
        <v>#DIV/0!</v>
      </c>
      <c r="J89" t="e">
        <f t="shared" si="18"/>
        <v>#DIV/0!</v>
      </c>
      <c r="K89" t="e">
        <f t="shared" si="18"/>
        <v>#DIV/0!</v>
      </c>
      <c r="L89" t="e">
        <f t="shared" si="18"/>
        <v>#DIV/0!</v>
      </c>
      <c r="M89" t="e">
        <f t="shared" si="18"/>
        <v>#DIV/0!</v>
      </c>
      <c r="N89" t="e">
        <f t="shared" si="18"/>
        <v>#DIV/0!</v>
      </c>
      <c r="O89" t="e">
        <f t="shared" si="18"/>
        <v>#DIV/0!</v>
      </c>
    </row>
    <row r="90" spans="2:17" x14ac:dyDescent="0.3">
      <c r="B90" s="3" t="s">
        <v>122</v>
      </c>
      <c r="G90" t="e">
        <f>(G89/SQRT(2))</f>
        <v>#DIV/0!</v>
      </c>
      <c r="I90" t="e">
        <f>(I89/SQRT(2))</f>
        <v>#DIV/0!</v>
      </c>
      <c r="J90" t="e">
        <f t="shared" ref="J90:O90" si="19">(J89/SQRT(2))</f>
        <v>#DIV/0!</v>
      </c>
      <c r="K90" t="e">
        <f t="shared" si="19"/>
        <v>#DIV/0!</v>
      </c>
      <c r="L90" t="e">
        <f t="shared" si="19"/>
        <v>#DIV/0!</v>
      </c>
      <c r="M90" t="e">
        <f t="shared" si="19"/>
        <v>#DIV/0!</v>
      </c>
      <c r="N90" t="e">
        <f t="shared" si="19"/>
        <v>#DIV/0!</v>
      </c>
      <c r="O90" t="e">
        <f t="shared" si="19"/>
        <v>#DIV/0!</v>
      </c>
    </row>
    <row r="92" spans="2:17" x14ac:dyDescent="0.3">
      <c r="B92" t="s">
        <v>34</v>
      </c>
      <c r="C92" t="s">
        <v>35</v>
      </c>
      <c r="D92" t="s">
        <v>55</v>
      </c>
      <c r="E92" t="s">
        <v>36</v>
      </c>
      <c r="F92" t="s">
        <v>37</v>
      </c>
      <c r="G92" t="s">
        <v>114</v>
      </c>
      <c r="H92" t="s">
        <v>39</v>
      </c>
      <c r="I92" t="s">
        <v>40</v>
      </c>
      <c r="J92" t="s">
        <v>41</v>
      </c>
      <c r="K92" t="s">
        <v>42</v>
      </c>
      <c r="L92" t="s">
        <v>43</v>
      </c>
      <c r="M92" t="s">
        <v>44</v>
      </c>
      <c r="N92" t="s">
        <v>45</v>
      </c>
      <c r="O92" t="s">
        <v>46</v>
      </c>
      <c r="Q92" t="s">
        <v>100</v>
      </c>
    </row>
    <row r="93" spans="2:17" x14ac:dyDescent="0.3">
      <c r="B93" s="3">
        <v>42200</v>
      </c>
      <c r="C93" t="s">
        <v>8</v>
      </c>
      <c r="D93">
        <v>61</v>
      </c>
      <c r="E93">
        <v>6</v>
      </c>
      <c r="F93">
        <v>1</v>
      </c>
      <c r="G93">
        <v>70</v>
      </c>
      <c r="H93" t="s">
        <v>96</v>
      </c>
      <c r="I93">
        <v>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42200</v>
      </c>
      <c r="C94" t="s">
        <v>8</v>
      </c>
      <c r="D94">
        <v>61</v>
      </c>
      <c r="E94">
        <v>6</v>
      </c>
      <c r="F94">
        <v>2</v>
      </c>
      <c r="G94">
        <v>88</v>
      </c>
      <c r="H94" t="s">
        <v>96</v>
      </c>
      <c r="I94">
        <v>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42200</v>
      </c>
      <c r="C95" t="s">
        <v>8</v>
      </c>
      <c r="D95">
        <v>61</v>
      </c>
      <c r="E95">
        <v>6</v>
      </c>
      <c r="F95">
        <v>3</v>
      </c>
      <c r="G95">
        <v>100</v>
      </c>
      <c r="H95" t="s">
        <v>97</v>
      </c>
      <c r="I95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42200</v>
      </c>
      <c r="C96" t="s">
        <v>8</v>
      </c>
      <c r="D96">
        <v>61</v>
      </c>
      <c r="E96">
        <v>6</v>
      </c>
      <c r="F96">
        <v>4</v>
      </c>
      <c r="G96">
        <v>122</v>
      </c>
      <c r="H96" t="s">
        <v>115</v>
      </c>
      <c r="I96">
        <v>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5" x14ac:dyDescent="0.3">
      <c r="B97" s="3">
        <v>42200</v>
      </c>
      <c r="C97" t="s">
        <v>8</v>
      </c>
      <c r="D97">
        <v>61</v>
      </c>
      <c r="E97">
        <v>6</v>
      </c>
      <c r="F97">
        <v>5</v>
      </c>
      <c r="G97">
        <v>94</v>
      </c>
      <c r="H97" t="s">
        <v>96</v>
      </c>
      <c r="I97">
        <v>3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5" x14ac:dyDescent="0.3">
      <c r="B98" s="3">
        <v>42200</v>
      </c>
      <c r="C98" t="s">
        <v>8</v>
      </c>
      <c r="D98">
        <v>61</v>
      </c>
      <c r="E98">
        <v>6</v>
      </c>
      <c r="F98">
        <v>6</v>
      </c>
      <c r="G98">
        <v>116</v>
      </c>
      <c r="H98" t="s">
        <v>97</v>
      </c>
      <c r="I98">
        <v>4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5" x14ac:dyDescent="0.3">
      <c r="B99" s="3">
        <v>42200</v>
      </c>
      <c r="C99" t="s">
        <v>8</v>
      </c>
      <c r="D99">
        <v>61</v>
      </c>
      <c r="E99">
        <v>6</v>
      </c>
      <c r="F99">
        <v>7</v>
      </c>
      <c r="G99">
        <v>89</v>
      </c>
      <c r="H99" t="s">
        <v>96</v>
      </c>
      <c r="I99">
        <v>4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5" x14ac:dyDescent="0.3">
      <c r="B100" s="3">
        <v>42200</v>
      </c>
      <c r="C100" t="s">
        <v>8</v>
      </c>
      <c r="D100">
        <v>61</v>
      </c>
      <c r="E100">
        <v>6</v>
      </c>
      <c r="F100">
        <v>8</v>
      </c>
      <c r="G100">
        <v>80</v>
      </c>
      <c r="H100" t="s">
        <v>96</v>
      </c>
      <c r="I100">
        <v>4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5" x14ac:dyDescent="0.3">
      <c r="B101" s="3">
        <v>42200</v>
      </c>
      <c r="C101" t="s">
        <v>8</v>
      </c>
      <c r="D101">
        <v>61</v>
      </c>
      <c r="E101">
        <v>6</v>
      </c>
      <c r="F101">
        <v>9</v>
      </c>
      <c r="G101">
        <v>75</v>
      </c>
      <c r="H101" t="s">
        <v>96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5" x14ac:dyDescent="0.3">
      <c r="B102" s="3">
        <v>42200</v>
      </c>
      <c r="C102" t="s">
        <v>8</v>
      </c>
      <c r="D102">
        <v>61</v>
      </c>
      <c r="E102">
        <v>6</v>
      </c>
      <c r="F102">
        <v>10</v>
      </c>
      <c r="G102">
        <v>42</v>
      </c>
      <c r="H102" t="s">
        <v>95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5" x14ac:dyDescent="0.3">
      <c r="B103" s="3">
        <v>42200</v>
      </c>
      <c r="C103" t="s">
        <v>8</v>
      </c>
      <c r="D103">
        <v>61</v>
      </c>
      <c r="E103">
        <v>6</v>
      </c>
      <c r="F103">
        <v>11</v>
      </c>
      <c r="G103">
        <v>84</v>
      </c>
      <c r="H103" t="s">
        <v>96</v>
      </c>
      <c r="I103">
        <v>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5" x14ac:dyDescent="0.3">
      <c r="B104" s="3">
        <v>42200</v>
      </c>
      <c r="C104" t="s">
        <v>8</v>
      </c>
      <c r="D104">
        <v>61</v>
      </c>
      <c r="E104">
        <v>6</v>
      </c>
      <c r="F104">
        <v>12</v>
      </c>
      <c r="G104">
        <v>55</v>
      </c>
      <c r="H104" t="s">
        <v>95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5" x14ac:dyDescent="0.3">
      <c r="B105" s="3">
        <v>42200</v>
      </c>
      <c r="C105" t="s">
        <v>8</v>
      </c>
      <c r="D105">
        <v>61</v>
      </c>
      <c r="E105">
        <v>6</v>
      </c>
      <c r="F105">
        <v>13</v>
      </c>
      <c r="G105">
        <v>65</v>
      </c>
      <c r="H105" t="s">
        <v>96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5" x14ac:dyDescent="0.3">
      <c r="B106" s="3">
        <v>42200</v>
      </c>
      <c r="C106" t="s">
        <v>8</v>
      </c>
      <c r="D106">
        <v>61</v>
      </c>
      <c r="E106">
        <v>6</v>
      </c>
      <c r="F106">
        <v>14</v>
      </c>
      <c r="G106">
        <v>94</v>
      </c>
      <c r="H106" t="s">
        <v>97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5" x14ac:dyDescent="0.3">
      <c r="B107" s="3">
        <v>42200</v>
      </c>
      <c r="C107" t="s">
        <v>8</v>
      </c>
      <c r="D107">
        <v>61</v>
      </c>
      <c r="E107">
        <v>6</v>
      </c>
      <c r="F107">
        <v>15</v>
      </c>
      <c r="G107">
        <v>76</v>
      </c>
      <c r="H107" t="s">
        <v>95</v>
      </c>
      <c r="I107">
        <v>4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5" x14ac:dyDescent="0.3">
      <c r="B108" s="3">
        <v>42200</v>
      </c>
      <c r="C108" t="s">
        <v>8</v>
      </c>
      <c r="D108">
        <v>61</v>
      </c>
      <c r="E108">
        <v>6</v>
      </c>
      <c r="F108">
        <v>16</v>
      </c>
      <c r="G108">
        <v>105</v>
      </c>
      <c r="H108" t="s">
        <v>97</v>
      </c>
      <c r="I108">
        <v>4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5" x14ac:dyDescent="0.3">
      <c r="B109" s="3">
        <v>42200</v>
      </c>
      <c r="C109" t="s">
        <v>8</v>
      </c>
      <c r="D109">
        <v>61</v>
      </c>
      <c r="E109">
        <v>6</v>
      </c>
      <c r="F109">
        <v>17</v>
      </c>
      <c r="G109">
        <v>60</v>
      </c>
      <c r="H109" t="s">
        <v>96</v>
      </c>
      <c r="I109">
        <v>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5" x14ac:dyDescent="0.3">
      <c r="B110" s="3">
        <v>42200</v>
      </c>
      <c r="C110" t="s">
        <v>8</v>
      </c>
      <c r="D110">
        <v>61</v>
      </c>
      <c r="E110">
        <v>6</v>
      </c>
      <c r="F110">
        <v>18</v>
      </c>
      <c r="G110">
        <v>66</v>
      </c>
      <c r="H110" s="11" t="s">
        <v>96</v>
      </c>
      <c r="I110">
        <v>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5" x14ac:dyDescent="0.3">
      <c r="B111" s="3">
        <v>42200</v>
      </c>
      <c r="C111" t="s">
        <v>8</v>
      </c>
      <c r="D111">
        <v>61</v>
      </c>
      <c r="E111">
        <v>6</v>
      </c>
      <c r="F111">
        <v>19</v>
      </c>
      <c r="G111">
        <v>81</v>
      </c>
      <c r="H111" t="s">
        <v>96</v>
      </c>
      <c r="I111">
        <v>4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5" x14ac:dyDescent="0.3">
      <c r="B112" s="3">
        <v>42200</v>
      </c>
      <c r="C112" t="s">
        <v>8</v>
      </c>
      <c r="D112">
        <v>61</v>
      </c>
      <c r="E112">
        <v>6</v>
      </c>
      <c r="F112">
        <v>20</v>
      </c>
      <c r="G112">
        <v>50</v>
      </c>
      <c r="H112" t="s">
        <v>96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/>
    </row>
    <row r="114" spans="2:17" x14ac:dyDescent="0.3">
      <c r="B114" s="3" t="s">
        <v>108</v>
      </c>
      <c r="J114">
        <f t="shared" ref="J114:O114" si="20">SUM(J93:J112)</f>
        <v>9</v>
      </c>
      <c r="K114">
        <f t="shared" si="20"/>
        <v>0</v>
      </c>
      <c r="L114">
        <f t="shared" si="20"/>
        <v>0</v>
      </c>
      <c r="M114">
        <f t="shared" si="20"/>
        <v>0</v>
      </c>
      <c r="N114">
        <f t="shared" si="20"/>
        <v>0</v>
      </c>
      <c r="O114">
        <f t="shared" si="20"/>
        <v>0</v>
      </c>
    </row>
    <row r="115" spans="2:17" x14ac:dyDescent="0.3">
      <c r="B115" s="3" t="s">
        <v>107</v>
      </c>
      <c r="G115">
        <f>AVERAGE(G93:G112)</f>
        <v>80.599999999999994</v>
      </c>
      <c r="I115">
        <f>AVERAGE(I93:I112)</f>
        <v>4</v>
      </c>
      <c r="J115">
        <f>AVERAGE(J93:J112)</f>
        <v>0.45</v>
      </c>
      <c r="K115">
        <f t="shared" ref="K115:O115" si="21">AVERAGE(K93:K112)</f>
        <v>0</v>
      </c>
      <c r="L115">
        <f t="shared" si="21"/>
        <v>0</v>
      </c>
      <c r="M115">
        <f t="shared" si="21"/>
        <v>0</v>
      </c>
      <c r="N115">
        <f t="shared" si="21"/>
        <v>0</v>
      </c>
      <c r="O115">
        <f t="shared" si="21"/>
        <v>0</v>
      </c>
    </row>
    <row r="116" spans="2:17" x14ac:dyDescent="0.3">
      <c r="B116" t="s">
        <v>121</v>
      </c>
      <c r="G116">
        <f>_xlfn.STDEV.S(G93:G112)</f>
        <v>21.229076386186151</v>
      </c>
      <c r="I116">
        <f t="shared" ref="I116:O116" si="22">_xlfn.STDEV.S(I93:I112)</f>
        <v>0.45883146774112354</v>
      </c>
      <c r="J116">
        <f t="shared" si="22"/>
        <v>0.68633274115325971</v>
      </c>
      <c r="K116">
        <f t="shared" si="22"/>
        <v>0</v>
      </c>
      <c r="L116">
        <f t="shared" si="22"/>
        <v>0</v>
      </c>
      <c r="M116">
        <f t="shared" si="22"/>
        <v>0</v>
      </c>
      <c r="N116">
        <f t="shared" si="22"/>
        <v>0</v>
      </c>
      <c r="O116">
        <f t="shared" si="22"/>
        <v>0</v>
      </c>
    </row>
    <row r="117" spans="2:17" x14ac:dyDescent="0.3">
      <c r="B117" s="3" t="s">
        <v>122</v>
      </c>
      <c r="G117">
        <f>(G116/SQRT(20))</f>
        <v>4.746965789904781</v>
      </c>
      <c r="I117">
        <f t="shared" ref="I117:O117" si="23">(I116/SQRT(20))</f>
        <v>0.10259783520851541</v>
      </c>
      <c r="J117">
        <f t="shared" si="23"/>
        <v>0.15346866644024559</v>
      </c>
      <c r="K117">
        <f t="shared" si="23"/>
        <v>0</v>
      </c>
      <c r="L117">
        <f t="shared" si="23"/>
        <v>0</v>
      </c>
      <c r="M117">
        <f t="shared" si="23"/>
        <v>0</v>
      </c>
      <c r="N117">
        <f t="shared" si="23"/>
        <v>0</v>
      </c>
      <c r="O117">
        <f t="shared" si="23"/>
        <v>0</v>
      </c>
    </row>
    <row r="119" spans="2:17" x14ac:dyDescent="0.3">
      <c r="B119" t="s">
        <v>34</v>
      </c>
      <c r="C119" t="s">
        <v>35</v>
      </c>
      <c r="D119" t="s">
        <v>55</v>
      </c>
      <c r="E119" t="s">
        <v>36</v>
      </c>
      <c r="F119" t="s">
        <v>37</v>
      </c>
      <c r="G119" t="s">
        <v>114</v>
      </c>
      <c r="H119" t="s">
        <v>39</v>
      </c>
      <c r="I119" t="s">
        <v>40</v>
      </c>
      <c r="J119" t="s">
        <v>41</v>
      </c>
      <c r="K119" t="s">
        <v>42</v>
      </c>
      <c r="L119" t="s">
        <v>43</v>
      </c>
      <c r="M119" t="s">
        <v>44</v>
      </c>
      <c r="N119" t="s">
        <v>45</v>
      </c>
      <c r="O119" t="s">
        <v>46</v>
      </c>
      <c r="Q119" t="s">
        <v>100</v>
      </c>
    </row>
    <row r="120" spans="2:17" x14ac:dyDescent="0.3">
      <c r="B120" s="3">
        <v>42216</v>
      </c>
      <c r="C120" t="s">
        <v>8</v>
      </c>
      <c r="D120">
        <v>65</v>
      </c>
      <c r="E120">
        <v>7</v>
      </c>
      <c r="F120">
        <v>1</v>
      </c>
      <c r="G120">
        <v>82</v>
      </c>
      <c r="H120" t="s">
        <v>95</v>
      </c>
      <c r="I120">
        <v>4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42216</v>
      </c>
      <c r="C121" t="s">
        <v>8</v>
      </c>
      <c r="D121">
        <v>65</v>
      </c>
      <c r="E121">
        <v>7</v>
      </c>
      <c r="F121">
        <v>2</v>
      </c>
      <c r="G121">
        <v>94</v>
      </c>
      <c r="H121" t="s">
        <v>97</v>
      </c>
      <c r="I121">
        <v>3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42216</v>
      </c>
      <c r="C122" t="s">
        <v>8</v>
      </c>
      <c r="D122">
        <v>65</v>
      </c>
      <c r="E122">
        <v>7</v>
      </c>
      <c r="F122">
        <v>3</v>
      </c>
      <c r="G122">
        <v>87</v>
      </c>
      <c r="H122" t="s">
        <v>95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42216</v>
      </c>
      <c r="C123" t="s">
        <v>8</v>
      </c>
      <c r="D123">
        <v>65</v>
      </c>
      <c r="E123">
        <v>7</v>
      </c>
      <c r="F123">
        <v>4</v>
      </c>
      <c r="G123">
        <v>107</v>
      </c>
      <c r="H123" t="s">
        <v>95</v>
      </c>
      <c r="I123">
        <v>4</v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42216</v>
      </c>
      <c r="C124" t="s">
        <v>8</v>
      </c>
      <c r="D124">
        <v>65</v>
      </c>
      <c r="E124">
        <v>7</v>
      </c>
      <c r="F124">
        <v>5</v>
      </c>
      <c r="G124">
        <v>93</v>
      </c>
      <c r="H124" t="s">
        <v>95</v>
      </c>
      <c r="I124">
        <v>3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Q124" t="s">
        <v>181</v>
      </c>
    </row>
    <row r="125" spans="2:17" x14ac:dyDescent="0.3">
      <c r="B125" s="3">
        <v>42216</v>
      </c>
      <c r="C125" t="s">
        <v>8</v>
      </c>
      <c r="D125">
        <v>65</v>
      </c>
      <c r="E125">
        <v>7</v>
      </c>
      <c r="F125">
        <v>6</v>
      </c>
      <c r="G125">
        <v>122</v>
      </c>
      <c r="H125" t="s">
        <v>99</v>
      </c>
      <c r="I125">
        <v>3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7" x14ac:dyDescent="0.3">
      <c r="B126" s="3">
        <v>42216</v>
      </c>
      <c r="C126" t="s">
        <v>8</v>
      </c>
      <c r="D126">
        <v>65</v>
      </c>
      <c r="E126">
        <v>7</v>
      </c>
      <c r="F126">
        <v>7</v>
      </c>
      <c r="G126">
        <v>109</v>
      </c>
      <c r="H126" t="s">
        <v>99</v>
      </c>
      <c r="I126">
        <v>3</v>
      </c>
      <c r="J126">
        <v>3</v>
      </c>
      <c r="K126">
        <v>0</v>
      </c>
      <c r="L126">
        <v>1</v>
      </c>
      <c r="M126">
        <v>0</v>
      </c>
      <c r="N126">
        <v>0</v>
      </c>
      <c r="O126">
        <v>0</v>
      </c>
    </row>
    <row r="127" spans="2:17" x14ac:dyDescent="0.3">
      <c r="B127" s="3">
        <v>42216</v>
      </c>
      <c r="C127" t="s">
        <v>8</v>
      </c>
      <c r="D127">
        <v>65</v>
      </c>
      <c r="E127">
        <v>7</v>
      </c>
      <c r="F127">
        <v>8</v>
      </c>
      <c r="G127">
        <v>115</v>
      </c>
      <c r="H127" t="s">
        <v>95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42216</v>
      </c>
      <c r="C128" t="s">
        <v>8</v>
      </c>
      <c r="D128">
        <v>65</v>
      </c>
      <c r="E128">
        <v>7</v>
      </c>
      <c r="F128">
        <v>9</v>
      </c>
      <c r="G128">
        <v>129</v>
      </c>
      <c r="H128" t="s">
        <v>99</v>
      </c>
      <c r="I128">
        <v>4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42216</v>
      </c>
      <c r="C129" t="s">
        <v>8</v>
      </c>
      <c r="D129">
        <v>65</v>
      </c>
      <c r="E129">
        <v>7</v>
      </c>
      <c r="F129">
        <v>10</v>
      </c>
      <c r="G129">
        <v>96</v>
      </c>
      <c r="H129" t="s">
        <v>95</v>
      </c>
      <c r="I129">
        <v>3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42216</v>
      </c>
      <c r="C130" t="s">
        <v>8</v>
      </c>
      <c r="D130">
        <v>65</v>
      </c>
      <c r="E130">
        <v>7</v>
      </c>
      <c r="F130">
        <v>11</v>
      </c>
      <c r="G130">
        <v>112</v>
      </c>
      <c r="H130" t="s">
        <v>99</v>
      </c>
      <c r="I130">
        <v>3</v>
      </c>
      <c r="J130">
        <v>3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42216</v>
      </c>
      <c r="C131" t="s">
        <v>8</v>
      </c>
      <c r="D131">
        <v>65</v>
      </c>
      <c r="E131">
        <v>7</v>
      </c>
      <c r="F131">
        <v>12</v>
      </c>
      <c r="G131">
        <v>79</v>
      </c>
      <c r="H131" t="s">
        <v>95</v>
      </c>
      <c r="I131">
        <v>3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Q131" t="s">
        <v>181</v>
      </c>
    </row>
    <row r="132" spans="2:17" x14ac:dyDescent="0.3">
      <c r="B132" s="3">
        <v>42216</v>
      </c>
      <c r="C132" t="s">
        <v>8</v>
      </c>
      <c r="D132">
        <v>65</v>
      </c>
      <c r="E132">
        <v>7</v>
      </c>
      <c r="F132">
        <v>13</v>
      </c>
      <c r="G132">
        <v>107</v>
      </c>
      <c r="H132" t="s">
        <v>95</v>
      </c>
      <c r="I132">
        <v>3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42216</v>
      </c>
      <c r="C133" t="s">
        <v>8</v>
      </c>
      <c r="D133">
        <v>65</v>
      </c>
      <c r="E133">
        <v>7</v>
      </c>
      <c r="F133">
        <v>14</v>
      </c>
      <c r="G133">
        <v>109</v>
      </c>
      <c r="H133" t="s">
        <v>99</v>
      </c>
      <c r="I133">
        <v>3</v>
      </c>
      <c r="J133">
        <v>3</v>
      </c>
      <c r="K133">
        <v>1</v>
      </c>
      <c r="L133">
        <v>0</v>
      </c>
      <c r="M133">
        <v>1</v>
      </c>
      <c r="N133">
        <v>0</v>
      </c>
      <c r="O133">
        <v>1</v>
      </c>
    </row>
    <row r="134" spans="2:17" x14ac:dyDescent="0.3">
      <c r="B134" s="3">
        <v>42216</v>
      </c>
      <c r="C134" t="s">
        <v>8</v>
      </c>
      <c r="D134">
        <v>65</v>
      </c>
      <c r="E134">
        <v>7</v>
      </c>
      <c r="F134">
        <v>15</v>
      </c>
      <c r="G134">
        <v>114</v>
      </c>
      <c r="H134" t="s">
        <v>98</v>
      </c>
      <c r="I134">
        <v>3</v>
      </c>
      <c r="J134">
        <v>3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42216</v>
      </c>
      <c r="C135" t="s">
        <v>8</v>
      </c>
      <c r="D135">
        <v>65</v>
      </c>
      <c r="E135">
        <v>7</v>
      </c>
      <c r="F135">
        <v>16</v>
      </c>
      <c r="G135">
        <v>67</v>
      </c>
      <c r="H135" t="s">
        <v>95</v>
      </c>
      <c r="I135">
        <v>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42216</v>
      </c>
      <c r="C136" t="s">
        <v>8</v>
      </c>
      <c r="D136">
        <v>65</v>
      </c>
      <c r="E136">
        <v>7</v>
      </c>
      <c r="F136">
        <v>17</v>
      </c>
      <c r="G136">
        <v>80</v>
      </c>
      <c r="H136" t="s">
        <v>95</v>
      </c>
      <c r="I136">
        <v>4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42216</v>
      </c>
      <c r="C137" t="s">
        <v>8</v>
      </c>
      <c r="D137">
        <v>65</v>
      </c>
      <c r="E137">
        <v>7</v>
      </c>
      <c r="F137">
        <v>18</v>
      </c>
      <c r="G137">
        <v>66</v>
      </c>
      <c r="H137" s="11" t="s">
        <v>95</v>
      </c>
      <c r="I137">
        <v>4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42216</v>
      </c>
      <c r="C138" t="s">
        <v>8</v>
      </c>
      <c r="D138">
        <v>65</v>
      </c>
      <c r="E138">
        <v>7</v>
      </c>
      <c r="F138">
        <v>19</v>
      </c>
      <c r="G138">
        <v>88</v>
      </c>
      <c r="H138" t="s">
        <v>95</v>
      </c>
      <c r="I138">
        <v>4</v>
      </c>
      <c r="J138">
        <v>3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42216</v>
      </c>
      <c r="C139" t="s">
        <v>8</v>
      </c>
      <c r="D139">
        <v>65</v>
      </c>
      <c r="E139">
        <v>7</v>
      </c>
      <c r="F139">
        <v>20</v>
      </c>
      <c r="G139">
        <v>108</v>
      </c>
      <c r="H139" t="s">
        <v>95</v>
      </c>
      <c r="I139">
        <v>3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Q139" t="s">
        <v>127</v>
      </c>
    </row>
    <row r="140" spans="2:17" x14ac:dyDescent="0.3">
      <c r="B140" s="3"/>
    </row>
    <row r="141" spans="2:17" x14ac:dyDescent="0.3">
      <c r="B141" s="3" t="s">
        <v>108</v>
      </c>
      <c r="J141">
        <f t="shared" ref="J141:O141" si="24">SUM(J120:J139)</f>
        <v>31</v>
      </c>
      <c r="K141">
        <f t="shared" si="24"/>
        <v>3</v>
      </c>
      <c r="L141">
        <f t="shared" si="24"/>
        <v>1</v>
      </c>
      <c r="M141">
        <f t="shared" si="24"/>
        <v>1</v>
      </c>
      <c r="N141">
        <f t="shared" si="24"/>
        <v>0</v>
      </c>
      <c r="O141">
        <f t="shared" si="24"/>
        <v>1</v>
      </c>
    </row>
    <row r="142" spans="2:17" x14ac:dyDescent="0.3">
      <c r="B142" s="3" t="s">
        <v>107</v>
      </c>
      <c r="G142">
        <f>AVERAGE(G120:G139)</f>
        <v>98.2</v>
      </c>
      <c r="I142">
        <f>AVERAGE(I120:I139)</f>
        <v>3.35</v>
      </c>
      <c r="J142">
        <f>AVERAGE(J120:J139)</f>
        <v>1.55</v>
      </c>
      <c r="K142">
        <f t="shared" ref="K142:O142" si="25">AVERAGE(K120:K139)</f>
        <v>0.15</v>
      </c>
      <c r="L142">
        <f t="shared" si="25"/>
        <v>0.05</v>
      </c>
      <c r="M142">
        <f t="shared" si="25"/>
        <v>0.05</v>
      </c>
      <c r="N142">
        <f t="shared" si="25"/>
        <v>0</v>
      </c>
      <c r="O142">
        <f t="shared" si="25"/>
        <v>0.05</v>
      </c>
    </row>
    <row r="143" spans="2:17" x14ac:dyDescent="0.3">
      <c r="B143" t="s">
        <v>121</v>
      </c>
      <c r="G143">
        <f>_xlfn.STDEV.S(G120:G139)</f>
        <v>17.730734541141313</v>
      </c>
      <c r="I143">
        <f t="shared" ref="I143:O143" si="26">_xlfn.STDEV.S(I120:I139)</f>
        <v>0.4893604849295935</v>
      </c>
      <c r="J143">
        <f t="shared" si="26"/>
        <v>1.234376040972246</v>
      </c>
      <c r="K143">
        <f t="shared" si="26"/>
        <v>0.36634754853252327</v>
      </c>
      <c r="L143">
        <f t="shared" si="26"/>
        <v>0.22360679774997896</v>
      </c>
      <c r="M143">
        <f t="shared" si="26"/>
        <v>0.22360679774997896</v>
      </c>
      <c r="N143">
        <f t="shared" si="26"/>
        <v>0</v>
      </c>
      <c r="O143">
        <f t="shared" si="26"/>
        <v>0.22360679774997896</v>
      </c>
    </row>
    <row r="144" spans="2:17" x14ac:dyDescent="0.3">
      <c r="B144" s="3" t="s">
        <v>122</v>
      </c>
      <c r="G144">
        <f>(G143/SQRT(20))</f>
        <v>3.9647127724995515</v>
      </c>
      <c r="I144">
        <f t="shared" ref="I144:O144" si="27">(I143/SQRT(20))</f>
        <v>0.10942433098048324</v>
      </c>
      <c r="J144">
        <f t="shared" si="27"/>
        <v>0.27601487374110073</v>
      </c>
      <c r="K144">
        <f t="shared" si="27"/>
        <v>8.1917802190912534E-2</v>
      </c>
      <c r="L144">
        <f t="shared" si="27"/>
        <v>4.9999999999999996E-2</v>
      </c>
      <c r="M144">
        <f t="shared" si="27"/>
        <v>4.9999999999999996E-2</v>
      </c>
      <c r="N144">
        <f t="shared" si="27"/>
        <v>0</v>
      </c>
      <c r="O144">
        <f t="shared" si="27"/>
        <v>4.9999999999999996E-2</v>
      </c>
    </row>
    <row r="146" spans="2:17" x14ac:dyDescent="0.3">
      <c r="B146" t="s">
        <v>34</v>
      </c>
      <c r="C146" t="s">
        <v>35</v>
      </c>
      <c r="D146" t="s">
        <v>55</v>
      </c>
      <c r="E146" t="s">
        <v>36</v>
      </c>
      <c r="F146" t="s">
        <v>37</v>
      </c>
      <c r="G146" t="s">
        <v>114</v>
      </c>
      <c r="H146" t="s">
        <v>39</v>
      </c>
      <c r="I146" t="s">
        <v>40</v>
      </c>
      <c r="J146" t="s">
        <v>41</v>
      </c>
      <c r="K146" t="s">
        <v>42</v>
      </c>
      <c r="L146" t="s">
        <v>43</v>
      </c>
      <c r="M146" t="s">
        <v>44</v>
      </c>
      <c r="N146" t="s">
        <v>45</v>
      </c>
      <c r="O146" t="s">
        <v>46</v>
      </c>
      <c r="Q146" t="s">
        <v>100</v>
      </c>
    </row>
    <row r="147" spans="2:17" x14ac:dyDescent="0.3">
      <c r="B147" s="3">
        <v>42216</v>
      </c>
      <c r="C147" t="s">
        <v>8</v>
      </c>
      <c r="D147">
        <v>66</v>
      </c>
      <c r="E147">
        <v>8</v>
      </c>
      <c r="F147">
        <v>1</v>
      </c>
      <c r="G147">
        <v>60</v>
      </c>
      <c r="H147" t="s">
        <v>95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42216</v>
      </c>
      <c r="C148" t="s">
        <v>8</v>
      </c>
      <c r="D148">
        <v>66</v>
      </c>
      <c r="E148">
        <v>8</v>
      </c>
      <c r="F148">
        <v>2</v>
      </c>
      <c r="G148">
        <v>55</v>
      </c>
      <c r="H148" t="s">
        <v>95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42216</v>
      </c>
      <c r="C149" t="s">
        <v>8</v>
      </c>
      <c r="D149">
        <v>66</v>
      </c>
      <c r="E149">
        <v>8</v>
      </c>
      <c r="F149">
        <v>3</v>
      </c>
      <c r="G149">
        <v>62</v>
      </c>
      <c r="H149" t="s">
        <v>98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2:17" x14ac:dyDescent="0.3">
      <c r="B150" s="3">
        <v>42216</v>
      </c>
      <c r="C150" t="s">
        <v>8</v>
      </c>
      <c r="D150">
        <v>66</v>
      </c>
      <c r="E150">
        <v>8</v>
      </c>
      <c r="F150">
        <v>4</v>
      </c>
      <c r="G150">
        <v>94</v>
      </c>
      <c r="H150" t="s">
        <v>95</v>
      </c>
      <c r="I150">
        <v>3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Q150" t="s">
        <v>182</v>
      </c>
    </row>
    <row r="151" spans="2:17" x14ac:dyDescent="0.3">
      <c r="B151" s="3">
        <v>42216</v>
      </c>
      <c r="C151" t="s">
        <v>8</v>
      </c>
      <c r="D151">
        <v>66</v>
      </c>
      <c r="E151">
        <v>8</v>
      </c>
      <c r="F151">
        <v>5</v>
      </c>
      <c r="G151">
        <v>50</v>
      </c>
      <c r="H151" t="s">
        <v>95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42216</v>
      </c>
      <c r="C152" t="s">
        <v>8</v>
      </c>
      <c r="D152">
        <v>66</v>
      </c>
      <c r="E152">
        <v>8</v>
      </c>
      <c r="F152">
        <v>6</v>
      </c>
      <c r="G152">
        <v>90</v>
      </c>
      <c r="H152" t="s">
        <v>95</v>
      </c>
      <c r="I152">
        <v>3</v>
      </c>
      <c r="J152">
        <v>3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42216</v>
      </c>
      <c r="C153" t="s">
        <v>8</v>
      </c>
      <c r="D153">
        <v>66</v>
      </c>
      <c r="E153">
        <v>8</v>
      </c>
      <c r="F153">
        <v>7</v>
      </c>
      <c r="G153">
        <v>49</v>
      </c>
      <c r="H153" t="s">
        <v>95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42216</v>
      </c>
      <c r="C154" t="s">
        <v>8</v>
      </c>
      <c r="D154">
        <v>66</v>
      </c>
      <c r="E154">
        <v>8</v>
      </c>
      <c r="F154">
        <v>8</v>
      </c>
      <c r="G154">
        <v>64</v>
      </c>
      <c r="H154" t="s">
        <v>95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2:17" x14ac:dyDescent="0.3">
      <c r="B155" s="3">
        <v>42216</v>
      </c>
      <c r="C155" t="s">
        <v>8</v>
      </c>
      <c r="D155">
        <v>66</v>
      </c>
      <c r="E155">
        <v>8</v>
      </c>
      <c r="F155">
        <v>9</v>
      </c>
      <c r="G155">
        <v>54</v>
      </c>
      <c r="H155" t="s">
        <v>98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/>
    </row>
    <row r="157" spans="2:17" x14ac:dyDescent="0.3">
      <c r="B157" s="3" t="s">
        <v>108</v>
      </c>
      <c r="J157">
        <f t="shared" ref="J157:O157" si="28">SUM(J147:J155)</f>
        <v>4</v>
      </c>
      <c r="K157">
        <f t="shared" si="28"/>
        <v>0</v>
      </c>
      <c r="L157">
        <f t="shared" si="28"/>
        <v>0</v>
      </c>
      <c r="M157">
        <f t="shared" si="28"/>
        <v>0</v>
      </c>
      <c r="N157">
        <f t="shared" si="28"/>
        <v>0</v>
      </c>
      <c r="O157">
        <f t="shared" si="28"/>
        <v>0</v>
      </c>
    </row>
    <row r="158" spans="2:17" x14ac:dyDescent="0.3">
      <c r="B158" s="3" t="s">
        <v>107</v>
      </c>
      <c r="G158">
        <f>AVERAGE(G147:G155)</f>
        <v>64.222222222222229</v>
      </c>
      <c r="I158">
        <f t="shared" ref="I158:O158" si="29">AVERAGE(I147:I155)</f>
        <v>2.8888888888888888</v>
      </c>
      <c r="J158">
        <f t="shared" si="29"/>
        <v>0.44444444444444442</v>
      </c>
      <c r="K158">
        <f t="shared" si="29"/>
        <v>0</v>
      </c>
      <c r="L158">
        <f t="shared" si="29"/>
        <v>0</v>
      </c>
      <c r="M158">
        <f t="shared" si="29"/>
        <v>0</v>
      </c>
      <c r="N158">
        <f t="shared" si="29"/>
        <v>0</v>
      </c>
      <c r="O158">
        <f t="shared" si="29"/>
        <v>0</v>
      </c>
    </row>
    <row r="159" spans="2:17" x14ac:dyDescent="0.3">
      <c r="B159" t="s">
        <v>121</v>
      </c>
      <c r="G159">
        <f>_xlfn.STDEV.S(G147:G155)</f>
        <v>16.573908544590331</v>
      </c>
      <c r="I159">
        <f t="shared" ref="I159:O159" si="30">_xlfn.STDEV.S(I147:I155)</f>
        <v>0.33333333333333276</v>
      </c>
      <c r="J159">
        <f t="shared" si="30"/>
        <v>1.0137937550497031</v>
      </c>
      <c r="K159">
        <f t="shared" si="30"/>
        <v>0</v>
      </c>
      <c r="L159">
        <f t="shared" si="30"/>
        <v>0</v>
      </c>
      <c r="M159">
        <f t="shared" si="30"/>
        <v>0</v>
      </c>
      <c r="N159">
        <f t="shared" si="30"/>
        <v>0</v>
      </c>
      <c r="O159">
        <f t="shared" si="30"/>
        <v>0</v>
      </c>
    </row>
    <row r="160" spans="2:17" x14ac:dyDescent="0.3">
      <c r="B160" s="3" t="s">
        <v>122</v>
      </c>
      <c r="G160">
        <f>(G159/SQRT(9))</f>
        <v>5.5246361815301102</v>
      </c>
      <c r="I160">
        <f>(I159/SQRT(9))</f>
        <v>0.11111111111111092</v>
      </c>
      <c r="J160">
        <f>(J159/SQRT(9))</f>
        <v>0.3379312516832344</v>
      </c>
      <c r="K160">
        <f t="shared" ref="K160:O160" si="31">(K159/SQRT(9))</f>
        <v>0</v>
      </c>
      <c r="L160">
        <f t="shared" si="31"/>
        <v>0</v>
      </c>
      <c r="M160">
        <f t="shared" si="31"/>
        <v>0</v>
      </c>
      <c r="N160">
        <f t="shared" si="31"/>
        <v>0</v>
      </c>
      <c r="O160">
        <f t="shared" si="31"/>
        <v>0</v>
      </c>
    </row>
    <row r="162" spans="2:17" x14ac:dyDescent="0.3">
      <c r="B162" t="s">
        <v>34</v>
      </c>
      <c r="C162" t="s">
        <v>35</v>
      </c>
      <c r="D162" t="s">
        <v>55</v>
      </c>
      <c r="E162" t="s">
        <v>36</v>
      </c>
      <c r="F162" t="s">
        <v>37</v>
      </c>
      <c r="G162" t="s">
        <v>114</v>
      </c>
      <c r="H162" t="s">
        <v>39</v>
      </c>
      <c r="I162" t="s">
        <v>40</v>
      </c>
      <c r="J162" t="s">
        <v>41</v>
      </c>
      <c r="K162" t="s">
        <v>42</v>
      </c>
      <c r="L162" t="s">
        <v>43</v>
      </c>
      <c r="M162" t="s">
        <v>44</v>
      </c>
      <c r="N162" t="s">
        <v>45</v>
      </c>
      <c r="O162" t="s">
        <v>46</v>
      </c>
      <c r="Q162" t="s">
        <v>100</v>
      </c>
    </row>
    <row r="163" spans="2:17" x14ac:dyDescent="0.3">
      <c r="B163" s="3">
        <v>42216</v>
      </c>
      <c r="C163" t="s">
        <v>8</v>
      </c>
      <c r="D163">
        <v>67</v>
      </c>
      <c r="E163">
        <v>9</v>
      </c>
      <c r="F163">
        <v>1</v>
      </c>
      <c r="G163">
        <v>118</v>
      </c>
      <c r="H163" t="s">
        <v>95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 t="s">
        <v>178</v>
      </c>
    </row>
    <row r="164" spans="2:17" x14ac:dyDescent="0.3">
      <c r="B164" s="3">
        <v>42216</v>
      </c>
      <c r="C164" t="s">
        <v>8</v>
      </c>
      <c r="D164">
        <v>67</v>
      </c>
      <c r="E164">
        <v>9</v>
      </c>
      <c r="F164">
        <v>2</v>
      </c>
      <c r="G164">
        <v>79</v>
      </c>
      <c r="H164" t="s">
        <v>98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42216</v>
      </c>
      <c r="C165" t="s">
        <v>8</v>
      </c>
      <c r="D165">
        <v>67</v>
      </c>
      <c r="E165">
        <v>9</v>
      </c>
      <c r="F165">
        <v>3</v>
      </c>
      <c r="G165">
        <v>82</v>
      </c>
      <c r="H165" t="s">
        <v>95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42216</v>
      </c>
      <c r="C166" t="s">
        <v>8</v>
      </c>
      <c r="D166">
        <v>67</v>
      </c>
      <c r="E166">
        <v>9</v>
      </c>
      <c r="F166">
        <v>4</v>
      </c>
      <c r="G166">
        <v>56</v>
      </c>
      <c r="H166" t="s">
        <v>95</v>
      </c>
      <c r="I166">
        <v>3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42216</v>
      </c>
      <c r="C167" t="s">
        <v>8</v>
      </c>
      <c r="D167">
        <v>67</v>
      </c>
      <c r="E167">
        <v>9</v>
      </c>
      <c r="F167">
        <v>5</v>
      </c>
      <c r="G167">
        <v>83</v>
      </c>
      <c r="H167" t="s">
        <v>95</v>
      </c>
      <c r="I167">
        <v>3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42216</v>
      </c>
      <c r="C168" t="s">
        <v>8</v>
      </c>
      <c r="D168">
        <v>67</v>
      </c>
      <c r="E168">
        <v>9</v>
      </c>
      <c r="F168">
        <v>6</v>
      </c>
      <c r="G168">
        <v>106</v>
      </c>
      <c r="H168" t="s">
        <v>95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Q168" t="s">
        <v>181</v>
      </c>
    </row>
    <row r="169" spans="2:17" x14ac:dyDescent="0.3">
      <c r="B169" s="3">
        <v>42216</v>
      </c>
      <c r="C169" t="s">
        <v>8</v>
      </c>
      <c r="D169">
        <v>67</v>
      </c>
      <c r="E169">
        <v>9</v>
      </c>
      <c r="F169">
        <v>7</v>
      </c>
      <c r="G169">
        <v>48</v>
      </c>
      <c r="H169" t="s">
        <v>95</v>
      </c>
      <c r="I169">
        <v>3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7" x14ac:dyDescent="0.3">
      <c r="B170" s="3">
        <v>42216</v>
      </c>
      <c r="C170" t="s">
        <v>8</v>
      </c>
      <c r="D170">
        <v>67</v>
      </c>
      <c r="E170">
        <v>9</v>
      </c>
      <c r="F170">
        <v>8</v>
      </c>
      <c r="G170">
        <v>118</v>
      </c>
      <c r="H170" t="s">
        <v>99</v>
      </c>
      <c r="I170">
        <v>3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42216</v>
      </c>
      <c r="C171" t="s">
        <v>8</v>
      </c>
      <c r="D171">
        <v>67</v>
      </c>
      <c r="E171">
        <v>9</v>
      </c>
      <c r="F171">
        <v>9</v>
      </c>
      <c r="G171">
        <v>114</v>
      </c>
      <c r="H171" t="s">
        <v>99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42216</v>
      </c>
      <c r="C172" t="s">
        <v>8</v>
      </c>
      <c r="D172">
        <v>67</v>
      </c>
      <c r="E172">
        <v>9</v>
      </c>
      <c r="F172">
        <v>10</v>
      </c>
      <c r="G172">
        <v>103</v>
      </c>
      <c r="H172" t="s">
        <v>95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42216</v>
      </c>
      <c r="C173" t="s">
        <v>8</v>
      </c>
      <c r="D173">
        <v>67</v>
      </c>
      <c r="E173">
        <v>9</v>
      </c>
      <c r="F173">
        <v>11</v>
      </c>
      <c r="G173">
        <v>53</v>
      </c>
      <c r="H173" t="s">
        <v>95</v>
      </c>
      <c r="I173">
        <v>3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7" x14ac:dyDescent="0.3">
      <c r="B174" s="3">
        <v>42216</v>
      </c>
      <c r="C174" t="s">
        <v>8</v>
      </c>
      <c r="D174">
        <v>67</v>
      </c>
      <c r="E174">
        <v>9</v>
      </c>
      <c r="F174">
        <v>12</v>
      </c>
      <c r="G174">
        <v>79</v>
      </c>
      <c r="H174" t="s">
        <v>95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42216</v>
      </c>
      <c r="C175" t="s">
        <v>8</v>
      </c>
      <c r="D175">
        <v>67</v>
      </c>
      <c r="E175">
        <v>9</v>
      </c>
      <c r="F175">
        <v>13</v>
      </c>
      <c r="G175">
        <v>91</v>
      </c>
      <c r="H175" t="s">
        <v>98</v>
      </c>
      <c r="I175">
        <v>3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42216</v>
      </c>
      <c r="C176" t="s">
        <v>8</v>
      </c>
      <c r="D176">
        <v>67</v>
      </c>
      <c r="E176">
        <v>9</v>
      </c>
      <c r="F176">
        <v>14</v>
      </c>
      <c r="G176">
        <v>80</v>
      </c>
      <c r="H176" t="s">
        <v>98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42216</v>
      </c>
      <c r="C177" t="s">
        <v>8</v>
      </c>
      <c r="D177">
        <v>67</v>
      </c>
      <c r="E177">
        <v>9</v>
      </c>
      <c r="F177">
        <v>15</v>
      </c>
      <c r="G177">
        <v>67</v>
      </c>
      <c r="H177" t="s">
        <v>95</v>
      </c>
      <c r="I177">
        <v>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42216</v>
      </c>
      <c r="C178" t="s">
        <v>8</v>
      </c>
      <c r="D178">
        <v>67</v>
      </c>
      <c r="E178">
        <v>9</v>
      </c>
      <c r="F178">
        <v>16</v>
      </c>
      <c r="G178">
        <v>84</v>
      </c>
      <c r="H178" t="s">
        <v>98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42216</v>
      </c>
      <c r="C179" t="s">
        <v>8</v>
      </c>
      <c r="D179">
        <v>67</v>
      </c>
      <c r="E179">
        <v>9</v>
      </c>
      <c r="F179">
        <v>17</v>
      </c>
      <c r="G179">
        <v>62</v>
      </c>
      <c r="H179" t="s">
        <v>95</v>
      </c>
      <c r="I179">
        <v>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42216</v>
      </c>
      <c r="C180" t="s">
        <v>8</v>
      </c>
      <c r="D180">
        <v>67</v>
      </c>
      <c r="E180">
        <v>9</v>
      </c>
      <c r="F180">
        <v>18</v>
      </c>
      <c r="G180">
        <v>77</v>
      </c>
      <c r="H180" s="11" t="s">
        <v>97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42216</v>
      </c>
      <c r="C181" t="s">
        <v>8</v>
      </c>
      <c r="D181">
        <v>67</v>
      </c>
      <c r="E181">
        <v>9</v>
      </c>
      <c r="F181">
        <v>19</v>
      </c>
      <c r="G181">
        <v>81</v>
      </c>
      <c r="H181" t="s">
        <v>95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42216</v>
      </c>
      <c r="C182" t="s">
        <v>8</v>
      </c>
      <c r="D182">
        <v>67</v>
      </c>
      <c r="E182">
        <v>9</v>
      </c>
      <c r="F182">
        <v>20</v>
      </c>
      <c r="G182">
        <v>78</v>
      </c>
      <c r="H182" t="s">
        <v>95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/>
    </row>
    <row r="184" spans="2:17" x14ac:dyDescent="0.3">
      <c r="B184" s="3" t="s">
        <v>108</v>
      </c>
      <c r="J184">
        <f t="shared" ref="J184:O184" si="32">SUM(J163:J182)</f>
        <v>6</v>
      </c>
      <c r="K184">
        <f t="shared" si="32"/>
        <v>0</v>
      </c>
      <c r="L184">
        <f t="shared" si="32"/>
        <v>0</v>
      </c>
      <c r="M184">
        <f t="shared" si="32"/>
        <v>0</v>
      </c>
      <c r="N184">
        <f t="shared" si="32"/>
        <v>0</v>
      </c>
      <c r="O184">
        <f t="shared" si="32"/>
        <v>0</v>
      </c>
    </row>
    <row r="185" spans="2:17" x14ac:dyDescent="0.3">
      <c r="B185" s="3" t="s">
        <v>107</v>
      </c>
      <c r="G185">
        <f>AVERAGE(G163:G182)</f>
        <v>82.95</v>
      </c>
      <c r="I185">
        <f>AVERAGE(I163:I182)</f>
        <v>3.15</v>
      </c>
      <c r="J185">
        <f>AVERAGE(J163:J182)</f>
        <v>0.3</v>
      </c>
      <c r="K185">
        <f t="shared" ref="K185:O185" si="33">AVERAGE(K163:K182)</f>
        <v>0</v>
      </c>
      <c r="L185">
        <f t="shared" si="33"/>
        <v>0</v>
      </c>
      <c r="M185">
        <f t="shared" si="33"/>
        <v>0</v>
      </c>
      <c r="N185">
        <f t="shared" si="33"/>
        <v>0</v>
      </c>
      <c r="O185">
        <f t="shared" si="33"/>
        <v>0</v>
      </c>
    </row>
    <row r="186" spans="2:17" x14ac:dyDescent="0.3">
      <c r="B186" t="s">
        <v>121</v>
      </c>
      <c r="G186">
        <f>_xlfn.STDEV.S(G163:G182)</f>
        <v>20.600140520726669</v>
      </c>
      <c r="I186">
        <f t="shared" ref="I186:O186" si="34">_xlfn.STDEV.S(I163:I182)</f>
        <v>0.3663475485325241</v>
      </c>
      <c r="J186">
        <f t="shared" si="34"/>
        <v>0.47016234598162726</v>
      </c>
      <c r="K186">
        <f t="shared" si="34"/>
        <v>0</v>
      </c>
      <c r="L186">
        <f t="shared" si="34"/>
        <v>0</v>
      </c>
      <c r="M186">
        <f t="shared" si="34"/>
        <v>0</v>
      </c>
      <c r="N186">
        <f t="shared" si="34"/>
        <v>0</v>
      </c>
      <c r="O186">
        <f t="shared" si="34"/>
        <v>0</v>
      </c>
    </row>
    <row r="187" spans="2:17" x14ac:dyDescent="0.3">
      <c r="B187" s="3" t="s">
        <v>122</v>
      </c>
      <c r="G187">
        <f>(G186/SQRT(20))</f>
        <v>4.6063314550392747</v>
      </c>
      <c r="I187">
        <f t="shared" ref="I187:O187" si="35">(I186/SQRT(20))</f>
        <v>8.1917802190912714E-2</v>
      </c>
      <c r="J187">
        <f t="shared" si="35"/>
        <v>0.10513149660756936</v>
      </c>
      <c r="K187">
        <f t="shared" si="35"/>
        <v>0</v>
      </c>
      <c r="L187">
        <f t="shared" si="35"/>
        <v>0</v>
      </c>
      <c r="M187">
        <f t="shared" si="35"/>
        <v>0</v>
      </c>
      <c r="N187">
        <f t="shared" si="35"/>
        <v>0</v>
      </c>
      <c r="O187">
        <f t="shared" si="35"/>
        <v>0</v>
      </c>
    </row>
    <row r="189" spans="2:17" x14ac:dyDescent="0.3">
      <c r="B189" t="s">
        <v>34</v>
      </c>
      <c r="C189" t="s">
        <v>35</v>
      </c>
      <c r="D189" t="s">
        <v>55</v>
      </c>
      <c r="E189" t="s">
        <v>36</v>
      </c>
      <c r="F189" t="s">
        <v>37</v>
      </c>
      <c r="G189" t="s">
        <v>114</v>
      </c>
      <c r="H189" t="s">
        <v>39</v>
      </c>
      <c r="I189" t="s">
        <v>40</v>
      </c>
      <c r="J189" t="s">
        <v>41</v>
      </c>
      <c r="K189" t="s">
        <v>42</v>
      </c>
      <c r="L189" t="s">
        <v>43</v>
      </c>
      <c r="M189" t="s">
        <v>44</v>
      </c>
      <c r="N189" t="s">
        <v>45</v>
      </c>
      <c r="O189" t="s">
        <v>46</v>
      </c>
      <c r="Q189" t="s">
        <v>100</v>
      </c>
    </row>
    <row r="190" spans="2:17" x14ac:dyDescent="0.3">
      <c r="B190" s="3">
        <v>42216</v>
      </c>
      <c r="C190" t="s">
        <v>8</v>
      </c>
      <c r="D190">
        <v>68</v>
      </c>
      <c r="E190">
        <v>10</v>
      </c>
      <c r="F190">
        <v>1</v>
      </c>
      <c r="G190">
        <v>89</v>
      </c>
      <c r="H190" t="s">
        <v>99</v>
      </c>
      <c r="I190">
        <v>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42216</v>
      </c>
      <c r="C191" t="s">
        <v>8</v>
      </c>
      <c r="D191">
        <v>68</v>
      </c>
      <c r="E191">
        <v>10</v>
      </c>
      <c r="F191">
        <v>2</v>
      </c>
      <c r="G191">
        <v>110</v>
      </c>
      <c r="H191" t="s">
        <v>99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42216</v>
      </c>
      <c r="C192" t="s">
        <v>8</v>
      </c>
      <c r="D192">
        <v>68</v>
      </c>
      <c r="E192">
        <v>10</v>
      </c>
      <c r="F192">
        <v>3</v>
      </c>
      <c r="G192">
        <v>77</v>
      </c>
      <c r="H192" t="s">
        <v>98</v>
      </c>
      <c r="I192">
        <v>3</v>
      </c>
      <c r="J192">
        <v>2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5" x14ac:dyDescent="0.3">
      <c r="B193" s="3">
        <v>42216</v>
      </c>
      <c r="C193" t="s">
        <v>8</v>
      </c>
      <c r="D193">
        <v>68</v>
      </c>
      <c r="E193">
        <v>10</v>
      </c>
      <c r="F193">
        <v>4</v>
      </c>
      <c r="G193">
        <v>100</v>
      </c>
      <c r="H193" t="s">
        <v>99</v>
      </c>
      <c r="I193">
        <v>3</v>
      </c>
      <c r="J193">
        <v>2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5" x14ac:dyDescent="0.3">
      <c r="B194" s="3">
        <v>42216</v>
      </c>
      <c r="C194" t="s">
        <v>8</v>
      </c>
      <c r="D194">
        <v>68</v>
      </c>
      <c r="E194">
        <v>10</v>
      </c>
      <c r="F194">
        <v>5</v>
      </c>
      <c r="G194">
        <v>60</v>
      </c>
      <c r="H194" t="s">
        <v>98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5" x14ac:dyDescent="0.3">
      <c r="B195" s="3">
        <v>42216</v>
      </c>
      <c r="C195" t="s">
        <v>8</v>
      </c>
      <c r="D195">
        <v>68</v>
      </c>
      <c r="E195">
        <v>10</v>
      </c>
      <c r="F195">
        <v>6</v>
      </c>
      <c r="G195">
        <v>81</v>
      </c>
      <c r="H195" t="s">
        <v>99</v>
      </c>
      <c r="I195">
        <v>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 x14ac:dyDescent="0.3">
      <c r="B196" s="3">
        <v>42216</v>
      </c>
      <c r="C196" t="s">
        <v>8</v>
      </c>
      <c r="D196">
        <v>68</v>
      </c>
      <c r="E196">
        <v>10</v>
      </c>
      <c r="F196">
        <v>7</v>
      </c>
      <c r="G196">
        <v>56</v>
      </c>
      <c r="H196" t="s">
        <v>98</v>
      </c>
      <c r="I196">
        <v>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5" x14ac:dyDescent="0.3">
      <c r="B197" s="3">
        <v>42216</v>
      </c>
      <c r="C197" t="s">
        <v>8</v>
      </c>
      <c r="D197">
        <v>68</v>
      </c>
      <c r="E197">
        <v>10</v>
      </c>
      <c r="F197">
        <v>8</v>
      </c>
      <c r="G197">
        <v>93</v>
      </c>
      <c r="H197" t="s">
        <v>99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5" x14ac:dyDescent="0.3">
      <c r="B198" s="3">
        <v>42216</v>
      </c>
      <c r="C198" t="s">
        <v>8</v>
      </c>
      <c r="D198">
        <v>68</v>
      </c>
      <c r="E198">
        <v>10</v>
      </c>
      <c r="F198">
        <v>9</v>
      </c>
      <c r="G198">
        <v>107</v>
      </c>
      <c r="H198" t="s">
        <v>95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5" x14ac:dyDescent="0.3">
      <c r="B199" s="3">
        <v>42216</v>
      </c>
      <c r="C199" t="s">
        <v>8</v>
      </c>
      <c r="D199">
        <v>68</v>
      </c>
      <c r="E199">
        <v>10</v>
      </c>
      <c r="F199">
        <v>10</v>
      </c>
      <c r="G199">
        <v>99</v>
      </c>
      <c r="H199" t="s">
        <v>99</v>
      </c>
      <c r="I199">
        <v>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5" x14ac:dyDescent="0.3">
      <c r="B200" s="3">
        <v>42216</v>
      </c>
      <c r="C200" t="s">
        <v>8</v>
      </c>
      <c r="D200">
        <v>68</v>
      </c>
      <c r="E200">
        <v>10</v>
      </c>
      <c r="F200">
        <v>11</v>
      </c>
      <c r="G200">
        <v>119</v>
      </c>
      <c r="H200" t="s">
        <v>99</v>
      </c>
      <c r="I200">
        <v>4</v>
      </c>
      <c r="J200">
        <v>2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5" x14ac:dyDescent="0.3">
      <c r="B201" s="3">
        <v>42216</v>
      </c>
      <c r="C201" t="s">
        <v>8</v>
      </c>
      <c r="D201">
        <v>68</v>
      </c>
      <c r="E201">
        <v>10</v>
      </c>
      <c r="F201">
        <v>12</v>
      </c>
      <c r="G201">
        <v>90</v>
      </c>
      <c r="H201" t="s">
        <v>98</v>
      </c>
      <c r="I201">
        <v>4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5" x14ac:dyDescent="0.3">
      <c r="B202" s="3">
        <v>42216</v>
      </c>
      <c r="C202" t="s">
        <v>8</v>
      </c>
      <c r="D202">
        <v>68</v>
      </c>
      <c r="E202">
        <v>10</v>
      </c>
      <c r="F202">
        <v>13</v>
      </c>
      <c r="G202">
        <v>54</v>
      </c>
      <c r="H202" t="s">
        <v>95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5" x14ac:dyDescent="0.3">
      <c r="B203" s="3">
        <v>42216</v>
      </c>
      <c r="C203" t="s">
        <v>8</v>
      </c>
      <c r="D203">
        <v>68</v>
      </c>
      <c r="E203">
        <v>10</v>
      </c>
      <c r="F203">
        <v>14</v>
      </c>
      <c r="G203">
        <v>107</v>
      </c>
      <c r="H203" t="s">
        <v>97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2:15" x14ac:dyDescent="0.3">
      <c r="B204" s="3">
        <v>42216</v>
      </c>
      <c r="C204" t="s">
        <v>8</v>
      </c>
      <c r="D204">
        <v>68</v>
      </c>
      <c r="E204">
        <v>10</v>
      </c>
      <c r="F204">
        <v>15</v>
      </c>
      <c r="G204">
        <v>121</v>
      </c>
      <c r="H204" t="s">
        <v>99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5" x14ac:dyDescent="0.3">
      <c r="B205" s="3">
        <v>42216</v>
      </c>
      <c r="C205" t="s">
        <v>8</v>
      </c>
      <c r="D205">
        <v>68</v>
      </c>
      <c r="E205">
        <v>10</v>
      </c>
      <c r="F205">
        <v>16</v>
      </c>
      <c r="G205">
        <v>102</v>
      </c>
      <c r="H205" t="s">
        <v>98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5" x14ac:dyDescent="0.3">
      <c r="B206" s="3">
        <v>42216</v>
      </c>
      <c r="C206" t="s">
        <v>8</v>
      </c>
      <c r="D206">
        <v>68</v>
      </c>
      <c r="E206">
        <v>10</v>
      </c>
      <c r="F206">
        <v>17</v>
      </c>
      <c r="G206">
        <v>100</v>
      </c>
      <c r="H206" t="s">
        <v>99</v>
      </c>
      <c r="I206">
        <v>4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5" x14ac:dyDescent="0.3">
      <c r="B207" s="3">
        <v>42216</v>
      </c>
      <c r="C207" t="s">
        <v>8</v>
      </c>
      <c r="D207">
        <v>68</v>
      </c>
      <c r="E207">
        <v>10</v>
      </c>
      <c r="F207">
        <v>18</v>
      </c>
      <c r="G207">
        <v>84</v>
      </c>
      <c r="H207" s="11" t="s">
        <v>99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2:15" x14ac:dyDescent="0.3">
      <c r="B208" s="3">
        <v>42216</v>
      </c>
      <c r="C208" t="s">
        <v>8</v>
      </c>
      <c r="D208">
        <v>68</v>
      </c>
      <c r="E208">
        <v>10</v>
      </c>
      <c r="F208">
        <v>19</v>
      </c>
      <c r="G208">
        <v>76</v>
      </c>
      <c r="H208" t="s">
        <v>116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7" x14ac:dyDescent="0.3">
      <c r="B209" s="3">
        <v>42216</v>
      </c>
      <c r="C209" t="s">
        <v>8</v>
      </c>
      <c r="D209">
        <v>68</v>
      </c>
      <c r="E209">
        <v>10</v>
      </c>
      <c r="F209">
        <v>20</v>
      </c>
      <c r="G209">
        <v>77</v>
      </c>
      <c r="H209" t="s">
        <v>116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Q209" t="s">
        <v>183</v>
      </c>
    </row>
    <row r="210" spans="2:17" x14ac:dyDescent="0.3">
      <c r="B210" s="3"/>
    </row>
    <row r="211" spans="2:17" x14ac:dyDescent="0.3">
      <c r="B211" s="3" t="s">
        <v>108</v>
      </c>
      <c r="J211">
        <f t="shared" ref="J211:O211" si="36">SUM(J190:J209)</f>
        <v>8</v>
      </c>
      <c r="K211">
        <f t="shared" si="36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</row>
    <row r="212" spans="2:17" x14ac:dyDescent="0.3">
      <c r="B212" s="3" t="s">
        <v>107</v>
      </c>
      <c r="G212">
        <f>AVERAGE(G190:G209)</f>
        <v>90.1</v>
      </c>
      <c r="I212">
        <f>AVERAGE(I190:I209)</f>
        <v>3.55</v>
      </c>
      <c r="J212">
        <f>AVERAGE(J190:J209)</f>
        <v>0.4</v>
      </c>
      <c r="K212">
        <f t="shared" ref="K212:O212" si="37">AVERAGE(K190:K209)</f>
        <v>0</v>
      </c>
      <c r="L212">
        <f t="shared" si="37"/>
        <v>0</v>
      </c>
      <c r="M212">
        <f t="shared" si="37"/>
        <v>0</v>
      </c>
      <c r="N212">
        <f t="shared" si="37"/>
        <v>0</v>
      </c>
      <c r="O212">
        <f t="shared" si="37"/>
        <v>0</v>
      </c>
    </row>
    <row r="213" spans="2:17" x14ac:dyDescent="0.3">
      <c r="B213" t="s">
        <v>121</v>
      </c>
      <c r="G213">
        <f>_xlfn.STDEV.S(G190:G209)</f>
        <v>19.490618526006688</v>
      </c>
      <c r="I213">
        <f t="shared" ref="I213:O213" si="38">_xlfn.STDEV.S(I190:I209)</f>
        <v>0.51041778553403983</v>
      </c>
      <c r="J213">
        <f t="shared" si="38"/>
        <v>0.75393703492505193</v>
      </c>
      <c r="K213">
        <f t="shared" si="38"/>
        <v>0</v>
      </c>
      <c r="L213">
        <f t="shared" si="38"/>
        <v>0</v>
      </c>
      <c r="M213">
        <f t="shared" si="38"/>
        <v>0</v>
      </c>
      <c r="N213">
        <f t="shared" si="38"/>
        <v>0</v>
      </c>
      <c r="O213">
        <f t="shared" si="38"/>
        <v>0</v>
      </c>
    </row>
    <row r="214" spans="2:17" x14ac:dyDescent="0.3">
      <c r="B214" s="3" t="s">
        <v>122</v>
      </c>
      <c r="G214">
        <f>(G213/SQRT(20))</f>
        <v>4.358234794766771</v>
      </c>
      <c r="I214">
        <f t="shared" ref="I214:O214" si="39">(I213/SQRT(20))</f>
        <v>0.11413288653790218</v>
      </c>
      <c r="J214">
        <f t="shared" si="39"/>
        <v>0.16858544608470491</v>
      </c>
      <c r="K214">
        <f t="shared" si="39"/>
        <v>0</v>
      </c>
      <c r="L214">
        <f t="shared" si="39"/>
        <v>0</v>
      </c>
      <c r="M214">
        <f t="shared" si="39"/>
        <v>0</v>
      </c>
      <c r="N214">
        <f t="shared" si="39"/>
        <v>0</v>
      </c>
      <c r="O214">
        <f t="shared" si="39"/>
        <v>0</v>
      </c>
    </row>
    <row r="216" spans="2:17" x14ac:dyDescent="0.3">
      <c r="B216" t="s">
        <v>34</v>
      </c>
      <c r="C216" t="s">
        <v>35</v>
      </c>
      <c r="D216" t="s">
        <v>55</v>
      </c>
      <c r="E216" t="s">
        <v>36</v>
      </c>
      <c r="F216" t="s">
        <v>37</v>
      </c>
      <c r="G216" t="s">
        <v>114</v>
      </c>
      <c r="H216" t="s">
        <v>39</v>
      </c>
      <c r="I216" t="s">
        <v>40</v>
      </c>
      <c r="J216" t="s">
        <v>41</v>
      </c>
      <c r="K216" t="s">
        <v>42</v>
      </c>
      <c r="L216" t="s">
        <v>43</v>
      </c>
      <c r="M216" t="s">
        <v>44</v>
      </c>
      <c r="N216" t="s">
        <v>45</v>
      </c>
      <c r="O216" t="s">
        <v>46</v>
      </c>
      <c r="Q216" t="s">
        <v>100</v>
      </c>
    </row>
    <row r="217" spans="2:17" x14ac:dyDescent="0.3">
      <c r="B217" s="3">
        <v>42216</v>
      </c>
      <c r="C217" t="s">
        <v>8</v>
      </c>
      <c r="D217">
        <v>69</v>
      </c>
      <c r="E217">
        <v>11</v>
      </c>
      <c r="F217">
        <v>1</v>
      </c>
      <c r="G217">
        <v>136</v>
      </c>
      <c r="H217" t="s">
        <v>95</v>
      </c>
      <c r="I217">
        <v>3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Q217" t="s">
        <v>166</v>
      </c>
    </row>
    <row r="218" spans="2:17" x14ac:dyDescent="0.3">
      <c r="B218" s="3">
        <v>42216</v>
      </c>
      <c r="C218" t="s">
        <v>8</v>
      </c>
      <c r="D218">
        <v>69</v>
      </c>
      <c r="E218">
        <v>11</v>
      </c>
      <c r="F218">
        <v>2</v>
      </c>
      <c r="G218">
        <v>128</v>
      </c>
      <c r="H218" t="s">
        <v>95</v>
      </c>
      <c r="I218">
        <v>3</v>
      </c>
      <c r="J218">
        <v>3</v>
      </c>
      <c r="K218">
        <v>0</v>
      </c>
      <c r="L218">
        <v>0</v>
      </c>
      <c r="M218">
        <v>0</v>
      </c>
      <c r="N218">
        <v>0</v>
      </c>
      <c r="O218">
        <v>0</v>
      </c>
      <c r="Q218" t="s">
        <v>166</v>
      </c>
    </row>
    <row r="219" spans="2:17" x14ac:dyDescent="0.3">
      <c r="B219" s="3">
        <v>42216</v>
      </c>
      <c r="C219" t="s">
        <v>8</v>
      </c>
      <c r="D219">
        <v>69</v>
      </c>
      <c r="E219">
        <v>11</v>
      </c>
      <c r="F219">
        <v>3</v>
      </c>
      <c r="G219">
        <v>77</v>
      </c>
      <c r="H219" t="s">
        <v>95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42216</v>
      </c>
      <c r="C220" t="s">
        <v>8</v>
      </c>
      <c r="D220">
        <v>69</v>
      </c>
      <c r="E220">
        <v>11</v>
      </c>
      <c r="F220">
        <v>4</v>
      </c>
      <c r="G220">
        <v>85</v>
      </c>
      <c r="H220" t="s">
        <v>95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42216</v>
      </c>
      <c r="C221" t="s">
        <v>8</v>
      </c>
      <c r="D221">
        <v>69</v>
      </c>
      <c r="E221">
        <v>11</v>
      </c>
      <c r="F221">
        <v>5</v>
      </c>
      <c r="G221">
        <v>42</v>
      </c>
      <c r="H221" t="s">
        <v>98</v>
      </c>
      <c r="I221">
        <v>2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</row>
    <row r="222" spans="2:17" x14ac:dyDescent="0.3">
      <c r="B222" s="3">
        <v>42216</v>
      </c>
      <c r="C222" t="s">
        <v>8</v>
      </c>
      <c r="D222">
        <v>69</v>
      </c>
      <c r="E222">
        <v>11</v>
      </c>
      <c r="F222">
        <v>6</v>
      </c>
      <c r="G222">
        <v>96</v>
      </c>
      <c r="H222" t="s">
        <v>98</v>
      </c>
      <c r="I222">
        <v>3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</row>
    <row r="223" spans="2:17" x14ac:dyDescent="0.3">
      <c r="B223" s="3">
        <v>42216</v>
      </c>
      <c r="C223" t="s">
        <v>8</v>
      </c>
      <c r="D223">
        <v>69</v>
      </c>
      <c r="E223">
        <v>11</v>
      </c>
      <c r="F223">
        <v>7</v>
      </c>
      <c r="G223">
        <v>92</v>
      </c>
      <c r="H223" t="s">
        <v>98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Q223" t="s">
        <v>184</v>
      </c>
    </row>
    <row r="224" spans="2:17" x14ac:dyDescent="0.3">
      <c r="B224" s="3">
        <v>42216</v>
      </c>
      <c r="C224" t="s">
        <v>8</v>
      </c>
      <c r="D224">
        <v>69</v>
      </c>
      <c r="E224">
        <v>11</v>
      </c>
      <c r="F224">
        <v>8</v>
      </c>
      <c r="G224">
        <v>108</v>
      </c>
      <c r="H224" t="s">
        <v>95</v>
      </c>
      <c r="I224">
        <v>3</v>
      </c>
      <c r="J224">
        <v>3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42216</v>
      </c>
      <c r="C225" t="s">
        <v>8</v>
      </c>
      <c r="D225">
        <v>69</v>
      </c>
      <c r="E225">
        <v>11</v>
      </c>
      <c r="F225">
        <v>9</v>
      </c>
      <c r="G225">
        <v>92</v>
      </c>
      <c r="H225" t="s">
        <v>98</v>
      </c>
      <c r="I225">
        <v>4</v>
      </c>
      <c r="J225">
        <v>2</v>
      </c>
      <c r="K225">
        <v>0</v>
      </c>
      <c r="L225">
        <v>0</v>
      </c>
      <c r="M225">
        <v>0</v>
      </c>
      <c r="N225">
        <v>1</v>
      </c>
      <c r="O225">
        <v>0</v>
      </c>
      <c r="Q225" t="s">
        <v>179</v>
      </c>
    </row>
    <row r="226" spans="2:17" x14ac:dyDescent="0.3">
      <c r="B226" s="3">
        <v>42216</v>
      </c>
      <c r="C226" t="s">
        <v>8</v>
      </c>
      <c r="D226">
        <v>69</v>
      </c>
      <c r="E226">
        <v>11</v>
      </c>
      <c r="F226">
        <v>10</v>
      </c>
      <c r="G226">
        <v>134</v>
      </c>
      <c r="H226" t="s">
        <v>95</v>
      </c>
      <c r="I226">
        <v>4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Q226" t="s">
        <v>166</v>
      </c>
    </row>
    <row r="227" spans="2:17" x14ac:dyDescent="0.3">
      <c r="B227" s="3">
        <v>42216</v>
      </c>
      <c r="C227" t="s">
        <v>8</v>
      </c>
      <c r="D227">
        <v>69</v>
      </c>
      <c r="E227">
        <v>11</v>
      </c>
      <c r="F227">
        <v>11</v>
      </c>
      <c r="G227">
        <v>52</v>
      </c>
      <c r="H227" t="s">
        <v>95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Q227" t="s">
        <v>185</v>
      </c>
    </row>
    <row r="228" spans="2:17" x14ac:dyDescent="0.3">
      <c r="B228" s="3">
        <v>42216</v>
      </c>
      <c r="C228" t="s">
        <v>8</v>
      </c>
      <c r="D228">
        <v>69</v>
      </c>
      <c r="E228">
        <v>11</v>
      </c>
      <c r="F228">
        <v>12</v>
      </c>
      <c r="G228">
        <v>134</v>
      </c>
      <c r="H228" t="s">
        <v>96</v>
      </c>
      <c r="I228">
        <v>4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7" x14ac:dyDescent="0.3">
      <c r="B229" s="3">
        <v>42216</v>
      </c>
      <c r="C229" t="s">
        <v>8</v>
      </c>
      <c r="D229">
        <v>69</v>
      </c>
      <c r="E229">
        <v>11</v>
      </c>
      <c r="F229">
        <v>13</v>
      </c>
      <c r="G229">
        <v>131</v>
      </c>
      <c r="H229" t="s">
        <v>95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>
        <v>42216</v>
      </c>
      <c r="C230" t="s">
        <v>8</v>
      </c>
      <c r="D230">
        <v>69</v>
      </c>
      <c r="E230">
        <v>11</v>
      </c>
      <c r="F230">
        <v>14</v>
      </c>
      <c r="G230">
        <v>100</v>
      </c>
      <c r="H230" t="s">
        <v>95</v>
      </c>
      <c r="I230">
        <v>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7" x14ac:dyDescent="0.3">
      <c r="B231" s="3">
        <v>42216</v>
      </c>
      <c r="C231" t="s">
        <v>8</v>
      </c>
      <c r="D231">
        <v>69</v>
      </c>
      <c r="E231">
        <v>11</v>
      </c>
      <c r="F231">
        <v>15</v>
      </c>
      <c r="G231">
        <v>125</v>
      </c>
      <c r="H231" t="s">
        <v>95</v>
      </c>
      <c r="I231">
        <v>3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7" x14ac:dyDescent="0.3">
      <c r="B232" s="3">
        <v>42216</v>
      </c>
      <c r="C232" t="s">
        <v>8</v>
      </c>
      <c r="D232">
        <v>69</v>
      </c>
      <c r="E232">
        <v>11</v>
      </c>
      <c r="F232">
        <v>16</v>
      </c>
      <c r="G232">
        <v>134</v>
      </c>
      <c r="H232" t="s">
        <v>95</v>
      </c>
      <c r="I232">
        <v>3</v>
      </c>
      <c r="J232">
        <v>2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2:17" x14ac:dyDescent="0.3">
      <c r="B233" s="3">
        <v>42216</v>
      </c>
      <c r="C233" t="s">
        <v>8</v>
      </c>
      <c r="D233">
        <v>69</v>
      </c>
      <c r="E233">
        <v>11</v>
      </c>
      <c r="F233">
        <v>17</v>
      </c>
      <c r="G233">
        <v>138</v>
      </c>
      <c r="H233" t="s">
        <v>99</v>
      </c>
      <c r="I233">
        <v>3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</row>
    <row r="234" spans="2:17" x14ac:dyDescent="0.3">
      <c r="B234" s="3">
        <v>42216</v>
      </c>
      <c r="C234" t="s">
        <v>8</v>
      </c>
      <c r="D234">
        <v>69</v>
      </c>
      <c r="E234">
        <v>11</v>
      </c>
      <c r="F234">
        <v>18</v>
      </c>
      <c r="G234">
        <v>136</v>
      </c>
      <c r="H234" s="11" t="s">
        <v>99</v>
      </c>
      <c r="I234">
        <v>4</v>
      </c>
      <c r="J234">
        <v>0</v>
      </c>
      <c r="K234">
        <v>1</v>
      </c>
      <c r="L234">
        <v>0</v>
      </c>
      <c r="M234">
        <v>1</v>
      </c>
      <c r="N234">
        <v>0</v>
      </c>
      <c r="O234">
        <v>0</v>
      </c>
    </row>
    <row r="235" spans="2:17" x14ac:dyDescent="0.3">
      <c r="B235" s="3">
        <v>42216</v>
      </c>
      <c r="C235" t="s">
        <v>8</v>
      </c>
      <c r="D235">
        <v>69</v>
      </c>
      <c r="E235">
        <v>11</v>
      </c>
      <c r="F235">
        <v>19</v>
      </c>
      <c r="G235">
        <v>140</v>
      </c>
      <c r="H235" t="s">
        <v>95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</row>
    <row r="236" spans="2:17" x14ac:dyDescent="0.3">
      <c r="B236" s="3"/>
    </row>
    <row r="237" spans="2:17" x14ac:dyDescent="0.3">
      <c r="B237" s="3" t="s">
        <v>108</v>
      </c>
      <c r="J237">
        <f t="shared" ref="J237:O237" si="40">SUM(J217:J235)</f>
        <v>15</v>
      </c>
      <c r="K237">
        <f t="shared" si="40"/>
        <v>3</v>
      </c>
      <c r="L237">
        <f t="shared" si="40"/>
        <v>1</v>
      </c>
      <c r="M237">
        <f t="shared" si="40"/>
        <v>2</v>
      </c>
      <c r="N237">
        <f t="shared" si="40"/>
        <v>2</v>
      </c>
      <c r="O237">
        <f t="shared" si="40"/>
        <v>0</v>
      </c>
    </row>
    <row r="238" spans="2:17" x14ac:dyDescent="0.3">
      <c r="B238" s="3" t="s">
        <v>107</v>
      </c>
      <c r="G238">
        <f>AVERAGE(G217:G235)</f>
        <v>109.47368421052632</v>
      </c>
      <c r="I238">
        <f t="shared" ref="I238:O238" si="41">AVERAGE(I217:I235)</f>
        <v>3.3157894736842106</v>
      </c>
      <c r="J238">
        <f t="shared" si="41"/>
        <v>0.78947368421052633</v>
      </c>
      <c r="K238">
        <f t="shared" si="41"/>
        <v>0.15789473684210525</v>
      </c>
      <c r="L238">
        <f t="shared" si="41"/>
        <v>5.2631578947368418E-2</v>
      </c>
      <c r="M238">
        <f t="shared" si="41"/>
        <v>0.10526315789473684</v>
      </c>
      <c r="N238">
        <f t="shared" si="41"/>
        <v>0.10526315789473684</v>
      </c>
      <c r="O238">
        <f t="shared" si="41"/>
        <v>0</v>
      </c>
    </row>
    <row r="239" spans="2:17" x14ac:dyDescent="0.3">
      <c r="B239" t="s">
        <v>121</v>
      </c>
      <c r="G239">
        <f>_xlfn.STDEV.S(G217:G235)</f>
        <v>30.183454667624016</v>
      </c>
      <c r="I239">
        <f t="shared" ref="I239:O239" si="42">_xlfn.STDEV.S(I217:I235)</f>
        <v>0.58239272535781883</v>
      </c>
      <c r="J239">
        <f t="shared" si="42"/>
        <v>1.0841764600337105</v>
      </c>
      <c r="K239">
        <f t="shared" si="42"/>
        <v>0.3746343246326776</v>
      </c>
      <c r="L239">
        <f t="shared" si="42"/>
        <v>0.22941573387056177</v>
      </c>
      <c r="M239">
        <f t="shared" si="42"/>
        <v>0.31530176764230577</v>
      </c>
      <c r="N239">
        <f t="shared" si="42"/>
        <v>0.31530176764230577</v>
      </c>
      <c r="O239">
        <f t="shared" si="42"/>
        <v>0</v>
      </c>
    </row>
    <row r="240" spans="2:17" x14ac:dyDescent="0.3">
      <c r="B240" s="3" t="s">
        <v>122</v>
      </c>
      <c r="G240">
        <f>(G239/SQRT(19))</f>
        <v>6.9245594033217959</v>
      </c>
      <c r="I240">
        <f>(I239/SQRT(19))</f>
        <v>0.13361005448884053</v>
      </c>
      <c r="J240">
        <f>(J239/SQRT(19))</f>
        <v>0.24872713822382145</v>
      </c>
      <c r="K240">
        <f t="shared" ref="K240:O240" si="43">(K239/SQRT(19))</f>
        <v>8.5947008518707999E-2</v>
      </c>
      <c r="L240">
        <f t="shared" si="43"/>
        <v>5.2631578947368418E-2</v>
      </c>
      <c r="M240">
        <f t="shared" si="43"/>
        <v>7.2335186414344915E-2</v>
      </c>
      <c r="N240">
        <f t="shared" si="43"/>
        <v>7.2335186414344915E-2</v>
      </c>
      <c r="O240">
        <f t="shared" si="43"/>
        <v>0</v>
      </c>
    </row>
    <row r="242" spans="2:17" x14ac:dyDescent="0.3">
      <c r="B242" t="s">
        <v>34</v>
      </c>
      <c r="C242" t="s">
        <v>35</v>
      </c>
      <c r="D242" t="s">
        <v>55</v>
      </c>
      <c r="E242" t="s">
        <v>36</v>
      </c>
      <c r="F242" t="s">
        <v>37</v>
      </c>
      <c r="G242" t="s">
        <v>114</v>
      </c>
      <c r="H242" t="s">
        <v>39</v>
      </c>
      <c r="I242" t="s">
        <v>40</v>
      </c>
      <c r="J242" t="s">
        <v>41</v>
      </c>
      <c r="K242" t="s">
        <v>42</v>
      </c>
      <c r="L242" t="s">
        <v>43</v>
      </c>
      <c r="M242" t="s">
        <v>44</v>
      </c>
      <c r="N242" t="s">
        <v>45</v>
      </c>
      <c r="O242" t="s">
        <v>46</v>
      </c>
      <c r="Q242" t="s">
        <v>100</v>
      </c>
    </row>
    <row r="243" spans="2:17" x14ac:dyDescent="0.3">
      <c r="B243" s="3">
        <v>42216</v>
      </c>
      <c r="C243" t="s">
        <v>8</v>
      </c>
      <c r="D243">
        <v>70</v>
      </c>
      <c r="E243">
        <v>12</v>
      </c>
      <c r="F243">
        <v>1</v>
      </c>
      <c r="G243">
        <v>129</v>
      </c>
      <c r="H243" t="s">
        <v>99</v>
      </c>
      <c r="I243">
        <v>3</v>
      </c>
      <c r="J243">
        <v>8</v>
      </c>
      <c r="K243">
        <v>0</v>
      </c>
      <c r="L243">
        <v>0</v>
      </c>
      <c r="M243">
        <v>0</v>
      </c>
      <c r="N243">
        <v>1</v>
      </c>
      <c r="O243">
        <v>3</v>
      </c>
      <c r="Q243" s="6" t="s">
        <v>187</v>
      </c>
    </row>
    <row r="244" spans="2:17" x14ac:dyDescent="0.3">
      <c r="B244" s="3">
        <v>42216</v>
      </c>
      <c r="C244" t="s">
        <v>8</v>
      </c>
      <c r="D244">
        <v>70</v>
      </c>
      <c r="E244">
        <v>12</v>
      </c>
      <c r="F244">
        <v>2</v>
      </c>
      <c r="G244">
        <v>93</v>
      </c>
      <c r="H244" t="s">
        <v>98</v>
      </c>
      <c r="I244">
        <v>4</v>
      </c>
      <c r="J244">
        <v>3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2:17" x14ac:dyDescent="0.3">
      <c r="B245" s="3">
        <v>42216</v>
      </c>
      <c r="C245" t="s">
        <v>8</v>
      </c>
      <c r="D245">
        <v>70</v>
      </c>
      <c r="E245">
        <v>12</v>
      </c>
      <c r="F245">
        <v>3</v>
      </c>
      <c r="G245">
        <v>63</v>
      </c>
      <c r="H245" t="s">
        <v>98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7" x14ac:dyDescent="0.3">
      <c r="B246" s="3">
        <v>42216</v>
      </c>
      <c r="C246" t="s">
        <v>8</v>
      </c>
      <c r="D246">
        <v>70</v>
      </c>
      <c r="E246">
        <v>12</v>
      </c>
      <c r="F246">
        <v>4</v>
      </c>
      <c r="G246">
        <v>117</v>
      </c>
      <c r="H246" t="s">
        <v>99</v>
      </c>
      <c r="I246">
        <v>3</v>
      </c>
      <c r="J246">
        <v>4</v>
      </c>
      <c r="K246">
        <v>0</v>
      </c>
      <c r="L246">
        <v>0</v>
      </c>
      <c r="M246">
        <v>0</v>
      </c>
      <c r="N246">
        <v>0</v>
      </c>
      <c r="O246">
        <v>0</v>
      </c>
      <c r="Q246" t="s">
        <v>186</v>
      </c>
    </row>
    <row r="247" spans="2:17" x14ac:dyDescent="0.3">
      <c r="B247" s="3">
        <v>42216</v>
      </c>
      <c r="C247" t="s">
        <v>8</v>
      </c>
      <c r="D247">
        <v>70</v>
      </c>
      <c r="E247">
        <v>12</v>
      </c>
      <c r="F247">
        <v>5</v>
      </c>
      <c r="G247">
        <v>91</v>
      </c>
      <c r="H247" t="s">
        <v>98</v>
      </c>
      <c r="I247">
        <v>3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2:17" x14ac:dyDescent="0.3">
      <c r="B248" s="3">
        <v>42216</v>
      </c>
      <c r="C248" t="s">
        <v>8</v>
      </c>
      <c r="D248">
        <v>70</v>
      </c>
      <c r="E248">
        <v>12</v>
      </c>
      <c r="F248">
        <v>6</v>
      </c>
      <c r="G248">
        <v>92</v>
      </c>
      <c r="H248" t="s">
        <v>95</v>
      </c>
      <c r="I248">
        <v>3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7" x14ac:dyDescent="0.3">
      <c r="B249" s="3"/>
    </row>
    <row r="250" spans="2:17" x14ac:dyDescent="0.3">
      <c r="B250" s="3" t="s">
        <v>108</v>
      </c>
      <c r="J250">
        <f t="shared" ref="J250:O250" si="44">SUM(J243:J248)</f>
        <v>17</v>
      </c>
      <c r="K250">
        <f t="shared" si="44"/>
        <v>0</v>
      </c>
      <c r="L250">
        <f t="shared" si="44"/>
        <v>0</v>
      </c>
      <c r="M250">
        <f t="shared" si="44"/>
        <v>0</v>
      </c>
      <c r="N250">
        <f t="shared" si="44"/>
        <v>1</v>
      </c>
      <c r="O250">
        <f t="shared" si="44"/>
        <v>3</v>
      </c>
    </row>
    <row r="251" spans="2:17" x14ac:dyDescent="0.3">
      <c r="B251" s="3" t="s">
        <v>107</v>
      </c>
      <c r="G251">
        <f>AVERAGE(G243:G248)</f>
        <v>97.5</v>
      </c>
      <c r="I251">
        <f t="shared" ref="I251:O251" si="45">AVERAGE(I243:I248)</f>
        <v>3.1666666666666665</v>
      </c>
      <c r="J251">
        <f t="shared" si="45"/>
        <v>2.8333333333333335</v>
      </c>
      <c r="K251">
        <f t="shared" si="45"/>
        <v>0</v>
      </c>
      <c r="L251">
        <f t="shared" si="45"/>
        <v>0</v>
      </c>
      <c r="M251">
        <f t="shared" si="45"/>
        <v>0</v>
      </c>
      <c r="N251">
        <f t="shared" si="45"/>
        <v>0.16666666666666666</v>
      </c>
      <c r="O251">
        <f t="shared" si="45"/>
        <v>0.5</v>
      </c>
    </row>
    <row r="252" spans="2:17" x14ac:dyDescent="0.3">
      <c r="B252" t="s">
        <v>121</v>
      </c>
      <c r="G252">
        <f>_xlfn.STDEV.S(G243:G248)</f>
        <v>23.045606956641432</v>
      </c>
      <c r="I252">
        <f t="shared" ref="I252:O252" si="46">_xlfn.STDEV.S(I243:I248)</f>
        <v>0.40824829046386357</v>
      </c>
      <c r="J252">
        <f t="shared" si="46"/>
        <v>2.9268868558020253</v>
      </c>
      <c r="K252">
        <f t="shared" si="46"/>
        <v>0</v>
      </c>
      <c r="L252">
        <f t="shared" si="46"/>
        <v>0</v>
      </c>
      <c r="M252">
        <f t="shared" si="46"/>
        <v>0</v>
      </c>
      <c r="N252">
        <f t="shared" si="46"/>
        <v>0.40824829046386302</v>
      </c>
      <c r="O252">
        <f t="shared" si="46"/>
        <v>1.2247448713915889</v>
      </c>
    </row>
    <row r="253" spans="2:17" x14ac:dyDescent="0.3">
      <c r="B253" s="3" t="s">
        <v>122</v>
      </c>
      <c r="G253">
        <f>(G252/SQRT(6))</f>
        <v>9.4083296427509744</v>
      </c>
      <c r="I253">
        <f>(I252/SQRT(6))</f>
        <v>0.16666666666666691</v>
      </c>
      <c r="J253">
        <f>(J252/SQRT(6))</f>
        <v>1.1948965552623281</v>
      </c>
      <c r="K253">
        <f t="shared" ref="K253:O253" si="47">(K252/SQRT(6))</f>
        <v>0</v>
      </c>
      <c r="L253">
        <f t="shared" si="47"/>
        <v>0</v>
      </c>
      <c r="M253">
        <f t="shared" si="47"/>
        <v>0</v>
      </c>
      <c r="N253">
        <f t="shared" si="47"/>
        <v>0.16666666666666669</v>
      </c>
      <c r="O253">
        <f t="shared" si="47"/>
        <v>0.5</v>
      </c>
    </row>
    <row r="255" spans="2:17" x14ac:dyDescent="0.3">
      <c r="B255" t="s">
        <v>34</v>
      </c>
      <c r="C255" t="s">
        <v>35</v>
      </c>
      <c r="D255" t="s">
        <v>55</v>
      </c>
      <c r="E255" t="s">
        <v>36</v>
      </c>
      <c r="F255" t="s">
        <v>37</v>
      </c>
      <c r="G255" t="s">
        <v>114</v>
      </c>
      <c r="H255" t="s">
        <v>39</v>
      </c>
      <c r="I255" t="s">
        <v>40</v>
      </c>
      <c r="J255" t="s">
        <v>41</v>
      </c>
      <c r="K255" t="s">
        <v>42</v>
      </c>
      <c r="L255" t="s">
        <v>43</v>
      </c>
      <c r="M255" t="s">
        <v>44</v>
      </c>
      <c r="N255" t="s">
        <v>45</v>
      </c>
      <c r="O255" t="s">
        <v>46</v>
      </c>
      <c r="Q255" t="s">
        <v>100</v>
      </c>
    </row>
    <row r="256" spans="2:17" x14ac:dyDescent="0.3">
      <c r="B256" s="3">
        <v>42216</v>
      </c>
      <c r="C256" t="s">
        <v>8</v>
      </c>
      <c r="D256">
        <v>71</v>
      </c>
      <c r="E256">
        <v>13</v>
      </c>
      <c r="F256">
        <v>1</v>
      </c>
      <c r="G256">
        <v>126</v>
      </c>
      <c r="H256" t="s">
        <v>99</v>
      </c>
      <c r="I256">
        <v>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Q256" t="s">
        <v>166</v>
      </c>
    </row>
    <row r="257" spans="2:17" x14ac:dyDescent="0.3">
      <c r="B257" s="3">
        <v>42216</v>
      </c>
      <c r="C257" t="s">
        <v>8</v>
      </c>
      <c r="D257">
        <v>71</v>
      </c>
      <c r="E257">
        <v>13</v>
      </c>
      <c r="F257">
        <v>2</v>
      </c>
      <c r="G257">
        <v>68</v>
      </c>
      <c r="H257" t="s">
        <v>95</v>
      </c>
      <c r="I257">
        <v>3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2:17" x14ac:dyDescent="0.3">
      <c r="B258" s="3">
        <v>42216</v>
      </c>
      <c r="C258" t="s">
        <v>8</v>
      </c>
      <c r="D258">
        <v>71</v>
      </c>
      <c r="E258">
        <v>13</v>
      </c>
      <c r="F258">
        <v>3</v>
      </c>
      <c r="G258">
        <v>134</v>
      </c>
      <c r="H258" t="s">
        <v>115</v>
      </c>
      <c r="I258">
        <v>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 t="s">
        <v>166</v>
      </c>
    </row>
    <row r="259" spans="2:17" x14ac:dyDescent="0.3">
      <c r="B259" s="3">
        <v>42216</v>
      </c>
      <c r="C259" t="s">
        <v>8</v>
      </c>
      <c r="D259">
        <v>71</v>
      </c>
      <c r="E259">
        <v>13</v>
      </c>
      <c r="F259">
        <v>4</v>
      </c>
      <c r="G259">
        <v>54</v>
      </c>
      <c r="H259" t="s">
        <v>96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2:17" x14ac:dyDescent="0.3">
      <c r="B260" s="3"/>
    </row>
    <row r="261" spans="2:17" x14ac:dyDescent="0.3">
      <c r="B261" s="3" t="s">
        <v>108</v>
      </c>
      <c r="J261">
        <f t="shared" ref="J261:O261" si="48">SUM(J256:J259)</f>
        <v>0</v>
      </c>
      <c r="K261">
        <f t="shared" si="48"/>
        <v>0</v>
      </c>
      <c r="L261">
        <f t="shared" si="48"/>
        <v>0</v>
      </c>
      <c r="M261">
        <f t="shared" si="48"/>
        <v>0</v>
      </c>
      <c r="N261">
        <f t="shared" si="48"/>
        <v>0</v>
      </c>
      <c r="O261">
        <f t="shared" si="48"/>
        <v>0</v>
      </c>
    </row>
    <row r="262" spans="2:17" x14ac:dyDescent="0.3">
      <c r="B262" s="3" t="s">
        <v>107</v>
      </c>
      <c r="G262">
        <f>AVERAGE(G256:G259)</f>
        <v>95.5</v>
      </c>
      <c r="I262">
        <f t="shared" ref="I262:O262" si="49">AVERAGE(I256:I259)</f>
        <v>3.25</v>
      </c>
      <c r="J262">
        <f t="shared" si="49"/>
        <v>0</v>
      </c>
      <c r="K262">
        <f t="shared" si="49"/>
        <v>0</v>
      </c>
      <c r="L262">
        <f t="shared" si="49"/>
        <v>0</v>
      </c>
      <c r="M262">
        <f t="shared" si="49"/>
        <v>0</v>
      </c>
      <c r="N262">
        <f t="shared" si="49"/>
        <v>0</v>
      </c>
      <c r="O262">
        <f t="shared" si="49"/>
        <v>0</v>
      </c>
    </row>
    <row r="263" spans="2:17" x14ac:dyDescent="0.3">
      <c r="B263" t="s">
        <v>121</v>
      </c>
      <c r="G263">
        <f>_xlfn.STDEV.S(G256:G259)</f>
        <v>40.3773864103824</v>
      </c>
      <c r="I263">
        <f t="shared" ref="I263:O263" si="50">_xlfn.STDEV.S(I256:I259)</f>
        <v>0.5</v>
      </c>
      <c r="J263">
        <f t="shared" si="50"/>
        <v>0</v>
      </c>
      <c r="K263">
        <f t="shared" si="50"/>
        <v>0</v>
      </c>
      <c r="L263">
        <f t="shared" si="50"/>
        <v>0</v>
      </c>
      <c r="M263">
        <f t="shared" si="50"/>
        <v>0</v>
      </c>
      <c r="N263">
        <f t="shared" si="50"/>
        <v>0</v>
      </c>
      <c r="O263">
        <f t="shared" si="50"/>
        <v>0</v>
      </c>
    </row>
    <row r="264" spans="2:17" x14ac:dyDescent="0.3">
      <c r="B264" s="3" t="s">
        <v>122</v>
      </c>
      <c r="G264">
        <f>(G263/SQRT(4))</f>
        <v>20.1886932051912</v>
      </c>
      <c r="I264">
        <f>(I263/SQRT(4))</f>
        <v>0.25</v>
      </c>
      <c r="J264">
        <f>(J263/SQRT(4))</f>
        <v>0</v>
      </c>
      <c r="K264">
        <f t="shared" ref="K264:O264" si="51">(K263/SQRT(4))</f>
        <v>0</v>
      </c>
      <c r="L264">
        <f t="shared" si="51"/>
        <v>0</v>
      </c>
      <c r="M264">
        <f t="shared" si="51"/>
        <v>0</v>
      </c>
      <c r="N264">
        <f t="shared" si="51"/>
        <v>0</v>
      </c>
      <c r="O264">
        <f t="shared" si="51"/>
        <v>0</v>
      </c>
    </row>
    <row r="266" spans="2:17" x14ac:dyDescent="0.3">
      <c r="B266" t="s">
        <v>34</v>
      </c>
      <c r="C266" t="s">
        <v>35</v>
      </c>
      <c r="D266" t="s">
        <v>55</v>
      </c>
      <c r="E266" t="s">
        <v>36</v>
      </c>
      <c r="F266" t="s">
        <v>37</v>
      </c>
      <c r="G266" t="s">
        <v>114</v>
      </c>
      <c r="H266" t="s">
        <v>39</v>
      </c>
      <c r="I266" t="s">
        <v>40</v>
      </c>
      <c r="J266" t="s">
        <v>41</v>
      </c>
      <c r="K266" t="s">
        <v>42</v>
      </c>
      <c r="L266" t="s">
        <v>43</v>
      </c>
      <c r="M266" t="s">
        <v>44</v>
      </c>
      <c r="N266" t="s">
        <v>45</v>
      </c>
      <c r="O266" t="s">
        <v>46</v>
      </c>
      <c r="Q266" t="s">
        <v>100</v>
      </c>
    </row>
    <row r="267" spans="2:17" x14ac:dyDescent="0.3">
      <c r="B267" s="3">
        <v>42216</v>
      </c>
      <c r="C267" t="s">
        <v>8</v>
      </c>
      <c r="D267">
        <v>72</v>
      </c>
      <c r="E267">
        <v>14</v>
      </c>
      <c r="F267">
        <v>1</v>
      </c>
      <c r="G267">
        <v>59</v>
      </c>
      <c r="H267" t="s">
        <v>95</v>
      </c>
      <c r="I267">
        <v>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Q267" t="s">
        <v>178</v>
      </c>
    </row>
    <row r="268" spans="2:17" x14ac:dyDescent="0.3">
      <c r="B268" s="3">
        <v>42216</v>
      </c>
      <c r="C268" t="s">
        <v>8</v>
      </c>
      <c r="D268">
        <v>72</v>
      </c>
      <c r="E268">
        <v>14</v>
      </c>
      <c r="F268">
        <v>2</v>
      </c>
      <c r="G268">
        <v>99</v>
      </c>
      <c r="H268" t="s">
        <v>95</v>
      </c>
      <c r="I268">
        <v>4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1</v>
      </c>
      <c r="Q268" t="s">
        <v>188</v>
      </c>
    </row>
    <row r="269" spans="2:17" x14ac:dyDescent="0.3">
      <c r="B269" s="3">
        <v>42216</v>
      </c>
      <c r="C269" t="s">
        <v>8</v>
      </c>
      <c r="D269">
        <v>72</v>
      </c>
      <c r="E269">
        <v>14</v>
      </c>
      <c r="F269">
        <v>3</v>
      </c>
      <c r="G269">
        <v>96</v>
      </c>
      <c r="H269" t="s">
        <v>96</v>
      </c>
      <c r="I269">
        <v>4</v>
      </c>
      <c r="J269">
        <v>3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2:17" x14ac:dyDescent="0.3">
      <c r="B270" s="3"/>
    </row>
    <row r="271" spans="2:17" x14ac:dyDescent="0.3">
      <c r="B271" s="3" t="s">
        <v>108</v>
      </c>
      <c r="J271">
        <f t="shared" ref="J271:O271" si="52">SUM(J267:J269)</f>
        <v>5</v>
      </c>
      <c r="K271">
        <f t="shared" si="52"/>
        <v>0</v>
      </c>
      <c r="L271">
        <f t="shared" si="52"/>
        <v>0</v>
      </c>
      <c r="M271">
        <f t="shared" si="52"/>
        <v>0</v>
      </c>
      <c r="N271">
        <f t="shared" si="52"/>
        <v>0</v>
      </c>
      <c r="O271">
        <f t="shared" si="52"/>
        <v>1</v>
      </c>
    </row>
    <row r="272" spans="2:17" x14ac:dyDescent="0.3">
      <c r="B272" s="3" t="s">
        <v>107</v>
      </c>
      <c r="G272">
        <f>AVERAGE(G267:G269)</f>
        <v>84.666666666666671</v>
      </c>
      <c r="I272">
        <f t="shared" ref="I272:O272" si="53">AVERAGE(I267:I269)</f>
        <v>3.6666666666666665</v>
      </c>
      <c r="J272">
        <f t="shared" si="53"/>
        <v>1.6666666666666667</v>
      </c>
      <c r="K272">
        <f t="shared" si="53"/>
        <v>0</v>
      </c>
      <c r="L272">
        <f t="shared" si="53"/>
        <v>0</v>
      </c>
      <c r="M272">
        <f t="shared" si="53"/>
        <v>0</v>
      </c>
      <c r="N272">
        <f t="shared" si="53"/>
        <v>0</v>
      </c>
      <c r="O272">
        <f t="shared" si="53"/>
        <v>0.33333333333333331</v>
      </c>
    </row>
    <row r="273" spans="2:17" x14ac:dyDescent="0.3">
      <c r="B273" t="s">
        <v>121</v>
      </c>
      <c r="G273">
        <f>_xlfn.STDEV.S(G267:G269)</f>
        <v>22.278539748675943</v>
      </c>
      <c r="I273">
        <f t="shared" ref="I273:O273" si="54">_xlfn.STDEV.S(I267:I269)</f>
        <v>0.57735026918962473</v>
      </c>
      <c r="J273">
        <f t="shared" si="54"/>
        <v>1.5275252316519465</v>
      </c>
      <c r="K273">
        <f t="shared" si="54"/>
        <v>0</v>
      </c>
      <c r="L273">
        <f t="shared" si="54"/>
        <v>0</v>
      </c>
      <c r="M273">
        <f t="shared" si="54"/>
        <v>0</v>
      </c>
      <c r="N273">
        <f t="shared" si="54"/>
        <v>0</v>
      </c>
      <c r="O273">
        <f t="shared" si="54"/>
        <v>0.57735026918962584</v>
      </c>
    </row>
    <row r="274" spans="2:17" x14ac:dyDescent="0.3">
      <c r="B274" s="3" t="s">
        <v>122</v>
      </c>
      <c r="G274">
        <f>(G273/SQRT(3))</f>
        <v>12.862520921049834</v>
      </c>
      <c r="I274">
        <f>(I273/SQRT(3))</f>
        <v>0.33333333333333276</v>
      </c>
      <c r="J274">
        <f>(J273/SQRT(3))</f>
        <v>0.88191710368819687</v>
      </c>
      <c r="K274">
        <f t="shared" ref="K274:O274" si="55">(K273/SQRT(3))</f>
        <v>0</v>
      </c>
      <c r="L274">
        <f t="shared" si="55"/>
        <v>0</v>
      </c>
      <c r="M274">
        <f t="shared" si="55"/>
        <v>0</v>
      </c>
      <c r="N274">
        <f t="shared" si="55"/>
        <v>0</v>
      </c>
      <c r="O274">
        <f t="shared" si="55"/>
        <v>0.33333333333333337</v>
      </c>
    </row>
    <row r="276" spans="2:17" x14ac:dyDescent="0.3">
      <c r="B276" t="s">
        <v>34</v>
      </c>
      <c r="C276" t="s">
        <v>35</v>
      </c>
      <c r="D276" t="s">
        <v>55</v>
      </c>
      <c r="E276" t="s">
        <v>36</v>
      </c>
      <c r="F276" t="s">
        <v>37</v>
      </c>
      <c r="G276" t="s">
        <v>114</v>
      </c>
      <c r="H276" t="s">
        <v>39</v>
      </c>
      <c r="I276" t="s">
        <v>40</v>
      </c>
      <c r="J276" t="s">
        <v>41</v>
      </c>
      <c r="K276" t="s">
        <v>42</v>
      </c>
      <c r="L276" t="s">
        <v>43</v>
      </c>
      <c r="M276" t="s">
        <v>44</v>
      </c>
      <c r="N276" t="s">
        <v>45</v>
      </c>
      <c r="O276" t="s">
        <v>46</v>
      </c>
      <c r="Q276" t="s">
        <v>100</v>
      </c>
    </row>
    <row r="277" spans="2:17" x14ac:dyDescent="0.3">
      <c r="B277" s="3">
        <v>42216</v>
      </c>
      <c r="C277" t="s">
        <v>8</v>
      </c>
      <c r="D277">
        <v>73</v>
      </c>
      <c r="E277">
        <v>15</v>
      </c>
      <c r="F277">
        <v>1</v>
      </c>
      <c r="G277">
        <v>106</v>
      </c>
      <c r="H277" t="s">
        <v>95</v>
      </c>
      <c r="I277">
        <v>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2:17" x14ac:dyDescent="0.3">
      <c r="B278" s="3">
        <v>42216</v>
      </c>
      <c r="C278" t="s">
        <v>8</v>
      </c>
      <c r="D278">
        <v>73</v>
      </c>
      <c r="E278">
        <v>15</v>
      </c>
      <c r="F278">
        <v>2</v>
      </c>
      <c r="G278">
        <v>115</v>
      </c>
      <c r="H278" t="s">
        <v>99</v>
      </c>
      <c r="I278">
        <v>3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Q278" t="s">
        <v>190</v>
      </c>
    </row>
    <row r="279" spans="2:17" x14ac:dyDescent="0.3">
      <c r="B279" s="3">
        <v>42216</v>
      </c>
      <c r="C279" t="s">
        <v>8</v>
      </c>
      <c r="D279">
        <v>73</v>
      </c>
      <c r="E279">
        <v>15</v>
      </c>
      <c r="F279">
        <v>3</v>
      </c>
      <c r="G279">
        <v>101</v>
      </c>
      <c r="H279" t="s">
        <v>99</v>
      </c>
      <c r="I279">
        <v>3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2:17" x14ac:dyDescent="0.3">
      <c r="B280" s="3">
        <v>42216</v>
      </c>
      <c r="C280" t="s">
        <v>8</v>
      </c>
      <c r="D280">
        <v>73</v>
      </c>
      <c r="E280">
        <v>15</v>
      </c>
      <c r="F280">
        <v>4</v>
      </c>
      <c r="G280">
        <v>110</v>
      </c>
      <c r="H280" t="s">
        <v>99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2:17" x14ac:dyDescent="0.3">
      <c r="B281" s="3">
        <v>42216</v>
      </c>
      <c r="C281" t="s">
        <v>8</v>
      </c>
      <c r="D281">
        <v>73</v>
      </c>
      <c r="E281">
        <v>15</v>
      </c>
      <c r="F281">
        <v>5</v>
      </c>
      <c r="G281">
        <v>135</v>
      </c>
      <c r="H281" t="s">
        <v>189</v>
      </c>
      <c r="I281">
        <v>3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</row>
    <row r="282" spans="2:17" x14ac:dyDescent="0.3">
      <c r="B282" s="3">
        <v>42216</v>
      </c>
      <c r="C282" t="s">
        <v>8</v>
      </c>
      <c r="D282">
        <v>73</v>
      </c>
      <c r="E282">
        <v>15</v>
      </c>
      <c r="F282">
        <v>6</v>
      </c>
      <c r="G282">
        <v>136</v>
      </c>
      <c r="H282" t="s">
        <v>189</v>
      </c>
      <c r="I282">
        <v>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2:17" x14ac:dyDescent="0.3">
      <c r="B283" s="3">
        <v>42216</v>
      </c>
      <c r="C283" t="s">
        <v>8</v>
      </c>
      <c r="D283">
        <v>73</v>
      </c>
      <c r="E283">
        <v>15</v>
      </c>
      <c r="F283">
        <v>7</v>
      </c>
      <c r="G283">
        <v>99</v>
      </c>
      <c r="H283" t="s">
        <v>95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2:17" x14ac:dyDescent="0.3">
      <c r="B284" s="3">
        <v>42216</v>
      </c>
      <c r="C284" t="s">
        <v>8</v>
      </c>
      <c r="D284">
        <v>73</v>
      </c>
      <c r="E284">
        <v>15</v>
      </c>
      <c r="F284">
        <v>8</v>
      </c>
      <c r="G284">
        <v>123</v>
      </c>
      <c r="H284" t="s">
        <v>189</v>
      </c>
      <c r="I284">
        <v>3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Q284" t="s">
        <v>191</v>
      </c>
    </row>
    <row r="285" spans="2:17" x14ac:dyDescent="0.3">
      <c r="B285" s="3">
        <v>42216</v>
      </c>
      <c r="C285" t="s">
        <v>8</v>
      </c>
      <c r="D285">
        <v>73</v>
      </c>
      <c r="E285">
        <v>15</v>
      </c>
      <c r="F285">
        <v>9</v>
      </c>
      <c r="G285">
        <v>48</v>
      </c>
      <c r="H285" t="s">
        <v>95</v>
      </c>
      <c r="I285">
        <v>4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2:17" x14ac:dyDescent="0.3">
      <c r="B286" s="3">
        <v>42216</v>
      </c>
      <c r="C286" t="s">
        <v>8</v>
      </c>
      <c r="D286">
        <v>73</v>
      </c>
      <c r="E286">
        <v>15</v>
      </c>
      <c r="F286">
        <v>10</v>
      </c>
      <c r="G286">
        <v>67</v>
      </c>
      <c r="H286" t="s">
        <v>95</v>
      </c>
      <c r="I286">
        <v>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2:17" x14ac:dyDescent="0.3">
      <c r="B287" s="3">
        <v>42216</v>
      </c>
      <c r="C287" t="s">
        <v>8</v>
      </c>
      <c r="D287">
        <v>73</v>
      </c>
      <c r="E287">
        <v>15</v>
      </c>
      <c r="F287">
        <v>11</v>
      </c>
      <c r="G287">
        <v>139</v>
      </c>
      <c r="H287" t="s">
        <v>95</v>
      </c>
      <c r="I287">
        <v>3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Q287" t="s">
        <v>191</v>
      </c>
    </row>
    <row r="288" spans="2:17" x14ac:dyDescent="0.3">
      <c r="B288" s="3">
        <v>42216</v>
      </c>
      <c r="C288" t="s">
        <v>8</v>
      </c>
      <c r="D288">
        <v>73</v>
      </c>
      <c r="E288">
        <v>15</v>
      </c>
      <c r="F288">
        <v>12</v>
      </c>
      <c r="G288">
        <v>138</v>
      </c>
      <c r="H288" t="s">
        <v>95</v>
      </c>
      <c r="I288">
        <v>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 t="s">
        <v>166</v>
      </c>
    </row>
    <row r="289" spans="2:15" x14ac:dyDescent="0.3">
      <c r="B289" s="3">
        <v>42216</v>
      </c>
      <c r="C289" t="s">
        <v>8</v>
      </c>
      <c r="D289">
        <v>73</v>
      </c>
      <c r="E289">
        <v>15</v>
      </c>
      <c r="F289">
        <v>13</v>
      </c>
      <c r="G289">
        <v>88</v>
      </c>
      <c r="H289" t="s">
        <v>95</v>
      </c>
      <c r="I289">
        <v>3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2:15" x14ac:dyDescent="0.3">
      <c r="B290" s="3">
        <v>42216</v>
      </c>
      <c r="C290" t="s">
        <v>8</v>
      </c>
      <c r="D290">
        <v>73</v>
      </c>
      <c r="E290">
        <v>15</v>
      </c>
      <c r="F290">
        <v>14</v>
      </c>
      <c r="G290">
        <v>95</v>
      </c>
      <c r="H290" t="s">
        <v>95</v>
      </c>
      <c r="I290">
        <v>3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2:15" x14ac:dyDescent="0.3">
      <c r="B291" s="3">
        <v>42216</v>
      </c>
      <c r="C291" t="s">
        <v>8</v>
      </c>
      <c r="D291">
        <v>73</v>
      </c>
      <c r="E291">
        <v>15</v>
      </c>
      <c r="F291">
        <v>15</v>
      </c>
      <c r="G291">
        <v>106</v>
      </c>
      <c r="H291" t="s">
        <v>95</v>
      </c>
      <c r="I29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5" x14ac:dyDescent="0.3">
      <c r="B292" s="3">
        <v>42216</v>
      </c>
      <c r="C292" t="s">
        <v>8</v>
      </c>
      <c r="D292">
        <v>73</v>
      </c>
      <c r="E292">
        <v>15</v>
      </c>
      <c r="F292">
        <v>16</v>
      </c>
      <c r="G292">
        <v>81</v>
      </c>
      <c r="H292" t="s">
        <v>95</v>
      </c>
      <c r="I292">
        <v>4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2:15" x14ac:dyDescent="0.3">
      <c r="B293" s="3">
        <v>42216</v>
      </c>
      <c r="C293" t="s">
        <v>8</v>
      </c>
      <c r="D293">
        <v>73</v>
      </c>
      <c r="E293">
        <v>15</v>
      </c>
      <c r="F293">
        <v>17</v>
      </c>
      <c r="G293">
        <v>64</v>
      </c>
      <c r="H293" t="s">
        <v>95</v>
      </c>
      <c r="I293">
        <v>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2:15" x14ac:dyDescent="0.3">
      <c r="B294" s="3">
        <v>42216</v>
      </c>
      <c r="C294" t="s">
        <v>8</v>
      </c>
      <c r="D294">
        <v>73</v>
      </c>
      <c r="E294">
        <v>15</v>
      </c>
      <c r="F294">
        <v>18</v>
      </c>
      <c r="G294">
        <v>98</v>
      </c>
      <c r="H294" s="11" t="s">
        <v>95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2:15" x14ac:dyDescent="0.3">
      <c r="B295" s="3">
        <v>42216</v>
      </c>
      <c r="C295" t="s">
        <v>8</v>
      </c>
      <c r="D295">
        <v>73</v>
      </c>
      <c r="E295">
        <v>15</v>
      </c>
      <c r="F295">
        <v>19</v>
      </c>
      <c r="G295">
        <v>88</v>
      </c>
      <c r="H295" t="s">
        <v>95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5" x14ac:dyDescent="0.3">
      <c r="B296" s="3">
        <v>42216</v>
      </c>
      <c r="C296" t="s">
        <v>8</v>
      </c>
      <c r="D296">
        <v>73</v>
      </c>
      <c r="E296">
        <v>15</v>
      </c>
      <c r="F296">
        <v>20</v>
      </c>
      <c r="G296">
        <v>87</v>
      </c>
      <c r="H296" t="s">
        <v>95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5" x14ac:dyDescent="0.3">
      <c r="B297" s="3"/>
    </row>
    <row r="298" spans="2:15" x14ac:dyDescent="0.3">
      <c r="B298" s="3" t="s">
        <v>108</v>
      </c>
      <c r="J298">
        <f t="shared" ref="J298:O298" si="56">SUM(J277:J296)</f>
        <v>4</v>
      </c>
      <c r="K298">
        <f t="shared" si="56"/>
        <v>3</v>
      </c>
      <c r="L298">
        <f t="shared" si="56"/>
        <v>0</v>
      </c>
      <c r="M298">
        <f t="shared" si="56"/>
        <v>0</v>
      </c>
      <c r="N298">
        <f t="shared" si="56"/>
        <v>0</v>
      </c>
      <c r="O298">
        <f t="shared" si="56"/>
        <v>0</v>
      </c>
    </row>
    <row r="299" spans="2:15" x14ac:dyDescent="0.3">
      <c r="B299" s="3" t="s">
        <v>107</v>
      </c>
      <c r="G299">
        <f>AVERAGE(G277:G296)</f>
        <v>101.2</v>
      </c>
      <c r="I299">
        <f>AVERAGE(I277:I296)</f>
        <v>3.15</v>
      </c>
      <c r="J299">
        <f>AVERAGE(J277:J296)</f>
        <v>0.2</v>
      </c>
      <c r="K299">
        <f t="shared" ref="K299:O299" si="57">AVERAGE(K277:K296)</f>
        <v>0.15</v>
      </c>
      <c r="L299">
        <f t="shared" si="57"/>
        <v>0</v>
      </c>
      <c r="M299">
        <f t="shared" si="57"/>
        <v>0</v>
      </c>
      <c r="N299">
        <f t="shared" si="57"/>
        <v>0</v>
      </c>
      <c r="O299">
        <f t="shared" si="57"/>
        <v>0</v>
      </c>
    </row>
    <row r="300" spans="2:15" x14ac:dyDescent="0.3">
      <c r="B300" t="s">
        <v>121</v>
      </c>
      <c r="G300">
        <f>_xlfn.STDEV.S(G277:G296)</f>
        <v>25.465353139634963</v>
      </c>
      <c r="I300">
        <f t="shared" ref="I300:O300" si="58">_xlfn.STDEV.S(I277:I296)</f>
        <v>0.3663475485325241</v>
      </c>
      <c r="J300">
        <f t="shared" si="58"/>
        <v>0.41039134083406165</v>
      </c>
      <c r="K300">
        <f t="shared" si="58"/>
        <v>0.36634754853252327</v>
      </c>
      <c r="L300">
        <f t="shared" si="58"/>
        <v>0</v>
      </c>
      <c r="M300">
        <f t="shared" si="58"/>
        <v>0</v>
      </c>
      <c r="N300">
        <f t="shared" si="58"/>
        <v>0</v>
      </c>
      <c r="O300">
        <f t="shared" si="58"/>
        <v>0</v>
      </c>
    </row>
    <row r="301" spans="2:15" x14ac:dyDescent="0.3">
      <c r="B301" s="3" t="s">
        <v>122</v>
      </c>
      <c r="G301">
        <f>(G300/SQRT(20))</f>
        <v>5.694226069126147</v>
      </c>
      <c r="I301">
        <f t="shared" ref="I301:O301" si="59">(I300/SQRT(20))</f>
        <v>8.1917802190912714E-2</v>
      </c>
      <c r="J301">
        <f t="shared" si="59"/>
        <v>9.1766293548224701E-2</v>
      </c>
      <c r="K301">
        <f t="shared" si="59"/>
        <v>8.1917802190912534E-2</v>
      </c>
      <c r="L301">
        <f t="shared" si="59"/>
        <v>0</v>
      </c>
      <c r="M301">
        <f t="shared" si="59"/>
        <v>0</v>
      </c>
      <c r="N301">
        <f t="shared" si="59"/>
        <v>0</v>
      </c>
      <c r="O301">
        <f t="shared" si="5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3"/>
  <sheetViews>
    <sheetView topLeftCell="A12" workbookViewId="0">
      <selection activeCell="B76" sqref="B76:B79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106</v>
      </c>
      <c r="D2" s="4">
        <v>42200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42200</v>
      </c>
      <c r="C7" t="s">
        <v>8</v>
      </c>
      <c r="D7">
        <v>54</v>
      </c>
      <c r="E7">
        <v>1</v>
      </c>
      <c r="F7">
        <v>1</v>
      </c>
      <c r="G7">
        <v>88</v>
      </c>
      <c r="H7" t="s">
        <v>95</v>
      </c>
      <c r="I7">
        <v>4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42200</v>
      </c>
      <c r="C8" t="s">
        <v>8</v>
      </c>
      <c r="D8">
        <v>54</v>
      </c>
      <c r="E8">
        <v>1</v>
      </c>
      <c r="F8">
        <v>2</v>
      </c>
      <c r="G8">
        <v>82</v>
      </c>
      <c r="H8" t="s">
        <v>95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7" x14ac:dyDescent="0.3">
      <c r="B9" s="3">
        <v>42200</v>
      </c>
      <c r="C9" t="s">
        <v>8</v>
      </c>
      <c r="D9">
        <v>54</v>
      </c>
      <c r="E9">
        <v>1</v>
      </c>
      <c r="F9">
        <v>3</v>
      </c>
      <c r="G9">
        <v>80</v>
      </c>
      <c r="H9" t="s">
        <v>95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42200</v>
      </c>
      <c r="C10" t="s">
        <v>8</v>
      </c>
      <c r="D10">
        <v>54</v>
      </c>
      <c r="E10">
        <v>1</v>
      </c>
      <c r="F10">
        <v>4</v>
      </c>
      <c r="G10">
        <v>107</v>
      </c>
      <c r="H10" t="s">
        <v>115</v>
      </c>
      <c r="I10">
        <v>4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</row>
    <row r="11" spans="2:17" x14ac:dyDescent="0.3">
      <c r="B11" s="3">
        <v>42200</v>
      </c>
      <c r="C11" t="s">
        <v>8</v>
      </c>
      <c r="D11">
        <v>54</v>
      </c>
      <c r="E11">
        <v>1</v>
      </c>
      <c r="F11">
        <v>5</v>
      </c>
      <c r="G11">
        <v>98</v>
      </c>
      <c r="H11" t="s">
        <v>95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42200</v>
      </c>
      <c r="C12" t="s">
        <v>8</v>
      </c>
      <c r="D12">
        <v>54</v>
      </c>
      <c r="E12">
        <v>1</v>
      </c>
      <c r="F12">
        <v>6</v>
      </c>
      <c r="G12">
        <v>76</v>
      </c>
      <c r="H12" t="s">
        <v>95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42200</v>
      </c>
      <c r="C13" t="s">
        <v>8</v>
      </c>
      <c r="D13">
        <v>54</v>
      </c>
      <c r="E13">
        <v>1</v>
      </c>
      <c r="F13">
        <v>7</v>
      </c>
      <c r="G13">
        <v>94</v>
      </c>
      <c r="H13" t="s">
        <v>95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42200</v>
      </c>
      <c r="C14" t="s">
        <v>8</v>
      </c>
      <c r="D14">
        <v>54</v>
      </c>
      <c r="E14">
        <v>1</v>
      </c>
      <c r="F14">
        <v>8</v>
      </c>
      <c r="G14">
        <v>100</v>
      </c>
      <c r="H14" t="s">
        <v>95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7" x14ac:dyDescent="0.3">
      <c r="B15" s="3">
        <v>42200</v>
      </c>
      <c r="C15" t="s">
        <v>8</v>
      </c>
      <c r="D15">
        <v>54</v>
      </c>
      <c r="E15">
        <v>1</v>
      </c>
      <c r="F15">
        <v>9</v>
      </c>
      <c r="G15">
        <v>99</v>
      </c>
      <c r="H15" t="s">
        <v>95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42200</v>
      </c>
      <c r="C16" t="s">
        <v>8</v>
      </c>
      <c r="D16">
        <v>54</v>
      </c>
      <c r="E16">
        <v>1</v>
      </c>
      <c r="F16">
        <v>10</v>
      </c>
      <c r="G16">
        <v>99</v>
      </c>
      <c r="H16" t="s">
        <v>95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x14ac:dyDescent="0.3">
      <c r="B17" s="3">
        <v>42200</v>
      </c>
      <c r="C17" t="s">
        <v>8</v>
      </c>
      <c r="D17">
        <v>54</v>
      </c>
      <c r="E17">
        <v>1</v>
      </c>
      <c r="F17">
        <v>11</v>
      </c>
      <c r="G17">
        <v>67</v>
      </c>
      <c r="H17" t="s">
        <v>95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5" x14ac:dyDescent="0.3">
      <c r="B18" s="3">
        <v>42200</v>
      </c>
      <c r="C18" t="s">
        <v>8</v>
      </c>
      <c r="D18">
        <v>54</v>
      </c>
      <c r="E18">
        <v>1</v>
      </c>
      <c r="F18">
        <v>12</v>
      </c>
      <c r="G18">
        <v>89</v>
      </c>
      <c r="H18" t="s">
        <v>95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3">
      <c r="B19" s="3">
        <v>42200</v>
      </c>
      <c r="C19" t="s">
        <v>8</v>
      </c>
      <c r="D19">
        <v>54</v>
      </c>
      <c r="E19">
        <v>1</v>
      </c>
      <c r="F19">
        <v>13</v>
      </c>
      <c r="G19">
        <v>76</v>
      </c>
      <c r="H19" t="s">
        <v>95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3">
      <c r="B20" s="3">
        <v>42200</v>
      </c>
      <c r="C20" t="s">
        <v>8</v>
      </c>
      <c r="D20">
        <v>54</v>
      </c>
      <c r="E20">
        <v>1</v>
      </c>
      <c r="F20">
        <v>14</v>
      </c>
      <c r="G20">
        <v>96</v>
      </c>
      <c r="H20" t="s">
        <v>95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5" x14ac:dyDescent="0.3">
      <c r="B21" s="3">
        <v>42200</v>
      </c>
      <c r="C21" t="s">
        <v>8</v>
      </c>
      <c r="D21">
        <v>54</v>
      </c>
      <c r="E21">
        <v>1</v>
      </c>
      <c r="F21">
        <v>15</v>
      </c>
      <c r="G21">
        <v>107</v>
      </c>
      <c r="H21" t="s">
        <v>95</v>
      </c>
      <c r="I21">
        <v>4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5" x14ac:dyDescent="0.3">
      <c r="B22" s="3">
        <v>42200</v>
      </c>
      <c r="C22" t="s">
        <v>8</v>
      </c>
      <c r="D22">
        <v>54</v>
      </c>
      <c r="E22">
        <v>1</v>
      </c>
      <c r="F22">
        <v>16</v>
      </c>
      <c r="G22">
        <v>74</v>
      </c>
      <c r="H22" t="s">
        <v>95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 x14ac:dyDescent="0.3">
      <c r="B23" s="3">
        <v>42200</v>
      </c>
      <c r="C23" t="s">
        <v>8</v>
      </c>
      <c r="D23">
        <v>54</v>
      </c>
      <c r="E23">
        <v>1</v>
      </c>
      <c r="F23">
        <v>17</v>
      </c>
      <c r="G23">
        <v>66</v>
      </c>
      <c r="H23" t="s">
        <v>95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5" x14ac:dyDescent="0.3">
      <c r="B24" s="3">
        <v>42200</v>
      </c>
      <c r="C24" t="s">
        <v>8</v>
      </c>
      <c r="D24">
        <v>54</v>
      </c>
      <c r="E24">
        <v>1</v>
      </c>
      <c r="F24">
        <v>18</v>
      </c>
      <c r="G24">
        <v>73</v>
      </c>
      <c r="H24" s="11" t="s">
        <v>95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5" x14ac:dyDescent="0.3">
      <c r="B25" s="3">
        <v>42200</v>
      </c>
      <c r="C25" t="s">
        <v>8</v>
      </c>
      <c r="D25">
        <v>54</v>
      </c>
      <c r="E25">
        <v>1</v>
      </c>
      <c r="F25">
        <v>19</v>
      </c>
      <c r="G25">
        <v>95</v>
      </c>
      <c r="H25" t="s">
        <v>95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5" x14ac:dyDescent="0.3">
      <c r="B26" s="3">
        <v>42200</v>
      </c>
      <c r="C26" t="s">
        <v>8</v>
      </c>
      <c r="D26">
        <v>54</v>
      </c>
      <c r="E26">
        <v>1</v>
      </c>
      <c r="F26">
        <v>20</v>
      </c>
      <c r="G26">
        <v>96</v>
      </c>
      <c r="H26" t="s">
        <v>95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3">
      <c r="B27" s="3">
        <v>42200</v>
      </c>
      <c r="C27" t="s">
        <v>8</v>
      </c>
      <c r="D27">
        <v>55</v>
      </c>
      <c r="E27">
        <v>2</v>
      </c>
      <c r="F27">
        <v>1</v>
      </c>
      <c r="G27">
        <v>93</v>
      </c>
      <c r="H27" t="s">
        <v>95</v>
      </c>
      <c r="I27">
        <v>4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5" x14ac:dyDescent="0.3">
      <c r="B28" s="3">
        <v>42200</v>
      </c>
      <c r="C28" t="s">
        <v>8</v>
      </c>
      <c r="D28">
        <v>55</v>
      </c>
      <c r="E28">
        <v>2</v>
      </c>
      <c r="F28">
        <v>2</v>
      </c>
      <c r="G28">
        <v>60</v>
      </c>
      <c r="H28" t="s">
        <v>95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3">
      <c r="B29" s="3">
        <v>42200</v>
      </c>
      <c r="C29" t="s">
        <v>8</v>
      </c>
      <c r="D29">
        <v>55</v>
      </c>
      <c r="E29">
        <v>2</v>
      </c>
      <c r="F29">
        <v>3</v>
      </c>
      <c r="G29">
        <v>70</v>
      </c>
      <c r="H29" t="s">
        <v>95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5" x14ac:dyDescent="0.3">
      <c r="B30" s="3">
        <v>42200</v>
      </c>
      <c r="C30" t="s">
        <v>8</v>
      </c>
      <c r="D30">
        <v>57</v>
      </c>
      <c r="E30">
        <v>3</v>
      </c>
      <c r="F30">
        <v>1</v>
      </c>
      <c r="G30">
        <v>64</v>
      </c>
      <c r="H30" t="s">
        <v>96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5" x14ac:dyDescent="0.3">
      <c r="B31" s="3">
        <v>42200</v>
      </c>
      <c r="C31" t="s">
        <v>8</v>
      </c>
      <c r="D31">
        <v>57</v>
      </c>
      <c r="E31">
        <v>3</v>
      </c>
      <c r="F31">
        <v>2</v>
      </c>
      <c r="G31">
        <v>72</v>
      </c>
      <c r="H31" t="s">
        <v>96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3">
      <c r="B32" s="3">
        <v>42200</v>
      </c>
      <c r="C32" t="s">
        <v>8</v>
      </c>
      <c r="D32">
        <v>57</v>
      </c>
      <c r="E32">
        <v>3</v>
      </c>
      <c r="F32">
        <v>3</v>
      </c>
      <c r="G32">
        <v>63</v>
      </c>
      <c r="H32" t="s">
        <v>98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42200</v>
      </c>
      <c r="C33" t="s">
        <v>8</v>
      </c>
      <c r="D33">
        <v>57</v>
      </c>
      <c r="E33">
        <v>3</v>
      </c>
      <c r="F33">
        <v>4</v>
      </c>
      <c r="G33">
        <v>83</v>
      </c>
      <c r="H33" t="s">
        <v>96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42200</v>
      </c>
      <c r="C34" t="s">
        <v>8</v>
      </c>
      <c r="D34">
        <v>57</v>
      </c>
      <c r="E34">
        <v>3</v>
      </c>
      <c r="F34">
        <v>5</v>
      </c>
      <c r="G34">
        <v>57</v>
      </c>
      <c r="H34" t="s">
        <v>98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 s="6"/>
    </row>
    <row r="35" spans="2:17" x14ac:dyDescent="0.3">
      <c r="B35" s="3">
        <v>42200</v>
      </c>
      <c r="C35" t="s">
        <v>8</v>
      </c>
      <c r="D35">
        <v>57</v>
      </c>
      <c r="E35">
        <v>3</v>
      </c>
      <c r="F35">
        <v>6</v>
      </c>
      <c r="G35">
        <v>75</v>
      </c>
      <c r="H35" t="s">
        <v>96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7" x14ac:dyDescent="0.3">
      <c r="B36" s="3">
        <v>42200</v>
      </c>
      <c r="C36" t="s">
        <v>8</v>
      </c>
      <c r="D36">
        <v>57</v>
      </c>
      <c r="E36">
        <v>3</v>
      </c>
      <c r="F36">
        <v>7</v>
      </c>
      <c r="G36">
        <v>64</v>
      </c>
      <c r="H36" t="s">
        <v>98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42200</v>
      </c>
      <c r="C37" t="s">
        <v>8</v>
      </c>
      <c r="D37">
        <v>57</v>
      </c>
      <c r="E37">
        <v>3</v>
      </c>
      <c r="F37">
        <v>8</v>
      </c>
      <c r="G37">
        <v>105</v>
      </c>
      <c r="H37" t="s">
        <v>97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42200</v>
      </c>
      <c r="C38" t="s">
        <v>8</v>
      </c>
      <c r="D38">
        <v>57</v>
      </c>
      <c r="E38">
        <v>3</v>
      </c>
      <c r="F38">
        <v>9</v>
      </c>
      <c r="G38">
        <v>84</v>
      </c>
      <c r="H38" t="s">
        <v>98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42200</v>
      </c>
      <c r="C39" t="s">
        <v>8</v>
      </c>
      <c r="D39">
        <v>57</v>
      </c>
      <c r="E39">
        <v>3</v>
      </c>
      <c r="F39">
        <v>10</v>
      </c>
      <c r="G39">
        <v>50</v>
      </c>
      <c r="H39" t="s">
        <v>96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42200</v>
      </c>
      <c r="C40" t="s">
        <v>8</v>
      </c>
      <c r="D40">
        <v>57</v>
      </c>
      <c r="E40">
        <v>3</v>
      </c>
      <c r="F40">
        <v>11</v>
      </c>
      <c r="G40">
        <v>74</v>
      </c>
      <c r="H40" t="s">
        <v>96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42200</v>
      </c>
      <c r="C41" t="s">
        <v>8</v>
      </c>
      <c r="D41">
        <v>57</v>
      </c>
      <c r="E41">
        <v>3</v>
      </c>
      <c r="F41">
        <v>12</v>
      </c>
      <c r="G41">
        <v>66</v>
      </c>
      <c r="H41" t="s">
        <v>96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42200</v>
      </c>
      <c r="C42" t="s">
        <v>8</v>
      </c>
      <c r="D42">
        <v>57</v>
      </c>
      <c r="E42">
        <v>3</v>
      </c>
      <c r="F42">
        <v>13</v>
      </c>
      <c r="G42">
        <v>77</v>
      </c>
      <c r="H42" t="s">
        <v>96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42200</v>
      </c>
      <c r="C43" t="s">
        <v>8</v>
      </c>
      <c r="D43">
        <v>57</v>
      </c>
      <c r="E43">
        <v>3</v>
      </c>
      <c r="F43">
        <v>14</v>
      </c>
      <c r="G43">
        <v>87</v>
      </c>
      <c r="H43" t="s">
        <v>98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>
        <v>42200</v>
      </c>
      <c r="C44" t="s">
        <v>8</v>
      </c>
      <c r="D44">
        <v>57</v>
      </c>
      <c r="E44">
        <v>3</v>
      </c>
      <c r="F44">
        <v>15</v>
      </c>
      <c r="G44">
        <v>99</v>
      </c>
      <c r="H44" t="s">
        <v>97</v>
      </c>
      <c r="I44">
        <v>4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7" x14ac:dyDescent="0.3">
      <c r="B45" s="3">
        <v>42200</v>
      </c>
      <c r="C45" t="s">
        <v>8</v>
      </c>
      <c r="D45">
        <v>57</v>
      </c>
      <c r="E45">
        <v>3</v>
      </c>
      <c r="F45">
        <v>16</v>
      </c>
      <c r="G45">
        <v>62</v>
      </c>
      <c r="H45" t="s">
        <v>96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7" x14ac:dyDescent="0.3">
      <c r="B46" s="3">
        <v>42200</v>
      </c>
      <c r="C46" t="s">
        <v>8</v>
      </c>
      <c r="D46">
        <v>57</v>
      </c>
      <c r="E46">
        <v>3</v>
      </c>
      <c r="F46">
        <v>17</v>
      </c>
      <c r="G46">
        <v>63</v>
      </c>
      <c r="H46" t="s">
        <v>96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2:17" x14ac:dyDescent="0.3">
      <c r="B47" s="3">
        <v>42200</v>
      </c>
      <c r="C47" t="s">
        <v>8</v>
      </c>
      <c r="D47">
        <v>57</v>
      </c>
      <c r="E47">
        <v>3</v>
      </c>
      <c r="F47">
        <v>18</v>
      </c>
      <c r="G47">
        <v>83</v>
      </c>
      <c r="H47" s="11" t="s">
        <v>96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42200</v>
      </c>
      <c r="C48" t="s">
        <v>8</v>
      </c>
      <c r="D48">
        <v>57</v>
      </c>
      <c r="E48">
        <v>3</v>
      </c>
      <c r="F48">
        <v>19</v>
      </c>
      <c r="G48">
        <v>58</v>
      </c>
      <c r="H48" t="s">
        <v>96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5" x14ac:dyDescent="0.3">
      <c r="B49" s="3">
        <v>42200</v>
      </c>
      <c r="C49" t="s">
        <v>8</v>
      </c>
      <c r="D49">
        <v>57</v>
      </c>
      <c r="E49">
        <v>3</v>
      </c>
      <c r="F49">
        <v>20</v>
      </c>
      <c r="G49">
        <v>63</v>
      </c>
      <c r="H49" t="s">
        <v>96</v>
      </c>
      <c r="I49">
        <v>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5" x14ac:dyDescent="0.3">
      <c r="B50" s="3">
        <v>42200</v>
      </c>
      <c r="C50" t="s">
        <v>8</v>
      </c>
      <c r="D50">
        <v>59</v>
      </c>
      <c r="E50">
        <v>4</v>
      </c>
      <c r="F50">
        <v>1</v>
      </c>
      <c r="G50">
        <v>120</v>
      </c>
      <c r="H50" t="s">
        <v>95</v>
      </c>
      <c r="I50">
        <v>3</v>
      </c>
      <c r="J50">
        <v>5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5" x14ac:dyDescent="0.3">
      <c r="B51" s="3">
        <v>42200</v>
      </c>
      <c r="C51" t="s">
        <v>8</v>
      </c>
      <c r="D51">
        <v>59</v>
      </c>
      <c r="E51">
        <v>4</v>
      </c>
      <c r="F51">
        <v>2</v>
      </c>
      <c r="G51">
        <v>57</v>
      </c>
      <c r="H51" t="s">
        <v>95</v>
      </c>
      <c r="I51">
        <v>4</v>
      </c>
      <c r="J51">
        <v>4</v>
      </c>
      <c r="K51">
        <v>1</v>
      </c>
      <c r="L51">
        <v>2</v>
      </c>
      <c r="M51">
        <v>0</v>
      </c>
      <c r="N51">
        <v>0</v>
      </c>
      <c r="O51">
        <v>0</v>
      </c>
    </row>
    <row r="52" spans="2:15" x14ac:dyDescent="0.3">
      <c r="B52" s="3">
        <v>42200</v>
      </c>
      <c r="C52" t="s">
        <v>8</v>
      </c>
      <c r="D52">
        <v>59</v>
      </c>
      <c r="E52">
        <v>4</v>
      </c>
      <c r="F52">
        <v>3</v>
      </c>
      <c r="G52">
        <v>56</v>
      </c>
      <c r="H52" t="s">
        <v>95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5" x14ac:dyDescent="0.3">
      <c r="B53" s="3">
        <v>42200</v>
      </c>
      <c r="C53" t="s">
        <v>8</v>
      </c>
      <c r="D53">
        <v>59</v>
      </c>
      <c r="E53">
        <v>4</v>
      </c>
      <c r="F53">
        <v>4</v>
      </c>
      <c r="G53">
        <v>33</v>
      </c>
      <c r="H53" t="s">
        <v>95</v>
      </c>
      <c r="I53">
        <v>4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5" x14ac:dyDescent="0.3">
      <c r="B54" s="3">
        <v>42200</v>
      </c>
      <c r="C54" t="s">
        <v>8</v>
      </c>
      <c r="D54">
        <v>60</v>
      </c>
      <c r="E54">
        <v>5</v>
      </c>
      <c r="F54">
        <v>1</v>
      </c>
      <c r="G54">
        <v>142</v>
      </c>
      <c r="H54" t="s">
        <v>115</v>
      </c>
      <c r="I54">
        <v>4</v>
      </c>
      <c r="J54">
        <v>11</v>
      </c>
      <c r="K54">
        <v>1</v>
      </c>
      <c r="L54">
        <v>2</v>
      </c>
      <c r="M54">
        <v>0</v>
      </c>
      <c r="N54">
        <v>0</v>
      </c>
      <c r="O54">
        <v>0</v>
      </c>
    </row>
    <row r="55" spans="2:15" x14ac:dyDescent="0.3">
      <c r="B55" s="3">
        <v>42200</v>
      </c>
      <c r="C55" t="s">
        <v>8</v>
      </c>
      <c r="D55">
        <v>61</v>
      </c>
      <c r="E55">
        <v>6</v>
      </c>
      <c r="F55">
        <v>1</v>
      </c>
      <c r="G55">
        <v>70</v>
      </c>
      <c r="H55" t="s">
        <v>96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5" x14ac:dyDescent="0.3">
      <c r="B56" s="3">
        <v>42200</v>
      </c>
      <c r="C56" t="s">
        <v>8</v>
      </c>
      <c r="D56">
        <v>61</v>
      </c>
      <c r="E56">
        <v>6</v>
      </c>
      <c r="F56">
        <v>2</v>
      </c>
      <c r="G56">
        <v>88</v>
      </c>
      <c r="H56" t="s">
        <v>96</v>
      </c>
      <c r="I56">
        <v>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5" x14ac:dyDescent="0.3">
      <c r="B57" s="3">
        <v>42200</v>
      </c>
      <c r="C57" t="s">
        <v>8</v>
      </c>
      <c r="D57">
        <v>61</v>
      </c>
      <c r="E57">
        <v>6</v>
      </c>
      <c r="F57">
        <v>3</v>
      </c>
      <c r="G57">
        <v>100</v>
      </c>
      <c r="H57" t="s">
        <v>97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5" x14ac:dyDescent="0.3">
      <c r="B58" s="3">
        <v>42200</v>
      </c>
      <c r="C58" t="s">
        <v>8</v>
      </c>
      <c r="D58">
        <v>61</v>
      </c>
      <c r="E58">
        <v>6</v>
      </c>
      <c r="F58">
        <v>4</v>
      </c>
      <c r="G58">
        <v>122</v>
      </c>
      <c r="H58" t="s">
        <v>115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5" x14ac:dyDescent="0.3">
      <c r="B59" s="3">
        <v>42200</v>
      </c>
      <c r="C59" t="s">
        <v>8</v>
      </c>
      <c r="D59">
        <v>61</v>
      </c>
      <c r="E59">
        <v>6</v>
      </c>
      <c r="F59">
        <v>5</v>
      </c>
      <c r="G59">
        <v>94</v>
      </c>
      <c r="H59" t="s">
        <v>96</v>
      </c>
      <c r="I59">
        <v>3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5" x14ac:dyDescent="0.3">
      <c r="B60" s="3">
        <v>42200</v>
      </c>
      <c r="C60" t="s">
        <v>8</v>
      </c>
      <c r="D60">
        <v>61</v>
      </c>
      <c r="E60">
        <v>6</v>
      </c>
      <c r="F60">
        <v>6</v>
      </c>
      <c r="G60">
        <v>116</v>
      </c>
      <c r="H60" t="s">
        <v>97</v>
      </c>
      <c r="I60">
        <v>4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5" x14ac:dyDescent="0.3">
      <c r="B61" s="3">
        <v>42200</v>
      </c>
      <c r="C61" t="s">
        <v>8</v>
      </c>
      <c r="D61">
        <v>61</v>
      </c>
      <c r="E61">
        <v>6</v>
      </c>
      <c r="F61">
        <v>7</v>
      </c>
      <c r="G61">
        <v>89</v>
      </c>
      <c r="H61" t="s">
        <v>96</v>
      </c>
      <c r="I61">
        <v>4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5" x14ac:dyDescent="0.3">
      <c r="B62" s="3">
        <v>42200</v>
      </c>
      <c r="C62" t="s">
        <v>8</v>
      </c>
      <c r="D62">
        <v>61</v>
      </c>
      <c r="E62">
        <v>6</v>
      </c>
      <c r="F62">
        <v>8</v>
      </c>
      <c r="G62">
        <v>80</v>
      </c>
      <c r="H62" t="s">
        <v>96</v>
      </c>
      <c r="I62">
        <v>4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5" x14ac:dyDescent="0.3">
      <c r="B63" s="3">
        <v>42200</v>
      </c>
      <c r="C63" t="s">
        <v>8</v>
      </c>
      <c r="D63">
        <v>61</v>
      </c>
      <c r="E63">
        <v>6</v>
      </c>
      <c r="F63">
        <v>9</v>
      </c>
      <c r="G63">
        <v>75</v>
      </c>
      <c r="H63" t="s">
        <v>96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5" x14ac:dyDescent="0.3">
      <c r="B64" s="3">
        <v>42200</v>
      </c>
      <c r="C64" t="s">
        <v>8</v>
      </c>
      <c r="D64">
        <v>61</v>
      </c>
      <c r="E64">
        <v>6</v>
      </c>
      <c r="F64">
        <v>10</v>
      </c>
      <c r="G64">
        <v>42</v>
      </c>
      <c r="H64" t="s">
        <v>95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5" x14ac:dyDescent="0.3">
      <c r="B65" s="3">
        <v>42200</v>
      </c>
      <c r="C65" t="s">
        <v>8</v>
      </c>
      <c r="D65">
        <v>61</v>
      </c>
      <c r="E65">
        <v>6</v>
      </c>
      <c r="F65">
        <v>11</v>
      </c>
      <c r="G65">
        <v>84</v>
      </c>
      <c r="H65" t="s">
        <v>96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5" x14ac:dyDescent="0.3">
      <c r="B66" s="3">
        <v>42200</v>
      </c>
      <c r="C66" t="s">
        <v>8</v>
      </c>
      <c r="D66">
        <v>61</v>
      </c>
      <c r="E66">
        <v>6</v>
      </c>
      <c r="F66">
        <v>12</v>
      </c>
      <c r="G66">
        <v>55</v>
      </c>
      <c r="H66" t="s">
        <v>95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5" x14ac:dyDescent="0.3">
      <c r="B67" s="3">
        <v>42200</v>
      </c>
      <c r="C67" t="s">
        <v>8</v>
      </c>
      <c r="D67">
        <v>61</v>
      </c>
      <c r="E67">
        <v>6</v>
      </c>
      <c r="F67">
        <v>13</v>
      </c>
      <c r="G67">
        <v>65</v>
      </c>
      <c r="H67" t="s">
        <v>96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5" x14ac:dyDescent="0.3">
      <c r="B68" s="3">
        <v>42200</v>
      </c>
      <c r="C68" t="s">
        <v>8</v>
      </c>
      <c r="D68">
        <v>61</v>
      </c>
      <c r="E68">
        <v>6</v>
      </c>
      <c r="F68">
        <v>14</v>
      </c>
      <c r="G68">
        <v>94</v>
      </c>
      <c r="H68" t="s">
        <v>97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5" x14ac:dyDescent="0.3">
      <c r="B69" s="3">
        <v>42200</v>
      </c>
      <c r="C69" t="s">
        <v>8</v>
      </c>
      <c r="D69">
        <v>61</v>
      </c>
      <c r="E69">
        <v>6</v>
      </c>
      <c r="F69">
        <v>15</v>
      </c>
      <c r="G69">
        <v>76</v>
      </c>
      <c r="H69" t="s">
        <v>95</v>
      </c>
      <c r="I69">
        <v>4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5" x14ac:dyDescent="0.3">
      <c r="B70" s="3">
        <v>42200</v>
      </c>
      <c r="C70" t="s">
        <v>8</v>
      </c>
      <c r="D70">
        <v>61</v>
      </c>
      <c r="E70">
        <v>6</v>
      </c>
      <c r="F70">
        <v>16</v>
      </c>
      <c r="G70">
        <v>105</v>
      </c>
      <c r="H70" t="s">
        <v>97</v>
      </c>
      <c r="I70">
        <v>4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5" x14ac:dyDescent="0.3">
      <c r="B71" s="3">
        <v>42200</v>
      </c>
      <c r="C71" t="s">
        <v>8</v>
      </c>
      <c r="D71">
        <v>61</v>
      </c>
      <c r="E71">
        <v>6</v>
      </c>
      <c r="F71">
        <v>17</v>
      </c>
      <c r="G71">
        <v>60</v>
      </c>
      <c r="H71" t="s">
        <v>96</v>
      </c>
      <c r="I71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5" x14ac:dyDescent="0.3">
      <c r="B72" s="3">
        <v>42200</v>
      </c>
      <c r="C72" t="s">
        <v>8</v>
      </c>
      <c r="D72">
        <v>61</v>
      </c>
      <c r="E72">
        <v>6</v>
      </c>
      <c r="F72">
        <v>18</v>
      </c>
      <c r="G72">
        <v>66</v>
      </c>
      <c r="H72" s="11" t="s">
        <v>96</v>
      </c>
      <c r="I72">
        <v>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5" x14ac:dyDescent="0.3">
      <c r="B73" s="3">
        <v>42200</v>
      </c>
      <c r="C73" t="s">
        <v>8</v>
      </c>
      <c r="D73">
        <v>61</v>
      </c>
      <c r="E73">
        <v>6</v>
      </c>
      <c r="F73">
        <v>19</v>
      </c>
      <c r="G73">
        <v>81</v>
      </c>
      <c r="H73" t="s">
        <v>96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5" x14ac:dyDescent="0.3">
      <c r="B74" s="3">
        <v>42200</v>
      </c>
      <c r="C74" t="s">
        <v>8</v>
      </c>
      <c r="D74">
        <v>61</v>
      </c>
      <c r="E74">
        <v>6</v>
      </c>
      <c r="F74">
        <v>20</v>
      </c>
      <c r="G74">
        <v>50</v>
      </c>
      <c r="H74" t="s">
        <v>96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5" x14ac:dyDescent="0.3">
      <c r="B75" s="3"/>
    </row>
    <row r="76" spans="2:15" x14ac:dyDescent="0.3">
      <c r="B76" s="3" t="s">
        <v>108</v>
      </c>
      <c r="J76">
        <f t="shared" ref="J76:O76" si="0">SUM(J7:J74)</f>
        <v>37</v>
      </c>
      <c r="K76">
        <f t="shared" si="0"/>
        <v>2</v>
      </c>
      <c r="L76">
        <f t="shared" si="0"/>
        <v>5</v>
      </c>
      <c r="M76">
        <f t="shared" si="0"/>
        <v>0</v>
      </c>
      <c r="N76">
        <f t="shared" si="0"/>
        <v>0</v>
      </c>
      <c r="O76">
        <f t="shared" si="0"/>
        <v>0</v>
      </c>
    </row>
    <row r="77" spans="2:15" x14ac:dyDescent="0.3">
      <c r="B77" s="3" t="s">
        <v>107</v>
      </c>
      <c r="G77">
        <f>AVERAGE(G7:G74)</f>
        <v>80.205882352941174</v>
      </c>
      <c r="I77">
        <f t="shared" ref="I77:O77" si="1">AVERAGE(I7:I74)</f>
        <v>3.6176470588235294</v>
      </c>
      <c r="J77">
        <f t="shared" si="1"/>
        <v>0.54411764705882348</v>
      </c>
      <c r="K77">
        <f t="shared" si="1"/>
        <v>2.9411764705882353E-2</v>
      </c>
      <c r="L77">
        <f t="shared" si="1"/>
        <v>7.3529411764705885E-2</v>
      </c>
      <c r="M77">
        <f t="shared" si="1"/>
        <v>0</v>
      </c>
      <c r="N77">
        <f t="shared" si="1"/>
        <v>0</v>
      </c>
      <c r="O77">
        <f t="shared" si="1"/>
        <v>0</v>
      </c>
    </row>
    <row r="78" spans="2:15" x14ac:dyDescent="0.3">
      <c r="B78" t="s">
        <v>121</v>
      </c>
      <c r="G78">
        <f>_xlfn.STDEV.S(G7:G74)</f>
        <v>20.251079811659203</v>
      </c>
      <c r="I78">
        <f t="shared" ref="I78:O78" si="2">_xlfn.STDEV.S(I7:I74)</f>
        <v>0.62364867082203046</v>
      </c>
      <c r="J78">
        <f t="shared" si="2"/>
        <v>1.5875807515427391</v>
      </c>
      <c r="K78">
        <f t="shared" si="2"/>
        <v>0.17021393345759914</v>
      </c>
      <c r="L78">
        <f t="shared" si="2"/>
        <v>0.35894440889123164</v>
      </c>
      <c r="M78">
        <f t="shared" si="2"/>
        <v>0</v>
      </c>
      <c r="N78">
        <f t="shared" si="2"/>
        <v>0</v>
      </c>
      <c r="O78">
        <f t="shared" si="2"/>
        <v>0</v>
      </c>
    </row>
    <row r="79" spans="2:15" x14ac:dyDescent="0.3">
      <c r="B79" s="3" t="s">
        <v>122</v>
      </c>
      <c r="G79">
        <f>(G78/SQRT(68))</f>
        <v>2.4558041498907146</v>
      </c>
      <c r="I79">
        <f t="shared" ref="I79:O79" si="3">(I78/SQRT(68))</f>
        <v>7.5628510090449713E-2</v>
      </c>
      <c r="J79">
        <f t="shared" si="3"/>
        <v>0.19252244493553475</v>
      </c>
      <c r="K79">
        <f t="shared" si="3"/>
        <v>2.0641471370515797E-2</v>
      </c>
      <c r="L79">
        <f t="shared" si="3"/>
        <v>4.3528403281865968E-2</v>
      </c>
      <c r="M79">
        <f t="shared" si="3"/>
        <v>0</v>
      </c>
      <c r="N79">
        <f t="shared" si="3"/>
        <v>0</v>
      </c>
      <c r="O79">
        <f t="shared" si="3"/>
        <v>0</v>
      </c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8" x14ac:dyDescent="0.3">
      <c r="B97" s="3"/>
    </row>
    <row r="98" spans="2:8" x14ac:dyDescent="0.3">
      <c r="B98" s="3"/>
    </row>
    <row r="99" spans="2:8" x14ac:dyDescent="0.3">
      <c r="B99" s="3"/>
      <c r="H99" s="11"/>
    </row>
    <row r="100" spans="2:8" x14ac:dyDescent="0.3">
      <c r="B100" s="3"/>
    </row>
    <row r="101" spans="2:8" x14ac:dyDescent="0.3">
      <c r="B101" s="3"/>
    </row>
    <row r="102" spans="2:8" x14ac:dyDescent="0.3">
      <c r="B102" s="3"/>
    </row>
    <row r="103" spans="2:8" x14ac:dyDescent="0.3">
      <c r="B103" s="3"/>
    </row>
    <row r="104" spans="2:8" x14ac:dyDescent="0.3">
      <c r="B104" s="3"/>
    </row>
    <row r="106" spans="2:8" x14ac:dyDescent="0.3">
      <c r="B106" s="3"/>
    </row>
    <row r="109" spans="2:8" x14ac:dyDescent="0.3">
      <c r="B109" s="3"/>
    </row>
    <row r="110" spans="2:8" x14ac:dyDescent="0.3">
      <c r="B110" s="3"/>
    </row>
    <row r="111" spans="2:8" x14ac:dyDescent="0.3">
      <c r="B111" s="3"/>
    </row>
    <row r="112" spans="2:8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2" spans="2:2" x14ac:dyDescent="0.3">
      <c r="B122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8" x14ac:dyDescent="0.3">
      <c r="B129" s="3"/>
    </row>
    <row r="130" spans="2:8" x14ac:dyDescent="0.3">
      <c r="B130" s="3"/>
    </row>
    <row r="131" spans="2:8" x14ac:dyDescent="0.3">
      <c r="B131" s="3"/>
    </row>
    <row r="132" spans="2:8" x14ac:dyDescent="0.3">
      <c r="B132" s="3"/>
    </row>
    <row r="133" spans="2:8" x14ac:dyDescent="0.3">
      <c r="B133" s="3"/>
    </row>
    <row r="134" spans="2:8" x14ac:dyDescent="0.3">
      <c r="B134" s="3"/>
    </row>
    <row r="135" spans="2:8" x14ac:dyDescent="0.3">
      <c r="B135" s="3"/>
    </row>
    <row r="136" spans="2:8" x14ac:dyDescent="0.3">
      <c r="B136" s="3"/>
    </row>
    <row r="137" spans="2:8" x14ac:dyDescent="0.3">
      <c r="B137" s="3"/>
    </row>
    <row r="138" spans="2:8" x14ac:dyDescent="0.3">
      <c r="B138" s="3"/>
    </row>
    <row r="139" spans="2:8" x14ac:dyDescent="0.3">
      <c r="B139" s="3"/>
    </row>
    <row r="140" spans="2:8" x14ac:dyDescent="0.3">
      <c r="B140" s="3"/>
    </row>
    <row r="141" spans="2:8" x14ac:dyDescent="0.3">
      <c r="B141" s="3"/>
    </row>
    <row r="142" spans="2:8" x14ac:dyDescent="0.3">
      <c r="B142" s="3"/>
      <c r="H142" s="11"/>
    </row>
    <row r="143" spans="2:8" x14ac:dyDescent="0.3">
      <c r="B143" s="3"/>
    </row>
    <row r="144" spans="2:8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9" spans="2:2" x14ac:dyDescent="0.3">
      <c r="B149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8" x14ac:dyDescent="0.3">
      <c r="B161" s="3"/>
    </row>
    <row r="162" spans="2:8" x14ac:dyDescent="0.3">
      <c r="B162" s="3"/>
    </row>
    <row r="163" spans="2:8" x14ac:dyDescent="0.3">
      <c r="B163" s="3"/>
    </row>
    <row r="164" spans="2:8" x14ac:dyDescent="0.3">
      <c r="B164" s="3"/>
    </row>
    <row r="165" spans="2:8" x14ac:dyDescent="0.3">
      <c r="B165" s="3"/>
    </row>
    <row r="166" spans="2:8" x14ac:dyDescent="0.3">
      <c r="B166" s="3"/>
    </row>
    <row r="167" spans="2:8" x14ac:dyDescent="0.3">
      <c r="B167" s="3"/>
    </row>
    <row r="168" spans="2:8" x14ac:dyDescent="0.3">
      <c r="B168" s="3"/>
    </row>
    <row r="169" spans="2:8" x14ac:dyDescent="0.3">
      <c r="B169" s="3"/>
      <c r="H169" s="11"/>
    </row>
    <row r="170" spans="2:8" x14ac:dyDescent="0.3">
      <c r="B170" s="3"/>
    </row>
    <row r="171" spans="2:8" x14ac:dyDescent="0.3">
      <c r="B171" s="3"/>
    </row>
    <row r="172" spans="2:8" x14ac:dyDescent="0.3">
      <c r="B172" s="3"/>
    </row>
    <row r="173" spans="2:8" x14ac:dyDescent="0.3">
      <c r="B173" s="3"/>
    </row>
    <row r="174" spans="2:8" x14ac:dyDescent="0.3">
      <c r="B174" s="3"/>
    </row>
    <row r="176" spans="2:8" x14ac:dyDescent="0.3">
      <c r="B176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17" x14ac:dyDescent="0.3">
      <c r="B193" s="3"/>
    </row>
    <row r="194" spans="2:17" x14ac:dyDescent="0.3">
      <c r="B194" s="3"/>
    </row>
    <row r="195" spans="2:17" x14ac:dyDescent="0.3">
      <c r="B195" s="3"/>
    </row>
    <row r="196" spans="2:17" x14ac:dyDescent="0.3">
      <c r="B196" s="3"/>
      <c r="H196" s="11"/>
    </row>
    <row r="197" spans="2:17" x14ac:dyDescent="0.3">
      <c r="B197" s="3"/>
    </row>
    <row r="198" spans="2:17" x14ac:dyDescent="0.3">
      <c r="B198" s="3"/>
    </row>
    <row r="199" spans="2:17" x14ac:dyDescent="0.3">
      <c r="B199" s="3"/>
    </row>
    <row r="200" spans="2:17" x14ac:dyDescent="0.3">
      <c r="B200" s="3"/>
    </row>
    <row r="202" spans="2:17" x14ac:dyDescent="0.3">
      <c r="B202" s="3"/>
    </row>
    <row r="205" spans="2:17" x14ac:dyDescent="0.3">
      <c r="B205" s="3"/>
      <c r="Q205" s="6"/>
    </row>
    <row r="206" spans="2:17" x14ac:dyDescent="0.3">
      <c r="B206" s="3"/>
    </row>
    <row r="207" spans="2:17" x14ac:dyDescent="0.3">
      <c r="B207" s="3"/>
    </row>
    <row r="208" spans="2:17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5" spans="2:2" x14ac:dyDescent="0.3">
      <c r="B215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6" spans="2:2" x14ac:dyDescent="0.3">
      <c r="B226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6" spans="2:2" x14ac:dyDescent="0.3">
      <c r="B236" s="3"/>
    </row>
    <row r="239" spans="2:2" x14ac:dyDescent="0.3">
      <c r="B239" s="3"/>
    </row>
    <row r="240" spans="2:2" x14ac:dyDescent="0.3">
      <c r="B240" s="3"/>
    </row>
    <row r="241" spans="2:8" x14ac:dyDescent="0.3">
      <c r="B241" s="3"/>
    </row>
    <row r="242" spans="2:8" x14ac:dyDescent="0.3">
      <c r="B242" s="3"/>
    </row>
    <row r="243" spans="2:8" x14ac:dyDescent="0.3">
      <c r="B243" s="3"/>
    </row>
    <row r="244" spans="2:8" x14ac:dyDescent="0.3">
      <c r="B244" s="3"/>
    </row>
    <row r="245" spans="2:8" x14ac:dyDescent="0.3">
      <c r="B245" s="3"/>
    </row>
    <row r="246" spans="2:8" x14ac:dyDescent="0.3">
      <c r="B246" s="3"/>
    </row>
    <row r="247" spans="2:8" x14ac:dyDescent="0.3">
      <c r="B247" s="3"/>
    </row>
    <row r="248" spans="2:8" x14ac:dyDescent="0.3">
      <c r="B248" s="3"/>
    </row>
    <row r="249" spans="2:8" x14ac:dyDescent="0.3">
      <c r="B249" s="3"/>
    </row>
    <row r="250" spans="2:8" x14ac:dyDescent="0.3">
      <c r="B250" s="3"/>
    </row>
    <row r="251" spans="2:8" x14ac:dyDescent="0.3">
      <c r="B251" s="3"/>
    </row>
    <row r="252" spans="2:8" x14ac:dyDescent="0.3">
      <c r="B252" s="3"/>
    </row>
    <row r="253" spans="2:8" x14ac:dyDescent="0.3">
      <c r="B253" s="3"/>
    </row>
    <row r="254" spans="2:8" x14ac:dyDescent="0.3">
      <c r="B254" s="3"/>
    </row>
    <row r="255" spans="2:8" x14ac:dyDescent="0.3">
      <c r="B255" s="3"/>
    </row>
    <row r="256" spans="2:8" x14ac:dyDescent="0.3">
      <c r="B256" s="3"/>
      <c r="H256" s="11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3" spans="2:2" x14ac:dyDescent="0.3">
      <c r="B26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7"/>
  <sheetViews>
    <sheetView workbookViewId="0">
      <selection activeCell="H33" sqref="H33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106</v>
      </c>
      <c r="D2" s="4">
        <v>42208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42208</v>
      </c>
      <c r="C7" t="s">
        <v>8</v>
      </c>
      <c r="D7">
        <v>54</v>
      </c>
      <c r="E7">
        <v>1</v>
      </c>
      <c r="F7">
        <v>1</v>
      </c>
      <c r="G7">
        <v>106</v>
      </c>
      <c r="H7" t="s">
        <v>98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42208</v>
      </c>
      <c r="C8" t="s">
        <v>8</v>
      </c>
      <c r="D8">
        <v>54</v>
      </c>
      <c r="E8">
        <v>1</v>
      </c>
      <c r="F8">
        <v>2</v>
      </c>
      <c r="G8">
        <v>82</v>
      </c>
      <c r="H8" t="s">
        <v>95</v>
      </c>
      <c r="I8">
        <v>4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2:17" x14ac:dyDescent="0.3">
      <c r="B9" s="3">
        <v>42208</v>
      </c>
      <c r="C9" t="s">
        <v>8</v>
      </c>
      <c r="D9">
        <v>54</v>
      </c>
      <c r="E9">
        <v>1</v>
      </c>
      <c r="F9">
        <v>3</v>
      </c>
      <c r="G9">
        <v>71</v>
      </c>
      <c r="H9" t="s">
        <v>95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42208</v>
      </c>
      <c r="C10" t="s">
        <v>8</v>
      </c>
      <c r="D10">
        <v>54</v>
      </c>
      <c r="E10">
        <v>1</v>
      </c>
      <c r="F10">
        <v>4</v>
      </c>
      <c r="G10">
        <v>114</v>
      </c>
      <c r="H10" t="s">
        <v>97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42208</v>
      </c>
      <c r="C11" t="s">
        <v>8</v>
      </c>
      <c r="D11">
        <v>54</v>
      </c>
      <c r="E11">
        <v>1</v>
      </c>
      <c r="F11">
        <v>5</v>
      </c>
      <c r="G11">
        <v>84</v>
      </c>
      <c r="H11" t="s">
        <v>98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42208</v>
      </c>
      <c r="C12" t="s">
        <v>8</v>
      </c>
      <c r="D12">
        <v>54</v>
      </c>
      <c r="E12">
        <v>1</v>
      </c>
      <c r="F12">
        <v>6</v>
      </c>
      <c r="G12">
        <v>87</v>
      </c>
      <c r="H12" t="s">
        <v>98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42208</v>
      </c>
      <c r="C13" t="s">
        <v>8</v>
      </c>
      <c r="D13">
        <v>54</v>
      </c>
      <c r="E13">
        <v>1</v>
      </c>
      <c r="F13">
        <v>7</v>
      </c>
      <c r="G13">
        <v>70</v>
      </c>
      <c r="H13" t="s">
        <v>95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42208</v>
      </c>
      <c r="C14" t="s">
        <v>8</v>
      </c>
      <c r="D14">
        <v>54</v>
      </c>
      <c r="E14">
        <v>1</v>
      </c>
      <c r="F14">
        <v>8</v>
      </c>
      <c r="G14">
        <v>67</v>
      </c>
      <c r="H14" t="s">
        <v>95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109</v>
      </c>
    </row>
    <row r="15" spans="2:17" x14ac:dyDescent="0.3">
      <c r="B15" s="3">
        <v>42208</v>
      </c>
      <c r="C15" t="s">
        <v>8</v>
      </c>
      <c r="D15">
        <v>54</v>
      </c>
      <c r="E15">
        <v>1</v>
      </c>
      <c r="F15">
        <v>9</v>
      </c>
      <c r="G15">
        <v>105</v>
      </c>
      <c r="H15" t="s">
        <v>98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42208</v>
      </c>
      <c r="C16" t="s">
        <v>8</v>
      </c>
      <c r="D16">
        <v>54</v>
      </c>
      <c r="E16">
        <v>1</v>
      </c>
      <c r="F16">
        <v>10</v>
      </c>
      <c r="G16">
        <v>88</v>
      </c>
      <c r="H16" t="s">
        <v>95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t="s">
        <v>110</v>
      </c>
    </row>
    <row r="17" spans="2:17" x14ac:dyDescent="0.3">
      <c r="B17" s="3">
        <v>42208</v>
      </c>
      <c r="C17" t="s">
        <v>8</v>
      </c>
      <c r="D17">
        <v>54</v>
      </c>
      <c r="E17">
        <v>1</v>
      </c>
      <c r="F17">
        <v>11</v>
      </c>
      <c r="G17">
        <v>95</v>
      </c>
      <c r="H17" t="s">
        <v>95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42208</v>
      </c>
      <c r="C18" t="s">
        <v>8</v>
      </c>
      <c r="D18">
        <v>54</v>
      </c>
      <c r="E18">
        <v>1</v>
      </c>
      <c r="F18">
        <v>12</v>
      </c>
      <c r="G18">
        <v>100</v>
      </c>
      <c r="H18" t="s">
        <v>95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42208</v>
      </c>
      <c r="C19" t="s">
        <v>8</v>
      </c>
      <c r="D19">
        <v>54</v>
      </c>
      <c r="E19">
        <v>1</v>
      </c>
      <c r="F19">
        <v>13</v>
      </c>
      <c r="G19">
        <v>105</v>
      </c>
      <c r="H19" t="s">
        <v>95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42208</v>
      </c>
      <c r="C20" t="s">
        <v>8</v>
      </c>
      <c r="D20">
        <v>54</v>
      </c>
      <c r="E20">
        <v>1</v>
      </c>
      <c r="F20">
        <v>14</v>
      </c>
      <c r="G20">
        <v>104</v>
      </c>
      <c r="H20" t="s">
        <v>97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7" x14ac:dyDescent="0.3">
      <c r="B21" s="3">
        <v>42208</v>
      </c>
      <c r="C21" t="s">
        <v>8</v>
      </c>
      <c r="D21">
        <v>54</v>
      </c>
      <c r="E21">
        <v>1</v>
      </c>
      <c r="F21">
        <v>15</v>
      </c>
      <c r="G21">
        <v>110</v>
      </c>
      <c r="H21" t="s">
        <v>95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111</v>
      </c>
    </row>
    <row r="22" spans="2:17" x14ac:dyDescent="0.3">
      <c r="B22" s="3">
        <v>42208</v>
      </c>
      <c r="C22" t="s">
        <v>8</v>
      </c>
      <c r="D22">
        <v>54</v>
      </c>
      <c r="E22">
        <v>1</v>
      </c>
      <c r="F22">
        <v>16</v>
      </c>
      <c r="G22">
        <v>78</v>
      </c>
      <c r="H22" t="s">
        <v>95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t="s">
        <v>112</v>
      </c>
    </row>
    <row r="23" spans="2:17" x14ac:dyDescent="0.3">
      <c r="B23" s="3">
        <v>42208</v>
      </c>
      <c r="C23" t="s">
        <v>8</v>
      </c>
      <c r="D23">
        <v>54</v>
      </c>
      <c r="E23">
        <v>1</v>
      </c>
      <c r="F23">
        <v>17</v>
      </c>
      <c r="G23">
        <v>103</v>
      </c>
      <c r="H23" t="s">
        <v>98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7" x14ac:dyDescent="0.3">
      <c r="B24" s="3">
        <v>42208</v>
      </c>
      <c r="C24" t="s">
        <v>8</v>
      </c>
      <c r="D24">
        <v>54</v>
      </c>
      <c r="E24">
        <v>1</v>
      </c>
      <c r="F24">
        <v>18</v>
      </c>
      <c r="G24">
        <v>90</v>
      </c>
      <c r="H24" s="11" t="s">
        <v>95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42208</v>
      </c>
      <c r="C25" t="s">
        <v>8</v>
      </c>
      <c r="D25">
        <v>54</v>
      </c>
      <c r="E25">
        <v>1</v>
      </c>
      <c r="F25">
        <v>19</v>
      </c>
      <c r="G25">
        <v>115</v>
      </c>
      <c r="H25" t="s">
        <v>97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42208</v>
      </c>
      <c r="C26" t="s">
        <v>8</v>
      </c>
      <c r="D26">
        <v>54</v>
      </c>
      <c r="E26">
        <v>1</v>
      </c>
      <c r="F26">
        <v>20</v>
      </c>
      <c r="G26">
        <v>100</v>
      </c>
      <c r="H26" t="s">
        <v>95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/>
    </row>
    <row r="28" spans="2:17" x14ac:dyDescent="0.3">
      <c r="B28" s="3" t="s">
        <v>108</v>
      </c>
      <c r="J28">
        <f t="shared" ref="J28:O28" si="0">SUM(J7:J26)</f>
        <v>1</v>
      </c>
      <c r="K28">
        <f t="shared" si="0"/>
        <v>0</v>
      </c>
      <c r="L28">
        <f t="shared" si="0"/>
        <v>1</v>
      </c>
      <c r="M28">
        <f t="shared" si="0"/>
        <v>0</v>
      </c>
      <c r="N28">
        <f t="shared" si="0"/>
        <v>0</v>
      </c>
      <c r="O28">
        <f t="shared" si="0"/>
        <v>0</v>
      </c>
    </row>
    <row r="29" spans="2:17" x14ac:dyDescent="0.3">
      <c r="B29" s="3" t="s">
        <v>107</v>
      </c>
      <c r="G29">
        <f>AVERAGE(G7:G26)</f>
        <v>93.7</v>
      </c>
      <c r="I29">
        <f>AVERAGE(I7:I26)</f>
        <v>3.75</v>
      </c>
      <c r="J29">
        <f>AVERAGE(J7:J26)</f>
        <v>0.05</v>
      </c>
      <c r="K29">
        <f t="shared" ref="K29:O29" si="1">AVERAGE(K7:K26)</f>
        <v>0</v>
      </c>
      <c r="L29">
        <f t="shared" si="1"/>
        <v>0.05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2:17" x14ac:dyDescent="0.3">
      <c r="B30" t="s">
        <v>121</v>
      </c>
      <c r="G30">
        <f>_xlfn.STDEV.S(G7:G26)</f>
        <v>14.814999511519275</v>
      </c>
      <c r="I30">
        <f t="shared" ref="I30:O30" si="2">_xlfn.STDEV.S(I7:I26)</f>
        <v>0.4442616583193193</v>
      </c>
      <c r="J30">
        <f t="shared" si="2"/>
        <v>0.22360679774997896</v>
      </c>
      <c r="K30">
        <f t="shared" si="2"/>
        <v>0</v>
      </c>
      <c r="L30">
        <f t="shared" si="2"/>
        <v>0.22360679774997896</v>
      </c>
      <c r="M30">
        <f t="shared" si="2"/>
        <v>0</v>
      </c>
      <c r="N30">
        <f t="shared" si="2"/>
        <v>0</v>
      </c>
      <c r="O30">
        <f t="shared" si="2"/>
        <v>0</v>
      </c>
    </row>
    <row r="31" spans="2:17" x14ac:dyDescent="0.3">
      <c r="B31" s="3" t="s">
        <v>122</v>
      </c>
      <c r="G31">
        <f>(G30/SQRT(20))</f>
        <v>3.3127345994383277</v>
      </c>
      <c r="I31">
        <f t="shared" ref="I31:O31" si="3">(I30/SQRT(20))</f>
        <v>9.9339926779878282E-2</v>
      </c>
      <c r="J31">
        <f t="shared" si="3"/>
        <v>4.9999999999999996E-2</v>
      </c>
      <c r="K31">
        <f t="shared" si="3"/>
        <v>0</v>
      </c>
      <c r="L31">
        <f t="shared" si="3"/>
        <v>4.9999999999999996E-2</v>
      </c>
      <c r="M31">
        <f t="shared" si="3"/>
        <v>0</v>
      </c>
      <c r="N31">
        <f t="shared" si="3"/>
        <v>0</v>
      </c>
      <c r="O31">
        <f t="shared" si="3"/>
        <v>0</v>
      </c>
    </row>
    <row r="36" spans="2:17" x14ac:dyDescent="0.3">
      <c r="B36" t="s">
        <v>34</v>
      </c>
      <c r="C36" t="s">
        <v>35</v>
      </c>
      <c r="D36" t="s">
        <v>55</v>
      </c>
      <c r="E36" t="s">
        <v>36</v>
      </c>
      <c r="F36" t="s">
        <v>37</v>
      </c>
      <c r="G36" t="s">
        <v>114</v>
      </c>
      <c r="H36" t="s">
        <v>39</v>
      </c>
      <c r="I36" t="s">
        <v>40</v>
      </c>
      <c r="J36" t="s">
        <v>41</v>
      </c>
      <c r="K36" t="s">
        <v>42</v>
      </c>
      <c r="L36" t="s">
        <v>43</v>
      </c>
      <c r="M36" t="s">
        <v>44</v>
      </c>
      <c r="N36" t="s">
        <v>45</v>
      </c>
      <c r="O36" t="s">
        <v>46</v>
      </c>
      <c r="Q36" t="s">
        <v>100</v>
      </c>
    </row>
    <row r="37" spans="2:17" x14ac:dyDescent="0.3">
      <c r="B37" s="3">
        <v>42208</v>
      </c>
      <c r="C37" t="s">
        <v>8</v>
      </c>
      <c r="D37">
        <v>55</v>
      </c>
      <c r="E37">
        <v>2</v>
      </c>
      <c r="F37">
        <v>1</v>
      </c>
      <c r="G37">
        <v>104</v>
      </c>
      <c r="H37" t="s">
        <v>95</v>
      </c>
      <c r="I37">
        <v>3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113</v>
      </c>
    </row>
    <row r="38" spans="2:17" x14ac:dyDescent="0.3">
      <c r="B38" s="3">
        <v>42208</v>
      </c>
      <c r="C38" t="s">
        <v>8</v>
      </c>
      <c r="D38">
        <v>55</v>
      </c>
      <c r="E38">
        <v>2</v>
      </c>
      <c r="F38">
        <v>2</v>
      </c>
      <c r="G38">
        <v>63</v>
      </c>
      <c r="H38" t="s">
        <v>95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42208</v>
      </c>
      <c r="C39" t="s">
        <v>8</v>
      </c>
      <c r="D39">
        <v>55</v>
      </c>
      <c r="E39">
        <v>2</v>
      </c>
      <c r="F39">
        <v>3</v>
      </c>
      <c r="G39">
        <v>66</v>
      </c>
      <c r="H39" t="s">
        <v>95</v>
      </c>
      <c r="I39">
        <v>3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/>
    </row>
    <row r="41" spans="2:17" x14ac:dyDescent="0.3">
      <c r="B41" t="s">
        <v>108</v>
      </c>
      <c r="J41">
        <f t="shared" ref="J41:O41" si="4">SUM(J37:J39)</f>
        <v>2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0</v>
      </c>
    </row>
    <row r="42" spans="2:17" x14ac:dyDescent="0.3">
      <c r="B42" t="s">
        <v>107</v>
      </c>
      <c r="G42">
        <f>AVERAGE(G37:G39)</f>
        <v>77.666666666666671</v>
      </c>
      <c r="I42">
        <f>AVERAGE(I37:I39)</f>
        <v>3</v>
      </c>
      <c r="J42">
        <f>AVERAGE(J37:J39)</f>
        <v>0.66666666666666663</v>
      </c>
      <c r="K42">
        <f t="shared" ref="K42:O42" si="5">AVERAGE(K37:K39)</f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0</v>
      </c>
    </row>
    <row r="43" spans="2:17" x14ac:dyDescent="0.3">
      <c r="B43" t="s">
        <v>121</v>
      </c>
      <c r="G43">
        <f>_xlfn.STDEV.S(G37:G39)</f>
        <v>22.854612955229278</v>
      </c>
      <c r="I43">
        <f>_xlfn.STDEV.S(I37:I39)</f>
        <v>0</v>
      </c>
      <c r="J43">
        <f t="shared" ref="J43:O43" si="6">_xlfn.STDEV.S(J37:J39)</f>
        <v>0.57735026918962584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6"/>
        <v>0</v>
      </c>
    </row>
    <row r="44" spans="2:17" x14ac:dyDescent="0.3">
      <c r="B44" s="3" t="s">
        <v>122</v>
      </c>
      <c r="G44">
        <f>(G43/SQRT(3))</f>
        <v>13.195116941926333</v>
      </c>
      <c r="I44">
        <f>(I43/SQRT(3))</f>
        <v>0</v>
      </c>
      <c r="J44">
        <f>(J43/SQRT(3))</f>
        <v>0.33333333333333337</v>
      </c>
      <c r="K44">
        <f t="shared" ref="K44:O44" si="7">(K43/SQRT(3))</f>
        <v>0</v>
      </c>
      <c r="L44">
        <f t="shared" si="7"/>
        <v>0</v>
      </c>
      <c r="M44">
        <f t="shared" si="7"/>
        <v>0</v>
      </c>
      <c r="N44">
        <f t="shared" si="7"/>
        <v>0</v>
      </c>
      <c r="O44">
        <f t="shared" si="7"/>
        <v>0</v>
      </c>
    </row>
    <row r="46" spans="2:17" x14ac:dyDescent="0.3">
      <c r="B46" t="s">
        <v>34</v>
      </c>
      <c r="C46" t="s">
        <v>35</v>
      </c>
      <c r="D46" t="s">
        <v>55</v>
      </c>
      <c r="E46" t="s">
        <v>36</v>
      </c>
      <c r="F46" t="s">
        <v>37</v>
      </c>
      <c r="G46" t="s">
        <v>114</v>
      </c>
      <c r="H46" t="s">
        <v>39</v>
      </c>
      <c r="I46" t="s">
        <v>40</v>
      </c>
      <c r="J46" t="s">
        <v>41</v>
      </c>
      <c r="K46" t="s">
        <v>42</v>
      </c>
      <c r="L46" t="s">
        <v>43</v>
      </c>
      <c r="M46" t="s">
        <v>44</v>
      </c>
      <c r="N46" t="s">
        <v>45</v>
      </c>
      <c r="O46" t="s">
        <v>46</v>
      </c>
      <c r="Q46" t="s">
        <v>100</v>
      </c>
    </row>
    <row r="47" spans="2:17" x14ac:dyDescent="0.3">
      <c r="B47" s="3">
        <v>42208</v>
      </c>
      <c r="C47" t="s">
        <v>8</v>
      </c>
      <c r="D47">
        <v>57</v>
      </c>
      <c r="E47">
        <v>3</v>
      </c>
      <c r="F47">
        <v>1</v>
      </c>
      <c r="G47">
        <v>53</v>
      </c>
      <c r="H47" t="s">
        <v>95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 t="s">
        <v>138</v>
      </c>
    </row>
    <row r="48" spans="2:17" x14ac:dyDescent="0.3">
      <c r="B48" s="3">
        <v>42208</v>
      </c>
      <c r="C48" t="s">
        <v>8</v>
      </c>
      <c r="D48">
        <v>57</v>
      </c>
      <c r="E48">
        <v>3</v>
      </c>
      <c r="F48">
        <v>2</v>
      </c>
      <c r="G48">
        <v>49</v>
      </c>
      <c r="H48" t="s">
        <v>95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42208</v>
      </c>
      <c r="C49" t="s">
        <v>8</v>
      </c>
      <c r="D49">
        <v>57</v>
      </c>
      <c r="E49">
        <v>3</v>
      </c>
      <c r="F49">
        <v>3</v>
      </c>
      <c r="G49">
        <v>67</v>
      </c>
      <c r="H49" t="s">
        <v>95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42208</v>
      </c>
      <c r="C50" t="s">
        <v>8</v>
      </c>
      <c r="D50">
        <v>57</v>
      </c>
      <c r="E50">
        <v>3</v>
      </c>
      <c r="F50">
        <v>4</v>
      </c>
      <c r="G50">
        <v>87</v>
      </c>
      <c r="H50" t="s">
        <v>98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7" x14ac:dyDescent="0.3">
      <c r="B51" s="3">
        <v>42208</v>
      </c>
      <c r="C51" t="s">
        <v>8</v>
      </c>
      <c r="D51">
        <v>57</v>
      </c>
      <c r="E51">
        <v>3</v>
      </c>
      <c r="F51">
        <v>5</v>
      </c>
      <c r="G51">
        <v>54</v>
      </c>
      <c r="H51" t="s">
        <v>98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7" x14ac:dyDescent="0.3">
      <c r="B52" s="3">
        <v>42208</v>
      </c>
      <c r="C52" t="s">
        <v>8</v>
      </c>
      <c r="D52">
        <v>57</v>
      </c>
      <c r="E52">
        <v>3</v>
      </c>
      <c r="F52">
        <v>6</v>
      </c>
      <c r="G52">
        <v>81</v>
      </c>
      <c r="H52" t="s">
        <v>95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 t="s">
        <v>111</v>
      </c>
    </row>
    <row r="53" spans="2:17" x14ac:dyDescent="0.3">
      <c r="B53" s="3">
        <v>42208</v>
      </c>
      <c r="C53" t="s">
        <v>8</v>
      </c>
      <c r="D53">
        <v>57</v>
      </c>
      <c r="E53">
        <v>3</v>
      </c>
      <c r="F53">
        <v>7</v>
      </c>
      <c r="G53">
        <v>43</v>
      </c>
      <c r="H53" t="s">
        <v>95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7" x14ac:dyDescent="0.3">
      <c r="B54" s="3">
        <v>42208</v>
      </c>
      <c r="C54" t="s">
        <v>8</v>
      </c>
      <c r="D54">
        <v>57</v>
      </c>
      <c r="E54">
        <v>3</v>
      </c>
      <c r="F54">
        <v>8</v>
      </c>
      <c r="G54">
        <v>63</v>
      </c>
      <c r="H54" t="s">
        <v>98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2:17" x14ac:dyDescent="0.3">
      <c r="B55" s="3">
        <v>42208</v>
      </c>
      <c r="C55" t="s">
        <v>8</v>
      </c>
      <c r="D55">
        <v>57</v>
      </c>
      <c r="E55">
        <v>3</v>
      </c>
      <c r="F55">
        <v>9</v>
      </c>
      <c r="G55">
        <v>128</v>
      </c>
      <c r="H55" t="s">
        <v>136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7" x14ac:dyDescent="0.3">
      <c r="B56" s="3">
        <v>42208</v>
      </c>
      <c r="C56" t="s">
        <v>8</v>
      </c>
      <c r="D56">
        <v>57</v>
      </c>
      <c r="E56">
        <v>3</v>
      </c>
      <c r="F56">
        <v>10</v>
      </c>
      <c r="G56">
        <v>76</v>
      </c>
      <c r="H56" t="s">
        <v>95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7" x14ac:dyDescent="0.3">
      <c r="B57" s="3">
        <v>42208</v>
      </c>
      <c r="C57" t="s">
        <v>8</v>
      </c>
      <c r="D57">
        <v>57</v>
      </c>
      <c r="E57">
        <v>3</v>
      </c>
      <c r="F57">
        <v>11</v>
      </c>
      <c r="G57">
        <v>84</v>
      </c>
      <c r="H57" t="s">
        <v>96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42208</v>
      </c>
      <c r="C58" t="s">
        <v>8</v>
      </c>
      <c r="D58">
        <v>57</v>
      </c>
      <c r="E58">
        <v>3</v>
      </c>
      <c r="F58">
        <v>12</v>
      </c>
      <c r="G58">
        <v>116</v>
      </c>
      <c r="H58" t="s">
        <v>97</v>
      </c>
      <c r="I58">
        <v>3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7" x14ac:dyDescent="0.3">
      <c r="B59" s="3">
        <v>42208</v>
      </c>
      <c r="C59" t="s">
        <v>8</v>
      </c>
      <c r="D59">
        <v>57</v>
      </c>
      <c r="E59">
        <v>3</v>
      </c>
      <c r="F59">
        <v>13</v>
      </c>
      <c r="G59">
        <v>56</v>
      </c>
      <c r="H59" t="s">
        <v>96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42208</v>
      </c>
      <c r="C60" t="s">
        <v>8</v>
      </c>
      <c r="D60">
        <v>57</v>
      </c>
      <c r="E60">
        <v>3</v>
      </c>
      <c r="F60">
        <v>14</v>
      </c>
      <c r="G60">
        <v>86</v>
      </c>
      <c r="H60" t="s">
        <v>97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42208</v>
      </c>
      <c r="C61" t="s">
        <v>8</v>
      </c>
      <c r="D61">
        <v>57</v>
      </c>
      <c r="E61">
        <v>3</v>
      </c>
      <c r="F61">
        <v>15</v>
      </c>
      <c r="G61">
        <v>97</v>
      </c>
      <c r="H61" t="s">
        <v>97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 t="s">
        <v>111</v>
      </c>
    </row>
    <row r="62" spans="2:17" x14ac:dyDescent="0.3">
      <c r="B62" s="3">
        <v>42208</v>
      </c>
      <c r="C62" t="s">
        <v>8</v>
      </c>
      <c r="D62">
        <v>57</v>
      </c>
      <c r="E62">
        <v>3</v>
      </c>
      <c r="F62">
        <v>16</v>
      </c>
      <c r="G62">
        <v>52</v>
      </c>
      <c r="H62" t="s">
        <v>95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7" x14ac:dyDescent="0.3">
      <c r="B63" s="3">
        <v>42208</v>
      </c>
      <c r="C63" t="s">
        <v>8</v>
      </c>
      <c r="D63">
        <v>57</v>
      </c>
      <c r="E63">
        <v>3</v>
      </c>
      <c r="F63">
        <v>17</v>
      </c>
      <c r="G63">
        <v>80</v>
      </c>
      <c r="H63" t="s">
        <v>97</v>
      </c>
      <c r="I63">
        <v>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42208</v>
      </c>
      <c r="C64" t="s">
        <v>8</v>
      </c>
      <c r="D64">
        <v>57</v>
      </c>
      <c r="E64">
        <v>3</v>
      </c>
      <c r="F64">
        <v>18</v>
      </c>
      <c r="G64">
        <v>90</v>
      </c>
      <c r="H64" s="11" t="s">
        <v>137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42208</v>
      </c>
      <c r="C65" t="s">
        <v>8</v>
      </c>
      <c r="D65">
        <v>57</v>
      </c>
      <c r="E65">
        <v>3</v>
      </c>
      <c r="F65">
        <v>19</v>
      </c>
      <c r="G65">
        <v>110</v>
      </c>
      <c r="H65" t="s">
        <v>115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7" x14ac:dyDescent="0.3">
      <c r="B66" s="3">
        <v>42208</v>
      </c>
      <c r="C66" t="s">
        <v>8</v>
      </c>
      <c r="D66">
        <v>57</v>
      </c>
      <c r="E66">
        <v>3</v>
      </c>
      <c r="F66">
        <v>20</v>
      </c>
      <c r="G66">
        <v>96</v>
      </c>
      <c r="H66" t="s">
        <v>97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/>
    </row>
    <row r="68" spans="2:17" x14ac:dyDescent="0.3">
      <c r="B68" s="3" t="s">
        <v>108</v>
      </c>
      <c r="J68">
        <f t="shared" ref="J68:O68" si="8">SUM(J47:J66)</f>
        <v>2</v>
      </c>
      <c r="K68">
        <f t="shared" si="8"/>
        <v>1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</row>
    <row r="69" spans="2:17" x14ac:dyDescent="0.3">
      <c r="B69" s="3" t="s">
        <v>107</v>
      </c>
      <c r="G69">
        <f>AVERAGE(G47:G66)</f>
        <v>78.400000000000006</v>
      </c>
      <c r="I69">
        <f>AVERAGE(I47:I66)</f>
        <v>3.2</v>
      </c>
      <c r="J69">
        <f>AVERAGE(J47:J66)</f>
        <v>0.1</v>
      </c>
      <c r="K69">
        <f t="shared" ref="K69:O69" si="9">AVERAGE(K47:K66)</f>
        <v>0.05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</row>
    <row r="70" spans="2:17" x14ac:dyDescent="0.3">
      <c r="B70" t="s">
        <v>121</v>
      </c>
      <c r="G70">
        <f>_xlfn.STDEV.S(G47:G66)</f>
        <v>23.802697768375577</v>
      </c>
      <c r="I70">
        <f t="shared" ref="I70:O70" si="10">_xlfn.STDEV.S(I47:I66)</f>
        <v>0.41039134083406092</v>
      </c>
      <c r="J70">
        <f t="shared" si="10"/>
        <v>0.44721359549995793</v>
      </c>
      <c r="K70">
        <f t="shared" si="10"/>
        <v>0.22360679774997896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</row>
    <row r="71" spans="2:17" x14ac:dyDescent="0.3">
      <c r="B71" s="3" t="s">
        <v>122</v>
      </c>
      <c r="G71">
        <f>(G70/SQRT(20))</f>
        <v>5.322445025797033</v>
      </c>
      <c r="I71">
        <f t="shared" ref="I71:O71" si="11">(I70/SQRT(20))</f>
        <v>9.1766293548224548E-2</v>
      </c>
      <c r="J71">
        <f t="shared" si="11"/>
        <v>9.9999999999999992E-2</v>
      </c>
      <c r="K71">
        <f t="shared" si="11"/>
        <v>4.9999999999999996E-2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</row>
    <row r="73" spans="2:17" x14ac:dyDescent="0.3">
      <c r="B73" t="s">
        <v>34</v>
      </c>
      <c r="C73" t="s">
        <v>35</v>
      </c>
      <c r="D73" t="s">
        <v>55</v>
      </c>
      <c r="E73" t="s">
        <v>36</v>
      </c>
      <c r="F73" t="s">
        <v>37</v>
      </c>
      <c r="G73" t="s">
        <v>114</v>
      </c>
      <c r="H73" t="s">
        <v>39</v>
      </c>
      <c r="I73" t="s">
        <v>40</v>
      </c>
      <c r="J73" t="s">
        <v>41</v>
      </c>
      <c r="K73" t="s">
        <v>42</v>
      </c>
      <c r="L73" t="s">
        <v>43</v>
      </c>
      <c r="M73" t="s">
        <v>44</v>
      </c>
      <c r="N73" t="s">
        <v>45</v>
      </c>
      <c r="O73" t="s">
        <v>46</v>
      </c>
      <c r="Q73" t="s">
        <v>100</v>
      </c>
    </row>
    <row r="74" spans="2:17" x14ac:dyDescent="0.3">
      <c r="B74" s="3">
        <v>42208</v>
      </c>
      <c r="C74" t="s">
        <v>8</v>
      </c>
      <c r="D74">
        <v>59</v>
      </c>
      <c r="E74">
        <v>4</v>
      </c>
      <c r="F74">
        <v>1</v>
      </c>
      <c r="G74">
        <v>120</v>
      </c>
      <c r="H74" t="s">
        <v>97</v>
      </c>
      <c r="I74">
        <v>3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</row>
    <row r="75" spans="2:17" x14ac:dyDescent="0.3">
      <c r="B75" s="3">
        <v>42208</v>
      </c>
      <c r="C75" t="s">
        <v>8</v>
      </c>
      <c r="D75">
        <v>59</v>
      </c>
      <c r="E75">
        <v>4</v>
      </c>
      <c r="F75">
        <v>2</v>
      </c>
      <c r="G75">
        <v>64</v>
      </c>
      <c r="H75" t="s">
        <v>95</v>
      </c>
      <c r="I75">
        <v>2</v>
      </c>
      <c r="J75">
        <v>0</v>
      </c>
      <c r="K75">
        <v>3</v>
      </c>
      <c r="L75">
        <v>1</v>
      </c>
      <c r="M75">
        <v>0</v>
      </c>
      <c r="N75">
        <v>0</v>
      </c>
      <c r="O75">
        <v>0</v>
      </c>
    </row>
    <row r="76" spans="2:17" x14ac:dyDescent="0.3">
      <c r="B76" s="3">
        <v>42208</v>
      </c>
      <c r="C76" t="s">
        <v>8</v>
      </c>
      <c r="D76">
        <v>59</v>
      </c>
      <c r="E76">
        <v>4</v>
      </c>
      <c r="F76">
        <v>3</v>
      </c>
      <c r="G76">
        <v>36</v>
      </c>
      <c r="H76" t="s">
        <v>95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 t="s">
        <v>139</v>
      </c>
    </row>
    <row r="77" spans="2:17" x14ac:dyDescent="0.3">
      <c r="B77" s="3"/>
    </row>
    <row r="78" spans="2:17" x14ac:dyDescent="0.3">
      <c r="B78" s="3" t="s">
        <v>108</v>
      </c>
      <c r="J78">
        <f t="shared" ref="J78:O78" si="12">SUM(J74:J76)</f>
        <v>0</v>
      </c>
      <c r="K78">
        <f t="shared" si="12"/>
        <v>3</v>
      </c>
      <c r="L78">
        <f t="shared" si="12"/>
        <v>2</v>
      </c>
      <c r="M78">
        <f t="shared" si="12"/>
        <v>0</v>
      </c>
      <c r="N78">
        <f t="shared" si="12"/>
        <v>0</v>
      </c>
      <c r="O78">
        <f t="shared" si="12"/>
        <v>0</v>
      </c>
    </row>
    <row r="79" spans="2:17" x14ac:dyDescent="0.3">
      <c r="B79" s="3" t="s">
        <v>107</v>
      </c>
      <c r="G79">
        <f>AVERAGE(G74:G76)</f>
        <v>73.333333333333329</v>
      </c>
      <c r="I79">
        <f t="shared" ref="I79:O79" si="13">AVERAGE(I74:I76)</f>
        <v>2.6666666666666665</v>
      </c>
      <c r="J79">
        <f t="shared" si="13"/>
        <v>0</v>
      </c>
      <c r="K79">
        <f t="shared" si="13"/>
        <v>1</v>
      </c>
      <c r="L79">
        <f t="shared" si="13"/>
        <v>0.66666666666666663</v>
      </c>
      <c r="M79">
        <f t="shared" si="13"/>
        <v>0</v>
      </c>
      <c r="N79">
        <f t="shared" si="13"/>
        <v>0</v>
      </c>
      <c r="O79">
        <f t="shared" si="13"/>
        <v>0</v>
      </c>
    </row>
    <row r="80" spans="2:17" x14ac:dyDescent="0.3">
      <c r="B80" t="s">
        <v>121</v>
      </c>
      <c r="G80">
        <f>_xlfn.STDEV.S(G74:G76)</f>
        <v>42.770706486254504</v>
      </c>
      <c r="I80">
        <f t="shared" ref="I80:O80" si="14">_xlfn.STDEV.S(I74:I76)</f>
        <v>0.57735026918962629</v>
      </c>
      <c r="J80">
        <f t="shared" si="14"/>
        <v>0</v>
      </c>
      <c r="K80">
        <f t="shared" si="14"/>
        <v>1.7320508075688772</v>
      </c>
      <c r="L80">
        <f t="shared" si="14"/>
        <v>0.57735026918962584</v>
      </c>
      <c r="M80">
        <f t="shared" si="14"/>
        <v>0</v>
      </c>
      <c r="N80">
        <f t="shared" si="14"/>
        <v>0</v>
      </c>
      <c r="O80">
        <f t="shared" si="14"/>
        <v>0</v>
      </c>
    </row>
    <row r="81" spans="2:17" x14ac:dyDescent="0.3">
      <c r="B81" s="3" t="s">
        <v>122</v>
      </c>
      <c r="G81">
        <f>(G80/SQRT(3))</f>
        <v>24.693678903269511</v>
      </c>
      <c r="I81">
        <f>(I80/SQRT(3))</f>
        <v>0.33333333333333365</v>
      </c>
      <c r="J81">
        <f t="shared" ref="J81:O81" si="15">(J80/SQRT(3))</f>
        <v>0</v>
      </c>
      <c r="K81">
        <f t="shared" si="15"/>
        <v>1</v>
      </c>
      <c r="L81">
        <f t="shared" si="15"/>
        <v>0.33333333333333337</v>
      </c>
      <c r="M81">
        <f t="shared" si="15"/>
        <v>0</v>
      </c>
      <c r="N81">
        <f t="shared" si="15"/>
        <v>0</v>
      </c>
      <c r="O81">
        <f t="shared" si="15"/>
        <v>0</v>
      </c>
    </row>
    <row r="83" spans="2:17" x14ac:dyDescent="0.3">
      <c r="B83" t="s">
        <v>34</v>
      </c>
      <c r="C83" t="s">
        <v>35</v>
      </c>
      <c r="D83" t="s">
        <v>55</v>
      </c>
      <c r="E83" t="s">
        <v>36</v>
      </c>
      <c r="F83" t="s">
        <v>37</v>
      </c>
      <c r="G83" t="s">
        <v>114</v>
      </c>
      <c r="H83" t="s">
        <v>39</v>
      </c>
      <c r="I83" t="s">
        <v>40</v>
      </c>
      <c r="J83" t="s">
        <v>41</v>
      </c>
      <c r="K83" t="s">
        <v>42</v>
      </c>
      <c r="L83" t="s">
        <v>43</v>
      </c>
      <c r="M83" t="s">
        <v>44</v>
      </c>
      <c r="N83" t="s">
        <v>45</v>
      </c>
      <c r="O83" t="s">
        <v>46</v>
      </c>
      <c r="Q83" t="s">
        <v>100</v>
      </c>
    </row>
    <row r="84" spans="2:17" x14ac:dyDescent="0.3">
      <c r="B84" s="3">
        <v>42208</v>
      </c>
      <c r="C84" t="s">
        <v>8</v>
      </c>
      <c r="D84">
        <v>60</v>
      </c>
      <c r="E84">
        <v>5</v>
      </c>
      <c r="F84">
        <v>1</v>
      </c>
      <c r="G84">
        <v>157</v>
      </c>
      <c r="H84" t="s">
        <v>97</v>
      </c>
      <c r="I84">
        <v>3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Q84" t="s">
        <v>140</v>
      </c>
    </row>
    <row r="85" spans="2:17" x14ac:dyDescent="0.3">
      <c r="B85" s="3">
        <v>42208</v>
      </c>
      <c r="C85" t="s">
        <v>8</v>
      </c>
      <c r="D85">
        <v>60</v>
      </c>
      <c r="E85">
        <v>5</v>
      </c>
      <c r="F85">
        <v>2</v>
      </c>
      <c r="G85">
        <v>62</v>
      </c>
      <c r="H85" t="s">
        <v>95</v>
      </c>
      <c r="I85">
        <v>2</v>
      </c>
      <c r="J85">
        <v>0</v>
      </c>
      <c r="K85">
        <v>3</v>
      </c>
      <c r="L85">
        <v>1</v>
      </c>
      <c r="M85">
        <v>0</v>
      </c>
      <c r="N85">
        <v>0</v>
      </c>
      <c r="O85">
        <v>0</v>
      </c>
    </row>
    <row r="86" spans="2:17" x14ac:dyDescent="0.3">
      <c r="B86" s="3"/>
    </row>
    <row r="87" spans="2:17" x14ac:dyDescent="0.3">
      <c r="B87" s="3" t="s">
        <v>108</v>
      </c>
      <c r="J87">
        <f t="shared" ref="J87:O87" si="16">SUM(J84:J85)</f>
        <v>0</v>
      </c>
      <c r="K87">
        <f t="shared" si="16"/>
        <v>3</v>
      </c>
      <c r="L87">
        <f t="shared" si="16"/>
        <v>2</v>
      </c>
      <c r="M87">
        <f t="shared" si="16"/>
        <v>0</v>
      </c>
      <c r="N87">
        <f t="shared" si="16"/>
        <v>0</v>
      </c>
      <c r="O87">
        <f t="shared" si="16"/>
        <v>0</v>
      </c>
    </row>
    <row r="88" spans="2:17" x14ac:dyDescent="0.3">
      <c r="B88" s="3" t="s">
        <v>107</v>
      </c>
      <c r="G88">
        <f>AVERAGE(G84:G85)</f>
        <v>109.5</v>
      </c>
      <c r="I88">
        <f t="shared" ref="I88:O88" si="17">AVERAGE(I84:I85)</f>
        <v>2.5</v>
      </c>
      <c r="J88">
        <f t="shared" si="17"/>
        <v>0</v>
      </c>
      <c r="K88">
        <f t="shared" si="17"/>
        <v>1.5</v>
      </c>
      <c r="L88">
        <f t="shared" si="17"/>
        <v>1</v>
      </c>
      <c r="M88">
        <f t="shared" si="17"/>
        <v>0</v>
      </c>
      <c r="N88">
        <f t="shared" si="17"/>
        <v>0</v>
      </c>
      <c r="O88">
        <f t="shared" si="17"/>
        <v>0</v>
      </c>
    </row>
    <row r="89" spans="2:17" x14ac:dyDescent="0.3">
      <c r="B89" t="s">
        <v>121</v>
      </c>
      <c r="G89">
        <f>_xlfn.STDEV.S(G84:G85)</f>
        <v>67.175144212722017</v>
      </c>
      <c r="I89">
        <f t="shared" ref="I89:O89" si="18">_xlfn.STDEV.S(I84:I85)</f>
        <v>0.70710678118654757</v>
      </c>
      <c r="J89">
        <f t="shared" si="18"/>
        <v>0</v>
      </c>
      <c r="K89">
        <f t="shared" si="18"/>
        <v>2.1213203435596424</v>
      </c>
      <c r="L89">
        <f t="shared" si="18"/>
        <v>0</v>
      </c>
      <c r="M89">
        <f t="shared" si="18"/>
        <v>0</v>
      </c>
      <c r="N89">
        <f t="shared" si="18"/>
        <v>0</v>
      </c>
      <c r="O89">
        <f t="shared" si="18"/>
        <v>0</v>
      </c>
    </row>
    <row r="90" spans="2:17" x14ac:dyDescent="0.3">
      <c r="B90" s="3" t="s">
        <v>122</v>
      </c>
      <c r="G90">
        <f>(G89/SQRT(2))</f>
        <v>47.5</v>
      </c>
      <c r="I90">
        <f>(I89/SQRT(2))</f>
        <v>0.5</v>
      </c>
      <c r="J90">
        <f t="shared" ref="J90:O90" si="19">(J89/SQRT(2))</f>
        <v>0</v>
      </c>
      <c r="K90">
        <f t="shared" si="19"/>
        <v>1.4999999999999998</v>
      </c>
      <c r="L90">
        <f t="shared" si="19"/>
        <v>0</v>
      </c>
      <c r="M90">
        <f t="shared" si="19"/>
        <v>0</v>
      </c>
      <c r="N90">
        <f t="shared" si="19"/>
        <v>0</v>
      </c>
      <c r="O90">
        <f t="shared" si="19"/>
        <v>0</v>
      </c>
    </row>
    <row r="92" spans="2:17" x14ac:dyDescent="0.3">
      <c r="B92" t="s">
        <v>34</v>
      </c>
      <c r="C92" t="s">
        <v>35</v>
      </c>
      <c r="D92" t="s">
        <v>55</v>
      </c>
      <c r="E92" t="s">
        <v>36</v>
      </c>
      <c r="F92" t="s">
        <v>37</v>
      </c>
      <c r="G92" t="s">
        <v>114</v>
      </c>
      <c r="H92" t="s">
        <v>39</v>
      </c>
      <c r="I92" t="s">
        <v>40</v>
      </c>
      <c r="J92" t="s">
        <v>41</v>
      </c>
      <c r="K92" t="s">
        <v>42</v>
      </c>
      <c r="L92" t="s">
        <v>43</v>
      </c>
      <c r="M92" t="s">
        <v>44</v>
      </c>
      <c r="N92" t="s">
        <v>45</v>
      </c>
      <c r="O92" t="s">
        <v>46</v>
      </c>
      <c r="Q92" t="s">
        <v>100</v>
      </c>
    </row>
    <row r="93" spans="2:17" x14ac:dyDescent="0.3">
      <c r="B93" s="3">
        <v>42208</v>
      </c>
      <c r="C93" t="s">
        <v>8</v>
      </c>
      <c r="D93">
        <v>61</v>
      </c>
      <c r="E93">
        <v>6</v>
      </c>
      <c r="F93">
        <v>1</v>
      </c>
      <c r="G93">
        <v>112</v>
      </c>
      <c r="H93" t="s">
        <v>97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7" x14ac:dyDescent="0.3">
      <c r="B94" s="3">
        <v>42208</v>
      </c>
      <c r="C94" t="s">
        <v>8</v>
      </c>
      <c r="D94">
        <v>61</v>
      </c>
      <c r="E94">
        <v>6</v>
      </c>
      <c r="F94">
        <v>2</v>
      </c>
      <c r="G94">
        <v>84</v>
      </c>
      <c r="H94" t="s">
        <v>95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7" x14ac:dyDescent="0.3">
      <c r="B95" s="3">
        <v>42208</v>
      </c>
      <c r="C95" t="s">
        <v>8</v>
      </c>
      <c r="D95">
        <v>61</v>
      </c>
      <c r="E95">
        <v>6</v>
      </c>
      <c r="F95">
        <v>3</v>
      </c>
      <c r="G95">
        <v>130</v>
      </c>
      <c r="H95" t="s">
        <v>115</v>
      </c>
      <c r="I95">
        <v>4</v>
      </c>
      <c r="J95">
        <v>2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42208</v>
      </c>
      <c r="C96" t="s">
        <v>8</v>
      </c>
      <c r="D96">
        <v>61</v>
      </c>
      <c r="E96">
        <v>6</v>
      </c>
      <c r="F96">
        <v>4</v>
      </c>
      <c r="G96">
        <v>62</v>
      </c>
      <c r="H96" t="s">
        <v>95</v>
      </c>
      <c r="I96">
        <v>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 t="s">
        <v>141</v>
      </c>
    </row>
    <row r="97" spans="2:17" x14ac:dyDescent="0.3">
      <c r="B97" s="3">
        <v>42208</v>
      </c>
      <c r="C97" t="s">
        <v>8</v>
      </c>
      <c r="D97">
        <v>61</v>
      </c>
      <c r="E97">
        <v>6</v>
      </c>
      <c r="F97">
        <v>5</v>
      </c>
      <c r="G97">
        <v>84</v>
      </c>
      <c r="H97" t="s">
        <v>95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7" x14ac:dyDescent="0.3">
      <c r="B98" s="3">
        <v>42208</v>
      </c>
      <c r="C98" t="s">
        <v>8</v>
      </c>
      <c r="D98">
        <v>61</v>
      </c>
      <c r="E98">
        <v>6</v>
      </c>
      <c r="F98">
        <v>6</v>
      </c>
      <c r="G98">
        <v>69</v>
      </c>
      <c r="H98" t="s">
        <v>96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42208</v>
      </c>
      <c r="C99" t="s">
        <v>8</v>
      </c>
      <c r="D99">
        <v>61</v>
      </c>
      <c r="E99">
        <v>6</v>
      </c>
      <c r="F99">
        <v>7</v>
      </c>
      <c r="G99">
        <v>110</v>
      </c>
      <c r="H99" t="s">
        <v>97</v>
      </c>
      <c r="I99">
        <v>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42208</v>
      </c>
      <c r="C100" t="s">
        <v>8</v>
      </c>
      <c r="D100">
        <v>61</v>
      </c>
      <c r="E100">
        <v>6</v>
      </c>
      <c r="F100">
        <v>8</v>
      </c>
      <c r="G100">
        <v>134</v>
      </c>
      <c r="H100" t="s">
        <v>115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t="s">
        <v>141</v>
      </c>
    </row>
    <row r="101" spans="2:17" x14ac:dyDescent="0.3">
      <c r="B101" s="3">
        <v>42208</v>
      </c>
      <c r="C101" t="s">
        <v>8</v>
      </c>
      <c r="D101">
        <v>61</v>
      </c>
      <c r="E101">
        <v>6</v>
      </c>
      <c r="F101">
        <v>9</v>
      </c>
      <c r="G101">
        <v>85</v>
      </c>
      <c r="H101" t="s">
        <v>95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7" x14ac:dyDescent="0.3">
      <c r="B102" s="3">
        <v>42208</v>
      </c>
      <c r="C102" t="s">
        <v>8</v>
      </c>
      <c r="D102">
        <v>61</v>
      </c>
      <c r="E102">
        <v>6</v>
      </c>
      <c r="F102">
        <v>10</v>
      </c>
      <c r="G102">
        <v>96</v>
      </c>
      <c r="H102" t="s">
        <v>115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7" x14ac:dyDescent="0.3">
      <c r="B103" s="3">
        <v>42208</v>
      </c>
      <c r="C103" t="s">
        <v>8</v>
      </c>
      <c r="D103">
        <v>61</v>
      </c>
      <c r="E103">
        <v>6</v>
      </c>
      <c r="F103">
        <v>11</v>
      </c>
      <c r="G103">
        <v>64</v>
      </c>
      <c r="H103" t="s">
        <v>96</v>
      </c>
      <c r="I103">
        <v>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t="s">
        <v>111</v>
      </c>
    </row>
    <row r="104" spans="2:17" x14ac:dyDescent="0.3">
      <c r="B104" s="3">
        <v>42208</v>
      </c>
      <c r="C104" t="s">
        <v>8</v>
      </c>
      <c r="D104">
        <v>61</v>
      </c>
      <c r="E104">
        <v>6</v>
      </c>
      <c r="F104">
        <v>12</v>
      </c>
      <c r="G104">
        <v>60</v>
      </c>
      <c r="H104" t="s">
        <v>95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42208</v>
      </c>
      <c r="C105" t="s">
        <v>8</v>
      </c>
      <c r="D105">
        <v>61</v>
      </c>
      <c r="E105">
        <v>6</v>
      </c>
      <c r="F105">
        <v>13</v>
      </c>
      <c r="G105">
        <v>81</v>
      </c>
      <c r="H105" t="s">
        <v>95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42208</v>
      </c>
      <c r="C106" t="s">
        <v>8</v>
      </c>
      <c r="D106">
        <v>61</v>
      </c>
      <c r="E106">
        <v>6</v>
      </c>
      <c r="F106">
        <v>14</v>
      </c>
      <c r="G106">
        <v>117</v>
      </c>
      <c r="H106" t="s">
        <v>142</v>
      </c>
      <c r="I106">
        <v>4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</row>
    <row r="107" spans="2:17" x14ac:dyDescent="0.3">
      <c r="B107" s="3">
        <v>42208</v>
      </c>
      <c r="C107" t="s">
        <v>8</v>
      </c>
      <c r="D107">
        <v>61</v>
      </c>
      <c r="E107">
        <v>6</v>
      </c>
      <c r="F107">
        <v>15</v>
      </c>
      <c r="G107">
        <v>69</v>
      </c>
      <c r="H107" t="s">
        <v>95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42208</v>
      </c>
      <c r="C108" t="s">
        <v>8</v>
      </c>
      <c r="D108">
        <v>61</v>
      </c>
      <c r="E108">
        <v>6</v>
      </c>
      <c r="F108">
        <v>16</v>
      </c>
      <c r="G108">
        <v>59</v>
      </c>
      <c r="H108" t="s">
        <v>96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7" x14ac:dyDescent="0.3">
      <c r="B109" s="3">
        <v>42208</v>
      </c>
      <c r="C109" t="s">
        <v>8</v>
      </c>
      <c r="D109">
        <v>61</v>
      </c>
      <c r="E109">
        <v>6</v>
      </c>
      <c r="F109">
        <v>17</v>
      </c>
      <c r="G109">
        <v>86</v>
      </c>
      <c r="H109" t="s">
        <v>95</v>
      </c>
      <c r="I109">
        <v>4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</row>
    <row r="110" spans="2:17" x14ac:dyDescent="0.3">
      <c r="B110" s="3">
        <v>42208</v>
      </c>
      <c r="C110" t="s">
        <v>8</v>
      </c>
      <c r="D110">
        <v>61</v>
      </c>
      <c r="E110">
        <v>6</v>
      </c>
      <c r="F110">
        <v>18</v>
      </c>
      <c r="G110">
        <v>78</v>
      </c>
      <c r="H110" s="11" t="s">
        <v>95</v>
      </c>
      <c r="I110">
        <v>3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7" x14ac:dyDescent="0.3">
      <c r="B111" s="3">
        <v>42208</v>
      </c>
      <c r="C111" t="s">
        <v>8</v>
      </c>
      <c r="D111">
        <v>61</v>
      </c>
      <c r="E111">
        <v>6</v>
      </c>
      <c r="F111">
        <v>19</v>
      </c>
      <c r="G111">
        <v>57</v>
      </c>
      <c r="H111" t="s">
        <v>95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7" x14ac:dyDescent="0.3">
      <c r="B112" s="3">
        <v>42208</v>
      </c>
      <c r="C112" t="s">
        <v>8</v>
      </c>
      <c r="D112">
        <v>61</v>
      </c>
      <c r="E112">
        <v>6</v>
      </c>
      <c r="F112">
        <v>20</v>
      </c>
      <c r="G112">
        <v>64</v>
      </c>
      <c r="H112" t="s">
        <v>95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/>
    </row>
    <row r="114" spans="2:17" x14ac:dyDescent="0.3">
      <c r="B114" s="3" t="s">
        <v>108</v>
      </c>
      <c r="J114">
        <f t="shared" ref="J114:O114" si="20">SUM(J93:J112)</f>
        <v>3</v>
      </c>
      <c r="K114">
        <f t="shared" si="20"/>
        <v>2</v>
      </c>
      <c r="L114">
        <f t="shared" si="20"/>
        <v>1</v>
      </c>
      <c r="M114">
        <f t="shared" si="20"/>
        <v>0</v>
      </c>
      <c r="N114">
        <f t="shared" si="20"/>
        <v>0</v>
      </c>
      <c r="O114">
        <f t="shared" si="20"/>
        <v>0</v>
      </c>
    </row>
    <row r="115" spans="2:17" x14ac:dyDescent="0.3">
      <c r="B115" s="3" t="s">
        <v>107</v>
      </c>
      <c r="G115">
        <f>AVERAGE(G93:G112)</f>
        <v>85.05</v>
      </c>
      <c r="I115">
        <f>AVERAGE(I93:I112)</f>
        <v>3.7</v>
      </c>
      <c r="J115">
        <f>AVERAGE(J93:J112)</f>
        <v>0.15</v>
      </c>
      <c r="K115">
        <f t="shared" ref="K115:O115" si="21">AVERAGE(K93:K112)</f>
        <v>0.1</v>
      </c>
      <c r="L115">
        <f t="shared" si="21"/>
        <v>0.05</v>
      </c>
      <c r="M115">
        <f t="shared" si="21"/>
        <v>0</v>
      </c>
      <c r="N115">
        <f t="shared" si="21"/>
        <v>0</v>
      </c>
      <c r="O115">
        <f t="shared" si="21"/>
        <v>0</v>
      </c>
    </row>
    <row r="116" spans="2:17" x14ac:dyDescent="0.3">
      <c r="B116" t="s">
        <v>121</v>
      </c>
      <c r="G116">
        <f>_xlfn.STDEV.S(G93:G112)</f>
        <v>24.062364148625406</v>
      </c>
      <c r="I116">
        <f t="shared" ref="I116:O116" si="22">_xlfn.STDEV.S(I93:I112)</f>
        <v>0.47016234598162665</v>
      </c>
      <c r="J116">
        <f t="shared" si="22"/>
        <v>0.48936048492959289</v>
      </c>
      <c r="K116">
        <f t="shared" si="22"/>
        <v>0.30779350562554625</v>
      </c>
      <c r="L116">
        <f t="shared" si="22"/>
        <v>0.22360679774997896</v>
      </c>
      <c r="M116">
        <f t="shared" si="22"/>
        <v>0</v>
      </c>
      <c r="N116">
        <f t="shared" si="22"/>
        <v>0</v>
      </c>
      <c r="O116">
        <f t="shared" si="22"/>
        <v>0</v>
      </c>
    </row>
    <row r="117" spans="2:17" x14ac:dyDescent="0.3">
      <c r="B117" s="3" t="s">
        <v>122</v>
      </c>
      <c r="G117">
        <f>(G116/SQRT(20))</f>
        <v>5.3805081935680255</v>
      </c>
      <c r="I117">
        <f t="shared" ref="I117" si="23">(I116/SQRT(20))</f>
        <v>0.10513149660756922</v>
      </c>
      <c r="J117">
        <f t="shared" ref="J117" si="24">(J116/SQRT(20))</f>
        <v>0.1094243309804831</v>
      </c>
      <c r="K117">
        <f t="shared" ref="K117" si="25">(K116/SQRT(20))</f>
        <v>6.8824720161168529E-2</v>
      </c>
      <c r="L117">
        <f t="shared" ref="L117" si="26">(L116/SQRT(20))</f>
        <v>4.9999999999999996E-2</v>
      </c>
      <c r="M117">
        <f t="shared" ref="M117" si="27">(M116/SQRT(20))</f>
        <v>0</v>
      </c>
      <c r="N117">
        <f t="shared" ref="N117" si="28">(N116/SQRT(20))</f>
        <v>0</v>
      </c>
      <c r="O117">
        <f t="shared" ref="O117" si="29">(O116/SQRT(20))</f>
        <v>0</v>
      </c>
    </row>
    <row r="119" spans="2:17" x14ac:dyDescent="0.3">
      <c r="B119" t="s">
        <v>34</v>
      </c>
      <c r="C119" t="s">
        <v>35</v>
      </c>
      <c r="D119" t="s">
        <v>55</v>
      </c>
      <c r="E119" t="s">
        <v>36</v>
      </c>
      <c r="F119" t="s">
        <v>37</v>
      </c>
      <c r="G119" t="s">
        <v>114</v>
      </c>
      <c r="H119" t="s">
        <v>39</v>
      </c>
      <c r="I119" t="s">
        <v>40</v>
      </c>
      <c r="J119" t="s">
        <v>41</v>
      </c>
      <c r="K119" t="s">
        <v>42</v>
      </c>
      <c r="L119" t="s">
        <v>43</v>
      </c>
      <c r="M119" t="s">
        <v>44</v>
      </c>
      <c r="N119" t="s">
        <v>45</v>
      </c>
      <c r="O119" t="s">
        <v>46</v>
      </c>
      <c r="Q119" t="s">
        <v>100</v>
      </c>
    </row>
    <row r="120" spans="2:17" x14ac:dyDescent="0.3">
      <c r="B120" s="3">
        <v>42208</v>
      </c>
      <c r="C120" t="s">
        <v>8</v>
      </c>
      <c r="D120">
        <v>65</v>
      </c>
      <c r="E120">
        <v>7</v>
      </c>
      <c r="F120">
        <v>1</v>
      </c>
      <c r="G120">
        <v>100</v>
      </c>
      <c r="H120" t="s">
        <v>95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42208</v>
      </c>
      <c r="C121" t="s">
        <v>8</v>
      </c>
      <c r="D121">
        <v>65</v>
      </c>
      <c r="E121">
        <v>7</v>
      </c>
      <c r="F121">
        <v>2</v>
      </c>
      <c r="G121">
        <v>90</v>
      </c>
      <c r="H121" t="s">
        <v>95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7" x14ac:dyDescent="0.3">
      <c r="B122" s="3">
        <v>42208</v>
      </c>
      <c r="C122" t="s">
        <v>8</v>
      </c>
      <c r="D122">
        <v>65</v>
      </c>
      <c r="E122">
        <v>7</v>
      </c>
      <c r="F122">
        <v>3</v>
      </c>
      <c r="G122">
        <v>97</v>
      </c>
      <c r="H122" t="s">
        <v>96</v>
      </c>
      <c r="I122">
        <v>3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42208</v>
      </c>
      <c r="C123" t="s">
        <v>8</v>
      </c>
      <c r="D123">
        <v>65</v>
      </c>
      <c r="E123">
        <v>7</v>
      </c>
      <c r="F123">
        <v>4</v>
      </c>
      <c r="G123">
        <v>79</v>
      </c>
      <c r="H123" t="s">
        <v>96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42208</v>
      </c>
      <c r="C124" t="s">
        <v>8</v>
      </c>
      <c r="D124">
        <v>65</v>
      </c>
      <c r="E124">
        <v>7</v>
      </c>
      <c r="F124">
        <v>5</v>
      </c>
      <c r="G124">
        <v>99</v>
      </c>
      <c r="H124" t="s">
        <v>96</v>
      </c>
      <c r="I124">
        <v>3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7" x14ac:dyDescent="0.3">
      <c r="B125" s="3">
        <v>42208</v>
      </c>
      <c r="C125" t="s">
        <v>8</v>
      </c>
      <c r="D125">
        <v>65</v>
      </c>
      <c r="E125">
        <v>7</v>
      </c>
      <c r="F125">
        <v>6</v>
      </c>
      <c r="G125">
        <v>114</v>
      </c>
      <c r="H125" t="s">
        <v>95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 t="s">
        <v>143</v>
      </c>
    </row>
    <row r="126" spans="2:17" x14ac:dyDescent="0.3">
      <c r="B126" s="3">
        <v>42208</v>
      </c>
      <c r="C126" t="s">
        <v>8</v>
      </c>
      <c r="D126">
        <v>65</v>
      </c>
      <c r="E126">
        <v>7</v>
      </c>
      <c r="F126">
        <v>7</v>
      </c>
      <c r="G126">
        <v>117</v>
      </c>
      <c r="H126" t="s">
        <v>97</v>
      </c>
      <c r="I126">
        <v>3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42208</v>
      </c>
      <c r="C127" t="s">
        <v>8</v>
      </c>
      <c r="D127">
        <v>65</v>
      </c>
      <c r="E127">
        <v>7</v>
      </c>
      <c r="F127">
        <v>8</v>
      </c>
      <c r="G127">
        <v>78</v>
      </c>
      <c r="H127" t="s">
        <v>96</v>
      </c>
      <c r="I127">
        <v>4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42208</v>
      </c>
      <c r="C128" t="s">
        <v>8</v>
      </c>
      <c r="D128">
        <v>65</v>
      </c>
      <c r="E128">
        <v>7</v>
      </c>
      <c r="F128">
        <v>9</v>
      </c>
      <c r="G128">
        <v>130</v>
      </c>
      <c r="H128" t="s">
        <v>115</v>
      </c>
      <c r="I128">
        <v>4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42208</v>
      </c>
      <c r="C129" t="s">
        <v>8</v>
      </c>
      <c r="D129">
        <v>65</v>
      </c>
      <c r="E129">
        <v>7</v>
      </c>
      <c r="F129">
        <v>10</v>
      </c>
      <c r="G129">
        <v>104</v>
      </c>
      <c r="H129" t="s">
        <v>97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42208</v>
      </c>
      <c r="C130" t="s">
        <v>8</v>
      </c>
      <c r="D130">
        <v>65</v>
      </c>
      <c r="E130">
        <v>7</v>
      </c>
      <c r="F130">
        <v>11</v>
      </c>
      <c r="G130">
        <v>54</v>
      </c>
      <c r="H130" t="s">
        <v>95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 t="s">
        <v>144</v>
      </c>
    </row>
    <row r="131" spans="2:17" x14ac:dyDescent="0.3">
      <c r="B131" s="3">
        <v>42208</v>
      </c>
      <c r="C131" t="s">
        <v>8</v>
      </c>
      <c r="D131">
        <v>65</v>
      </c>
      <c r="E131">
        <v>7</v>
      </c>
      <c r="F131">
        <v>12</v>
      </c>
      <c r="G131">
        <v>122</v>
      </c>
      <c r="H131" t="s">
        <v>99</v>
      </c>
      <c r="I131">
        <v>3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42208</v>
      </c>
      <c r="C132" t="s">
        <v>8</v>
      </c>
      <c r="D132">
        <v>65</v>
      </c>
      <c r="E132">
        <v>7</v>
      </c>
      <c r="F132">
        <v>13</v>
      </c>
      <c r="G132">
        <v>120</v>
      </c>
      <c r="H132" t="s">
        <v>115</v>
      </c>
      <c r="I132">
        <v>4</v>
      </c>
      <c r="J132">
        <v>4</v>
      </c>
      <c r="K132">
        <v>0</v>
      </c>
      <c r="L132">
        <v>0</v>
      </c>
      <c r="M132">
        <v>0</v>
      </c>
      <c r="N132">
        <v>0</v>
      </c>
      <c r="O132">
        <v>0</v>
      </c>
      <c r="Q132" t="s">
        <v>145</v>
      </c>
    </row>
    <row r="133" spans="2:17" x14ac:dyDescent="0.3">
      <c r="B133" s="3">
        <v>42208</v>
      </c>
      <c r="C133" t="s">
        <v>8</v>
      </c>
      <c r="D133">
        <v>65</v>
      </c>
      <c r="E133">
        <v>7</v>
      </c>
      <c r="F133">
        <v>14</v>
      </c>
      <c r="G133">
        <v>128</v>
      </c>
      <c r="H133" t="s">
        <v>142</v>
      </c>
      <c r="I133">
        <v>3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</row>
    <row r="134" spans="2:17" x14ac:dyDescent="0.3">
      <c r="B134" s="3">
        <v>42208</v>
      </c>
      <c r="C134" t="s">
        <v>8</v>
      </c>
      <c r="D134">
        <v>65</v>
      </c>
      <c r="E134">
        <v>7</v>
      </c>
      <c r="F134">
        <v>15</v>
      </c>
      <c r="G134">
        <v>94</v>
      </c>
      <c r="H134" t="s">
        <v>95</v>
      </c>
      <c r="I134">
        <v>3</v>
      </c>
      <c r="J134">
        <v>2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42208</v>
      </c>
      <c r="C135" t="s">
        <v>8</v>
      </c>
      <c r="D135">
        <v>65</v>
      </c>
      <c r="E135">
        <v>7</v>
      </c>
      <c r="F135">
        <v>16</v>
      </c>
      <c r="G135">
        <v>136</v>
      </c>
      <c r="H135" t="s">
        <v>115</v>
      </c>
      <c r="I135">
        <v>3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Q135" t="s">
        <v>145</v>
      </c>
    </row>
    <row r="136" spans="2:17" x14ac:dyDescent="0.3">
      <c r="B136" s="3">
        <v>42208</v>
      </c>
      <c r="C136" t="s">
        <v>8</v>
      </c>
      <c r="D136">
        <v>65</v>
      </c>
      <c r="E136">
        <v>7</v>
      </c>
      <c r="F136">
        <v>17</v>
      </c>
      <c r="G136">
        <v>113</v>
      </c>
      <c r="H136" t="s">
        <v>96</v>
      </c>
      <c r="I136">
        <v>3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42208</v>
      </c>
      <c r="C137" t="s">
        <v>8</v>
      </c>
      <c r="D137">
        <v>65</v>
      </c>
      <c r="E137">
        <v>7</v>
      </c>
      <c r="F137">
        <v>18</v>
      </c>
      <c r="G137">
        <v>105</v>
      </c>
      <c r="H137" s="11" t="s">
        <v>97</v>
      </c>
      <c r="I137">
        <v>3</v>
      </c>
      <c r="J137">
        <v>4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7" x14ac:dyDescent="0.3">
      <c r="B138" s="3">
        <v>42208</v>
      </c>
      <c r="C138" t="s">
        <v>8</v>
      </c>
      <c r="D138">
        <v>65</v>
      </c>
      <c r="E138">
        <v>7</v>
      </c>
      <c r="F138">
        <v>19</v>
      </c>
      <c r="G138">
        <v>114</v>
      </c>
      <c r="H138" t="s">
        <v>99</v>
      </c>
      <c r="I138">
        <v>4</v>
      </c>
      <c r="J138">
        <v>2</v>
      </c>
      <c r="K138">
        <v>0</v>
      </c>
      <c r="L138">
        <v>1</v>
      </c>
      <c r="M138">
        <v>0</v>
      </c>
      <c r="N138">
        <v>0</v>
      </c>
      <c r="O138">
        <v>0</v>
      </c>
      <c r="Q138" t="s">
        <v>146</v>
      </c>
    </row>
    <row r="139" spans="2:17" x14ac:dyDescent="0.3">
      <c r="B139" s="3">
        <v>42208</v>
      </c>
      <c r="C139" t="s">
        <v>8</v>
      </c>
      <c r="D139">
        <v>65</v>
      </c>
      <c r="E139">
        <v>7</v>
      </c>
      <c r="F139">
        <v>20</v>
      </c>
      <c r="G139">
        <v>121</v>
      </c>
      <c r="H139" t="s">
        <v>124</v>
      </c>
      <c r="I139">
        <v>3</v>
      </c>
      <c r="J139">
        <v>2</v>
      </c>
      <c r="K139">
        <v>0</v>
      </c>
      <c r="L139">
        <v>1</v>
      </c>
      <c r="M139">
        <v>0</v>
      </c>
      <c r="N139">
        <v>0</v>
      </c>
      <c r="O139">
        <v>0</v>
      </c>
      <c r="Q139" t="s">
        <v>147</v>
      </c>
    </row>
    <row r="140" spans="2:17" x14ac:dyDescent="0.3">
      <c r="B140" s="3"/>
    </row>
    <row r="141" spans="2:17" x14ac:dyDescent="0.3">
      <c r="B141" s="3" t="s">
        <v>108</v>
      </c>
      <c r="J141">
        <f t="shared" ref="J141:O141" si="30">SUM(J120:J139)</f>
        <v>25</v>
      </c>
      <c r="K141">
        <f t="shared" si="30"/>
        <v>0</v>
      </c>
      <c r="L141">
        <f t="shared" si="30"/>
        <v>3</v>
      </c>
      <c r="M141">
        <f t="shared" si="30"/>
        <v>0</v>
      </c>
      <c r="N141">
        <f t="shared" si="30"/>
        <v>0</v>
      </c>
      <c r="O141">
        <f t="shared" si="30"/>
        <v>0</v>
      </c>
    </row>
    <row r="142" spans="2:17" x14ac:dyDescent="0.3">
      <c r="B142" s="3" t="s">
        <v>107</v>
      </c>
      <c r="G142">
        <f>AVERAGE(G120:G139)</f>
        <v>105.75</v>
      </c>
      <c r="I142">
        <f>AVERAGE(I120:I139)</f>
        <v>3.2</v>
      </c>
      <c r="J142">
        <f>AVERAGE(J120:J139)</f>
        <v>1.25</v>
      </c>
      <c r="K142">
        <f t="shared" ref="K142:O142" si="31">AVERAGE(K120:K139)</f>
        <v>0</v>
      </c>
      <c r="L142">
        <f t="shared" si="31"/>
        <v>0.15</v>
      </c>
      <c r="M142">
        <f t="shared" si="31"/>
        <v>0</v>
      </c>
      <c r="N142">
        <f t="shared" si="31"/>
        <v>0</v>
      </c>
      <c r="O142">
        <f t="shared" si="31"/>
        <v>0</v>
      </c>
    </row>
    <row r="143" spans="2:17" x14ac:dyDescent="0.3">
      <c r="B143" t="s">
        <v>121</v>
      </c>
      <c r="G143">
        <f>_xlfn.STDEV.S(G120:G139)</f>
        <v>20.159560876587616</v>
      </c>
      <c r="I143">
        <f t="shared" ref="I143:O143" si="32">_xlfn.STDEV.S(I120:I139)</f>
        <v>0.52314836378059637</v>
      </c>
      <c r="J143">
        <f t="shared" si="32"/>
        <v>1.2513150976809202</v>
      </c>
      <c r="K143">
        <f t="shared" si="32"/>
        <v>0</v>
      </c>
      <c r="L143">
        <f t="shared" si="32"/>
        <v>0.36634754853252327</v>
      </c>
      <c r="M143">
        <f t="shared" si="32"/>
        <v>0</v>
      </c>
      <c r="N143">
        <f t="shared" si="32"/>
        <v>0</v>
      </c>
      <c r="O143">
        <f t="shared" si="32"/>
        <v>0</v>
      </c>
    </row>
    <row r="144" spans="2:17" x14ac:dyDescent="0.3">
      <c r="B144" s="3" t="s">
        <v>122</v>
      </c>
      <c r="G144">
        <f>(G143/SQRT(20))</f>
        <v>4.5078148516595151</v>
      </c>
      <c r="I144">
        <f t="shared" ref="I144" si="33">(I143/SQRT(20))</f>
        <v>0.11697953037312023</v>
      </c>
      <c r="J144">
        <f t="shared" ref="J144" si="34">(J143/SQRT(20))</f>
        <v>0.27980256196863268</v>
      </c>
      <c r="K144">
        <f t="shared" ref="K144" si="35">(K143/SQRT(20))</f>
        <v>0</v>
      </c>
      <c r="L144">
        <f t="shared" ref="L144" si="36">(L143/SQRT(20))</f>
        <v>8.1917802190912534E-2</v>
      </c>
      <c r="M144">
        <f t="shared" ref="M144" si="37">(M143/SQRT(20))</f>
        <v>0</v>
      </c>
      <c r="N144">
        <f t="shared" ref="N144" si="38">(N143/SQRT(20))</f>
        <v>0</v>
      </c>
      <c r="O144">
        <f t="shared" ref="O144" si="39">(O143/SQRT(20))</f>
        <v>0</v>
      </c>
    </row>
    <row r="146" spans="2:17" x14ac:dyDescent="0.3">
      <c r="B146" t="s">
        <v>34</v>
      </c>
      <c r="C146" t="s">
        <v>35</v>
      </c>
      <c r="D146" t="s">
        <v>55</v>
      </c>
      <c r="E146" t="s">
        <v>36</v>
      </c>
      <c r="F146" t="s">
        <v>37</v>
      </c>
      <c r="G146" t="s">
        <v>114</v>
      </c>
      <c r="H146" t="s">
        <v>39</v>
      </c>
      <c r="I146" t="s">
        <v>40</v>
      </c>
      <c r="J146" t="s">
        <v>41</v>
      </c>
      <c r="K146" t="s">
        <v>42</v>
      </c>
      <c r="L146" t="s">
        <v>43</v>
      </c>
      <c r="M146" t="s">
        <v>44</v>
      </c>
      <c r="N146" t="s">
        <v>45</v>
      </c>
      <c r="O146" t="s">
        <v>46</v>
      </c>
      <c r="Q146" t="s">
        <v>100</v>
      </c>
    </row>
    <row r="147" spans="2:17" x14ac:dyDescent="0.3">
      <c r="B147" s="3">
        <v>42208</v>
      </c>
      <c r="C147" t="s">
        <v>8</v>
      </c>
      <c r="D147">
        <v>66</v>
      </c>
      <c r="E147">
        <v>8</v>
      </c>
      <c r="F147">
        <v>1</v>
      </c>
      <c r="G147">
        <v>90</v>
      </c>
      <c r="H147" t="s">
        <v>96</v>
      </c>
      <c r="I147">
        <v>3</v>
      </c>
      <c r="J147">
        <v>3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42208</v>
      </c>
      <c r="C148" t="s">
        <v>8</v>
      </c>
      <c r="D148">
        <v>66</v>
      </c>
      <c r="E148">
        <v>8</v>
      </c>
      <c r="F148">
        <v>2</v>
      </c>
      <c r="G148">
        <v>54</v>
      </c>
      <c r="H148" t="s">
        <v>98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7" x14ac:dyDescent="0.3">
      <c r="B149" s="3">
        <v>42208</v>
      </c>
      <c r="C149" t="s">
        <v>8</v>
      </c>
      <c r="D149">
        <v>66</v>
      </c>
      <c r="E149">
        <v>8</v>
      </c>
      <c r="F149">
        <v>3</v>
      </c>
      <c r="G149">
        <v>90</v>
      </c>
      <c r="H149" t="s">
        <v>95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 t="s">
        <v>111</v>
      </c>
    </row>
    <row r="150" spans="2:17" x14ac:dyDescent="0.3">
      <c r="B150" s="3">
        <v>42208</v>
      </c>
      <c r="C150" t="s">
        <v>8</v>
      </c>
      <c r="D150">
        <v>66</v>
      </c>
      <c r="E150">
        <v>8</v>
      </c>
      <c r="F150">
        <v>4</v>
      </c>
      <c r="G150">
        <v>62</v>
      </c>
      <c r="H150" t="s">
        <v>98</v>
      </c>
      <c r="I150">
        <v>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7" x14ac:dyDescent="0.3">
      <c r="B151" s="3">
        <v>42208</v>
      </c>
      <c r="C151" t="s">
        <v>8</v>
      </c>
      <c r="D151">
        <v>66</v>
      </c>
      <c r="E151">
        <v>8</v>
      </c>
      <c r="F151">
        <v>5</v>
      </c>
      <c r="G151">
        <v>60</v>
      </c>
      <c r="H151" t="s">
        <v>96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42208</v>
      </c>
      <c r="C152" t="s">
        <v>8</v>
      </c>
      <c r="D152">
        <v>66</v>
      </c>
      <c r="E152">
        <v>8</v>
      </c>
      <c r="F152">
        <v>6</v>
      </c>
      <c r="G152">
        <v>48</v>
      </c>
      <c r="H152" t="s">
        <v>95</v>
      </c>
      <c r="I152">
        <v>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2:17" x14ac:dyDescent="0.3">
      <c r="B153" s="3">
        <v>42208</v>
      </c>
      <c r="C153" t="s">
        <v>8</v>
      </c>
      <c r="D153">
        <v>66</v>
      </c>
      <c r="E153">
        <v>8</v>
      </c>
      <c r="F153">
        <v>7</v>
      </c>
      <c r="G153">
        <v>61</v>
      </c>
      <c r="H153" t="s">
        <v>98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7" x14ac:dyDescent="0.3">
      <c r="B154" s="3">
        <v>42208</v>
      </c>
      <c r="C154" t="s">
        <v>8</v>
      </c>
      <c r="D154">
        <v>66</v>
      </c>
      <c r="E154">
        <v>8</v>
      </c>
      <c r="F154">
        <v>8</v>
      </c>
      <c r="G154">
        <v>58</v>
      </c>
      <c r="H154" t="s">
        <v>96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 t="s">
        <v>148</v>
      </c>
    </row>
    <row r="155" spans="2:17" x14ac:dyDescent="0.3">
      <c r="B155" s="3">
        <v>42208</v>
      </c>
      <c r="C155" t="s">
        <v>8</v>
      </c>
      <c r="D155">
        <v>66</v>
      </c>
      <c r="E155">
        <v>8</v>
      </c>
      <c r="F155">
        <v>9</v>
      </c>
      <c r="G155">
        <v>43</v>
      </c>
      <c r="H155" t="s">
        <v>96</v>
      </c>
      <c r="I155">
        <v>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 t="s">
        <v>149</v>
      </c>
    </row>
    <row r="156" spans="2:17" x14ac:dyDescent="0.3">
      <c r="B156" s="3"/>
    </row>
    <row r="157" spans="2:17" x14ac:dyDescent="0.3">
      <c r="B157" s="3" t="s">
        <v>108</v>
      </c>
      <c r="J157">
        <f t="shared" ref="J157:O157" si="40">SUM(J147:J155)</f>
        <v>3</v>
      </c>
      <c r="K157">
        <f t="shared" si="40"/>
        <v>0</v>
      </c>
      <c r="L157">
        <f t="shared" si="40"/>
        <v>0</v>
      </c>
      <c r="M157">
        <f t="shared" si="40"/>
        <v>0</v>
      </c>
      <c r="N157">
        <f t="shared" si="40"/>
        <v>0</v>
      </c>
      <c r="O157">
        <f t="shared" si="40"/>
        <v>0</v>
      </c>
    </row>
    <row r="158" spans="2:17" x14ac:dyDescent="0.3">
      <c r="B158" s="3" t="s">
        <v>107</v>
      </c>
      <c r="G158">
        <f>AVERAGE(G147:G155)</f>
        <v>62.888888888888886</v>
      </c>
      <c r="I158">
        <f t="shared" ref="I158:O158" si="41">AVERAGE(I147:I155)</f>
        <v>3.3333333333333335</v>
      </c>
      <c r="J158">
        <f t="shared" si="41"/>
        <v>0.33333333333333331</v>
      </c>
      <c r="K158">
        <f t="shared" si="41"/>
        <v>0</v>
      </c>
      <c r="L158">
        <f t="shared" si="41"/>
        <v>0</v>
      </c>
      <c r="M158">
        <f t="shared" si="41"/>
        <v>0</v>
      </c>
      <c r="N158">
        <f t="shared" si="41"/>
        <v>0</v>
      </c>
      <c r="O158">
        <f t="shared" si="41"/>
        <v>0</v>
      </c>
    </row>
    <row r="159" spans="2:17" x14ac:dyDescent="0.3">
      <c r="B159" t="s">
        <v>121</v>
      </c>
      <c r="G159">
        <f>_xlfn.STDEV.S(G147:G155)</f>
        <v>16.594008289473383</v>
      </c>
      <c r="I159">
        <f t="shared" ref="I159:O159" si="42">_xlfn.STDEV.S(I147:I155)</f>
        <v>0.70710678118654757</v>
      </c>
      <c r="J159">
        <f t="shared" si="42"/>
        <v>1</v>
      </c>
      <c r="K159">
        <f t="shared" si="42"/>
        <v>0</v>
      </c>
      <c r="L159">
        <f t="shared" si="42"/>
        <v>0</v>
      </c>
      <c r="M159">
        <f t="shared" si="42"/>
        <v>0</v>
      </c>
      <c r="N159">
        <f t="shared" si="42"/>
        <v>0</v>
      </c>
      <c r="O159">
        <f t="shared" si="42"/>
        <v>0</v>
      </c>
    </row>
    <row r="160" spans="2:17" x14ac:dyDescent="0.3">
      <c r="B160" s="3" t="s">
        <v>122</v>
      </c>
      <c r="G160">
        <f>(G159/SQRT(9))</f>
        <v>5.5313360964911276</v>
      </c>
      <c r="I160">
        <f>(I159/SQRT(9))</f>
        <v>0.23570226039551587</v>
      </c>
      <c r="J160">
        <f>(J159/SQRT(9))</f>
        <v>0.33333333333333331</v>
      </c>
      <c r="K160">
        <f t="shared" ref="K160:O160" si="43">(K159/SQRT(9))</f>
        <v>0</v>
      </c>
      <c r="L160">
        <f t="shared" si="43"/>
        <v>0</v>
      </c>
      <c r="M160">
        <f t="shared" si="43"/>
        <v>0</v>
      </c>
      <c r="N160">
        <f t="shared" si="43"/>
        <v>0</v>
      </c>
      <c r="O160">
        <f t="shared" si="43"/>
        <v>0</v>
      </c>
    </row>
    <row r="162" spans="2:17" x14ac:dyDescent="0.3">
      <c r="B162" t="s">
        <v>34</v>
      </c>
      <c r="C162" t="s">
        <v>35</v>
      </c>
      <c r="D162" t="s">
        <v>55</v>
      </c>
      <c r="E162" t="s">
        <v>36</v>
      </c>
      <c r="F162" t="s">
        <v>37</v>
      </c>
      <c r="G162" t="s">
        <v>114</v>
      </c>
      <c r="H162" t="s">
        <v>39</v>
      </c>
      <c r="I162" t="s">
        <v>40</v>
      </c>
      <c r="J162" t="s">
        <v>41</v>
      </c>
      <c r="K162" t="s">
        <v>42</v>
      </c>
      <c r="L162" t="s">
        <v>43</v>
      </c>
      <c r="M162" t="s">
        <v>44</v>
      </c>
      <c r="N162" t="s">
        <v>45</v>
      </c>
      <c r="O162" t="s">
        <v>46</v>
      </c>
      <c r="Q162" t="s">
        <v>100</v>
      </c>
    </row>
    <row r="163" spans="2:17" x14ac:dyDescent="0.3">
      <c r="B163" s="3">
        <v>42208</v>
      </c>
      <c r="C163" t="s">
        <v>8</v>
      </c>
      <c r="D163">
        <v>67</v>
      </c>
      <c r="E163">
        <v>9</v>
      </c>
      <c r="F163">
        <v>1</v>
      </c>
      <c r="G163">
        <v>42</v>
      </c>
      <c r="H163" t="s">
        <v>98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2:17" x14ac:dyDescent="0.3">
      <c r="B164" s="3">
        <v>42208</v>
      </c>
      <c r="C164" t="s">
        <v>8</v>
      </c>
      <c r="D164">
        <v>67</v>
      </c>
      <c r="E164">
        <v>9</v>
      </c>
      <c r="F164">
        <v>2</v>
      </c>
      <c r="G164">
        <v>66</v>
      </c>
      <c r="H164" t="s">
        <v>96</v>
      </c>
      <c r="I164">
        <v>3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42208</v>
      </c>
      <c r="C165" t="s">
        <v>8</v>
      </c>
      <c r="D165">
        <v>67</v>
      </c>
      <c r="E165">
        <v>9</v>
      </c>
      <c r="F165">
        <v>3</v>
      </c>
      <c r="G165">
        <v>82</v>
      </c>
      <c r="H165" t="s">
        <v>95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42208</v>
      </c>
      <c r="C166" t="s">
        <v>8</v>
      </c>
      <c r="D166">
        <v>67</v>
      </c>
      <c r="E166">
        <v>9</v>
      </c>
      <c r="F166">
        <v>4</v>
      </c>
      <c r="G166">
        <v>73</v>
      </c>
      <c r="H166" t="s">
        <v>97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42208</v>
      </c>
      <c r="C167" t="s">
        <v>8</v>
      </c>
      <c r="D167">
        <v>67</v>
      </c>
      <c r="E167">
        <v>9</v>
      </c>
      <c r="F167">
        <v>5</v>
      </c>
      <c r="G167">
        <v>36</v>
      </c>
      <c r="H167" t="s">
        <v>96</v>
      </c>
      <c r="I167">
        <v>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 t="s">
        <v>151</v>
      </c>
    </row>
    <row r="168" spans="2:17" x14ac:dyDescent="0.3">
      <c r="B168" s="3">
        <v>42208</v>
      </c>
      <c r="C168" t="s">
        <v>8</v>
      </c>
      <c r="D168">
        <v>67</v>
      </c>
      <c r="E168">
        <v>9</v>
      </c>
      <c r="F168">
        <v>6</v>
      </c>
      <c r="G168">
        <v>46</v>
      </c>
      <c r="H168" t="s">
        <v>96</v>
      </c>
      <c r="I168">
        <v>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Q168" t="s">
        <v>151</v>
      </c>
    </row>
    <row r="169" spans="2:17" x14ac:dyDescent="0.3">
      <c r="B169" s="3">
        <v>42208</v>
      </c>
      <c r="C169" t="s">
        <v>8</v>
      </c>
      <c r="D169">
        <v>67</v>
      </c>
      <c r="E169">
        <v>9</v>
      </c>
      <c r="F169">
        <v>7</v>
      </c>
      <c r="G169">
        <v>57</v>
      </c>
      <c r="H169" t="s">
        <v>98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Q169" t="s">
        <v>150</v>
      </c>
    </row>
    <row r="170" spans="2:17" x14ac:dyDescent="0.3">
      <c r="B170" s="3">
        <v>42208</v>
      </c>
      <c r="C170" t="s">
        <v>8</v>
      </c>
      <c r="D170">
        <v>67</v>
      </c>
      <c r="E170">
        <v>9</v>
      </c>
      <c r="F170">
        <v>8</v>
      </c>
      <c r="G170">
        <v>88</v>
      </c>
      <c r="H170" t="s">
        <v>98</v>
      </c>
      <c r="I170">
        <v>3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</row>
    <row r="171" spans="2:17" x14ac:dyDescent="0.3">
      <c r="B171" s="3">
        <v>42208</v>
      </c>
      <c r="C171" t="s">
        <v>8</v>
      </c>
      <c r="D171">
        <v>67</v>
      </c>
      <c r="E171">
        <v>9</v>
      </c>
      <c r="F171">
        <v>9</v>
      </c>
      <c r="G171">
        <v>91</v>
      </c>
      <c r="H171" t="s">
        <v>98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42208</v>
      </c>
      <c r="C172" t="s">
        <v>8</v>
      </c>
      <c r="D172">
        <v>67</v>
      </c>
      <c r="E172">
        <v>9</v>
      </c>
      <c r="F172">
        <v>10</v>
      </c>
      <c r="G172">
        <v>97</v>
      </c>
      <c r="H172" t="s">
        <v>96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42208</v>
      </c>
      <c r="C173" t="s">
        <v>8</v>
      </c>
      <c r="D173">
        <v>67</v>
      </c>
      <c r="E173">
        <v>9</v>
      </c>
      <c r="F173">
        <v>11</v>
      </c>
      <c r="G173">
        <v>70</v>
      </c>
      <c r="H173" t="s">
        <v>98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 t="s">
        <v>111</v>
      </c>
    </row>
    <row r="174" spans="2:17" x14ac:dyDescent="0.3">
      <c r="B174" s="3">
        <v>42208</v>
      </c>
      <c r="C174" t="s">
        <v>8</v>
      </c>
      <c r="D174">
        <v>67</v>
      </c>
      <c r="E174">
        <v>9</v>
      </c>
      <c r="F174">
        <v>12</v>
      </c>
      <c r="G174">
        <v>80</v>
      </c>
      <c r="H174" t="s">
        <v>95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7" x14ac:dyDescent="0.3">
      <c r="B175" s="3">
        <v>42208</v>
      </c>
      <c r="C175" t="s">
        <v>8</v>
      </c>
      <c r="D175">
        <v>67</v>
      </c>
      <c r="E175">
        <v>9</v>
      </c>
      <c r="F175">
        <v>13</v>
      </c>
      <c r="G175">
        <v>73</v>
      </c>
      <c r="H175" t="s">
        <v>95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Q175" t="s">
        <v>111</v>
      </c>
    </row>
    <row r="176" spans="2:17" x14ac:dyDescent="0.3">
      <c r="B176" s="3">
        <v>42208</v>
      </c>
      <c r="C176" t="s">
        <v>8</v>
      </c>
      <c r="D176">
        <v>67</v>
      </c>
      <c r="E176">
        <v>9</v>
      </c>
      <c r="F176">
        <v>14</v>
      </c>
      <c r="G176">
        <v>78</v>
      </c>
      <c r="H176" t="s">
        <v>96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7" x14ac:dyDescent="0.3">
      <c r="B177" s="3">
        <v>42208</v>
      </c>
      <c r="C177" t="s">
        <v>8</v>
      </c>
      <c r="D177">
        <v>67</v>
      </c>
      <c r="E177">
        <v>9</v>
      </c>
      <c r="F177">
        <v>15</v>
      </c>
      <c r="G177">
        <v>120</v>
      </c>
      <c r="H177" t="s">
        <v>115</v>
      </c>
      <c r="I177">
        <v>4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</row>
    <row r="178" spans="2:17" x14ac:dyDescent="0.3">
      <c r="B178" s="3">
        <v>42208</v>
      </c>
      <c r="C178" t="s">
        <v>8</v>
      </c>
      <c r="D178">
        <v>67</v>
      </c>
      <c r="E178">
        <v>9</v>
      </c>
      <c r="F178">
        <v>16</v>
      </c>
      <c r="G178">
        <v>110</v>
      </c>
      <c r="H178" t="s">
        <v>98</v>
      </c>
      <c r="I178">
        <v>3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7" x14ac:dyDescent="0.3">
      <c r="B179" s="3">
        <v>42208</v>
      </c>
      <c r="C179" t="s">
        <v>8</v>
      </c>
      <c r="D179">
        <v>67</v>
      </c>
      <c r="E179">
        <v>9</v>
      </c>
      <c r="F179">
        <v>17</v>
      </c>
      <c r="G179">
        <v>115</v>
      </c>
      <c r="H179" t="s">
        <v>96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7" x14ac:dyDescent="0.3">
      <c r="B180" s="3">
        <v>42208</v>
      </c>
      <c r="C180" t="s">
        <v>8</v>
      </c>
      <c r="D180">
        <v>67</v>
      </c>
      <c r="E180">
        <v>9</v>
      </c>
      <c r="F180">
        <v>18</v>
      </c>
      <c r="G180">
        <v>56</v>
      </c>
      <c r="H180" s="11" t="s">
        <v>98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Q180" t="s">
        <v>111</v>
      </c>
    </row>
    <row r="181" spans="2:17" x14ac:dyDescent="0.3">
      <c r="B181" s="3">
        <v>42208</v>
      </c>
      <c r="C181" t="s">
        <v>8</v>
      </c>
      <c r="D181">
        <v>67</v>
      </c>
      <c r="E181">
        <v>9</v>
      </c>
      <c r="F181">
        <v>19</v>
      </c>
      <c r="G181">
        <v>100</v>
      </c>
      <c r="H181" t="s">
        <v>96</v>
      </c>
      <c r="I181">
        <v>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42208</v>
      </c>
      <c r="C182" t="s">
        <v>8</v>
      </c>
      <c r="D182">
        <v>67</v>
      </c>
      <c r="E182">
        <v>9</v>
      </c>
      <c r="F182">
        <v>20</v>
      </c>
      <c r="G182">
        <v>80</v>
      </c>
      <c r="H182" t="s">
        <v>96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/>
    </row>
    <row r="184" spans="2:17" x14ac:dyDescent="0.3">
      <c r="B184" s="3" t="s">
        <v>108</v>
      </c>
      <c r="J184">
        <f t="shared" ref="J184:O184" si="44">SUM(J163:J182)</f>
        <v>2</v>
      </c>
      <c r="K184">
        <f t="shared" si="44"/>
        <v>2</v>
      </c>
      <c r="L184">
        <f t="shared" si="44"/>
        <v>0</v>
      </c>
      <c r="M184">
        <f t="shared" si="44"/>
        <v>0</v>
      </c>
      <c r="N184">
        <f t="shared" si="44"/>
        <v>0</v>
      </c>
      <c r="O184">
        <f t="shared" si="44"/>
        <v>0</v>
      </c>
    </row>
    <row r="185" spans="2:17" x14ac:dyDescent="0.3">
      <c r="B185" s="3" t="s">
        <v>107</v>
      </c>
      <c r="G185">
        <f>AVERAGE(G163:G182)</f>
        <v>78</v>
      </c>
      <c r="I185">
        <f>AVERAGE(I163:I182)</f>
        <v>3.2</v>
      </c>
      <c r="J185">
        <f>AVERAGE(J163:J182)</f>
        <v>0.1</v>
      </c>
      <c r="K185">
        <f t="shared" ref="K185:O185" si="45">AVERAGE(K163:K182)</f>
        <v>0.1</v>
      </c>
      <c r="L185">
        <f t="shared" si="45"/>
        <v>0</v>
      </c>
      <c r="M185">
        <f t="shared" si="45"/>
        <v>0</v>
      </c>
      <c r="N185">
        <f t="shared" si="45"/>
        <v>0</v>
      </c>
      <c r="O185">
        <f t="shared" si="45"/>
        <v>0</v>
      </c>
    </row>
    <row r="186" spans="2:17" x14ac:dyDescent="0.3">
      <c r="B186" t="s">
        <v>121</v>
      </c>
      <c r="G186">
        <f>_xlfn.STDEV.S(G163:G182)</f>
        <v>23.577420063317049</v>
      </c>
      <c r="I186">
        <f t="shared" ref="I186:O186" si="46">_xlfn.STDEV.S(I163:I182)</f>
        <v>0.61558701125109194</v>
      </c>
      <c r="J186">
        <f t="shared" si="46"/>
        <v>0.30779350562554625</v>
      </c>
      <c r="K186">
        <f t="shared" si="46"/>
        <v>0.30779350562554625</v>
      </c>
      <c r="L186">
        <f t="shared" si="46"/>
        <v>0</v>
      </c>
      <c r="M186">
        <f t="shared" si="46"/>
        <v>0</v>
      </c>
      <c r="N186">
        <f t="shared" si="46"/>
        <v>0</v>
      </c>
      <c r="O186">
        <f t="shared" si="46"/>
        <v>0</v>
      </c>
    </row>
    <row r="187" spans="2:17" x14ac:dyDescent="0.3">
      <c r="B187" s="3" t="s">
        <v>122</v>
      </c>
      <c r="G187">
        <f>(G186/SQRT(20))</f>
        <v>5.2720713995644317</v>
      </c>
      <c r="I187">
        <f t="shared" ref="I187" si="47">(I186/SQRT(20))</f>
        <v>0.13764944032233695</v>
      </c>
      <c r="J187">
        <f t="shared" ref="J187" si="48">(J186/SQRT(20))</f>
        <v>6.8824720161168529E-2</v>
      </c>
      <c r="K187">
        <f t="shared" ref="K187" si="49">(K186/SQRT(20))</f>
        <v>6.8824720161168529E-2</v>
      </c>
      <c r="L187">
        <f t="shared" ref="L187" si="50">(L186/SQRT(20))</f>
        <v>0</v>
      </c>
      <c r="M187">
        <f t="shared" ref="M187" si="51">(M186/SQRT(20))</f>
        <v>0</v>
      </c>
      <c r="N187">
        <f t="shared" ref="N187" si="52">(N186/SQRT(20))</f>
        <v>0</v>
      </c>
      <c r="O187">
        <f t="shared" ref="O187" si="53">(O186/SQRT(20))</f>
        <v>0</v>
      </c>
    </row>
    <row r="189" spans="2:17" x14ac:dyDescent="0.3">
      <c r="B189" t="s">
        <v>34</v>
      </c>
      <c r="C189" t="s">
        <v>35</v>
      </c>
      <c r="D189" t="s">
        <v>55</v>
      </c>
      <c r="E189" t="s">
        <v>36</v>
      </c>
      <c r="F189" t="s">
        <v>37</v>
      </c>
      <c r="G189" t="s">
        <v>114</v>
      </c>
      <c r="H189" t="s">
        <v>39</v>
      </c>
      <c r="I189" t="s">
        <v>40</v>
      </c>
      <c r="J189" t="s">
        <v>41</v>
      </c>
      <c r="K189" t="s">
        <v>42</v>
      </c>
      <c r="L189" t="s">
        <v>43</v>
      </c>
      <c r="M189" t="s">
        <v>44</v>
      </c>
      <c r="N189" t="s">
        <v>45</v>
      </c>
      <c r="O189" t="s">
        <v>46</v>
      </c>
      <c r="Q189" t="s">
        <v>100</v>
      </c>
    </row>
    <row r="190" spans="2:17" x14ac:dyDescent="0.3">
      <c r="B190" s="3">
        <v>42208</v>
      </c>
      <c r="C190" t="s">
        <v>8</v>
      </c>
      <c r="D190">
        <v>68</v>
      </c>
      <c r="E190">
        <v>10</v>
      </c>
      <c r="F190">
        <v>1</v>
      </c>
      <c r="G190">
        <v>67</v>
      </c>
      <c r="H190" t="s">
        <v>95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Q190" t="s">
        <v>152</v>
      </c>
    </row>
    <row r="191" spans="2:17" x14ac:dyDescent="0.3">
      <c r="B191" s="3">
        <v>42208</v>
      </c>
      <c r="C191" t="s">
        <v>8</v>
      </c>
      <c r="D191">
        <v>68</v>
      </c>
      <c r="E191">
        <v>10</v>
      </c>
      <c r="F191">
        <v>2</v>
      </c>
      <c r="G191">
        <v>54</v>
      </c>
      <c r="H191" t="s">
        <v>116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42208</v>
      </c>
      <c r="C192" t="s">
        <v>8</v>
      </c>
      <c r="D192">
        <v>68</v>
      </c>
      <c r="E192">
        <v>10</v>
      </c>
      <c r="F192">
        <v>3</v>
      </c>
      <c r="G192">
        <v>78</v>
      </c>
      <c r="H192" t="s">
        <v>95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7" x14ac:dyDescent="0.3">
      <c r="B193" s="3">
        <v>42208</v>
      </c>
      <c r="C193" t="s">
        <v>8</v>
      </c>
      <c r="D193">
        <v>68</v>
      </c>
      <c r="E193">
        <v>10</v>
      </c>
      <c r="F193">
        <v>4</v>
      </c>
      <c r="G193">
        <v>54</v>
      </c>
      <c r="H193" t="s">
        <v>116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7" x14ac:dyDescent="0.3">
      <c r="B194" s="3">
        <v>42208</v>
      </c>
      <c r="C194" t="s">
        <v>8</v>
      </c>
      <c r="D194">
        <v>68</v>
      </c>
      <c r="E194">
        <v>10</v>
      </c>
      <c r="F194">
        <v>5</v>
      </c>
      <c r="G194">
        <v>90</v>
      </c>
      <c r="H194" t="s">
        <v>95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7" x14ac:dyDescent="0.3">
      <c r="B195" s="3">
        <v>42208</v>
      </c>
      <c r="C195" t="s">
        <v>8</v>
      </c>
      <c r="D195">
        <v>68</v>
      </c>
      <c r="E195">
        <v>10</v>
      </c>
      <c r="F195">
        <v>6</v>
      </c>
      <c r="G195">
        <v>64</v>
      </c>
      <c r="H195" t="s">
        <v>96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7" x14ac:dyDescent="0.3">
      <c r="B196" s="3">
        <v>42208</v>
      </c>
      <c r="C196" t="s">
        <v>8</v>
      </c>
      <c r="D196">
        <v>68</v>
      </c>
      <c r="E196">
        <v>10</v>
      </c>
      <c r="F196">
        <v>7</v>
      </c>
      <c r="G196">
        <v>92</v>
      </c>
      <c r="H196" t="s">
        <v>116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7" x14ac:dyDescent="0.3">
      <c r="B197" s="3">
        <v>42208</v>
      </c>
      <c r="C197" t="s">
        <v>8</v>
      </c>
      <c r="D197">
        <v>68</v>
      </c>
      <c r="E197">
        <v>10</v>
      </c>
      <c r="F197">
        <v>8</v>
      </c>
      <c r="G197">
        <v>58</v>
      </c>
      <c r="H197" t="s">
        <v>95</v>
      </c>
      <c r="I197">
        <v>3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7" x14ac:dyDescent="0.3">
      <c r="B198" s="3">
        <v>42208</v>
      </c>
      <c r="C198" t="s">
        <v>8</v>
      </c>
      <c r="D198">
        <v>68</v>
      </c>
      <c r="E198">
        <v>10</v>
      </c>
      <c r="F198">
        <v>9</v>
      </c>
      <c r="G198">
        <v>76</v>
      </c>
      <c r="H198" t="s">
        <v>97</v>
      </c>
      <c r="I198">
        <v>3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7" x14ac:dyDescent="0.3">
      <c r="B199" s="3">
        <v>42208</v>
      </c>
      <c r="C199" t="s">
        <v>8</v>
      </c>
      <c r="D199">
        <v>68</v>
      </c>
      <c r="E199">
        <v>10</v>
      </c>
      <c r="F199">
        <v>10</v>
      </c>
      <c r="G199">
        <v>62</v>
      </c>
      <c r="H199" t="s">
        <v>95</v>
      </c>
      <c r="I199">
        <v>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7" x14ac:dyDescent="0.3">
      <c r="B200" s="3">
        <v>42208</v>
      </c>
      <c r="C200" t="s">
        <v>8</v>
      </c>
      <c r="D200">
        <v>68</v>
      </c>
      <c r="E200">
        <v>10</v>
      </c>
      <c r="F200">
        <v>11</v>
      </c>
      <c r="G200">
        <v>105</v>
      </c>
      <c r="H200" t="s">
        <v>99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7" x14ac:dyDescent="0.3">
      <c r="B201" s="3">
        <v>42208</v>
      </c>
      <c r="C201" t="s">
        <v>8</v>
      </c>
      <c r="D201">
        <v>68</v>
      </c>
      <c r="E201">
        <v>10</v>
      </c>
      <c r="F201">
        <v>12</v>
      </c>
      <c r="G201">
        <v>111</v>
      </c>
      <c r="H201" t="s">
        <v>99</v>
      </c>
      <c r="I201">
        <v>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7" x14ac:dyDescent="0.3">
      <c r="B202" s="3">
        <v>42208</v>
      </c>
      <c r="C202" t="s">
        <v>8</v>
      </c>
      <c r="D202">
        <v>68</v>
      </c>
      <c r="E202">
        <v>10</v>
      </c>
      <c r="F202">
        <v>13</v>
      </c>
      <c r="G202">
        <v>85</v>
      </c>
      <c r="H202" t="s">
        <v>96</v>
      </c>
      <c r="I202">
        <v>4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7" x14ac:dyDescent="0.3">
      <c r="B203" s="3">
        <v>42208</v>
      </c>
      <c r="C203" t="s">
        <v>8</v>
      </c>
      <c r="D203">
        <v>68</v>
      </c>
      <c r="E203">
        <v>10</v>
      </c>
      <c r="F203">
        <v>14</v>
      </c>
      <c r="G203">
        <v>110</v>
      </c>
      <c r="H203" t="s">
        <v>97</v>
      </c>
      <c r="I203">
        <v>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Q203" t="s">
        <v>111</v>
      </c>
    </row>
    <row r="204" spans="2:17" x14ac:dyDescent="0.3">
      <c r="B204" s="3">
        <v>42208</v>
      </c>
      <c r="C204" t="s">
        <v>8</v>
      </c>
      <c r="D204">
        <v>68</v>
      </c>
      <c r="E204">
        <v>10</v>
      </c>
      <c r="F204">
        <v>15</v>
      </c>
      <c r="G204">
        <v>116</v>
      </c>
      <c r="H204" t="s">
        <v>116</v>
      </c>
      <c r="I204">
        <v>4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7" x14ac:dyDescent="0.3">
      <c r="B205" s="3">
        <v>42208</v>
      </c>
      <c r="C205" t="s">
        <v>8</v>
      </c>
      <c r="D205">
        <v>68</v>
      </c>
      <c r="E205">
        <v>10</v>
      </c>
      <c r="F205">
        <v>16</v>
      </c>
      <c r="G205">
        <v>113</v>
      </c>
      <c r="H205" t="s">
        <v>116</v>
      </c>
      <c r="I205">
        <v>5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2:17" x14ac:dyDescent="0.3">
      <c r="B206" s="3">
        <v>42208</v>
      </c>
      <c r="C206" t="s">
        <v>8</v>
      </c>
      <c r="D206">
        <v>68</v>
      </c>
      <c r="E206">
        <v>10</v>
      </c>
      <c r="F206">
        <v>17</v>
      </c>
      <c r="G206">
        <v>99</v>
      </c>
      <c r="H206" t="s">
        <v>95</v>
      </c>
      <c r="I206">
        <v>4</v>
      </c>
      <c r="J206">
        <v>2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7" x14ac:dyDescent="0.3">
      <c r="B207" s="3">
        <v>42208</v>
      </c>
      <c r="C207" t="s">
        <v>8</v>
      </c>
      <c r="D207">
        <v>68</v>
      </c>
      <c r="E207">
        <v>10</v>
      </c>
      <c r="F207">
        <v>18</v>
      </c>
      <c r="G207">
        <v>114</v>
      </c>
      <c r="H207" s="11" t="s">
        <v>116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2:17" x14ac:dyDescent="0.3">
      <c r="B208" s="3">
        <v>42208</v>
      </c>
      <c r="C208" t="s">
        <v>8</v>
      </c>
      <c r="D208">
        <v>68</v>
      </c>
      <c r="E208">
        <v>10</v>
      </c>
      <c r="F208">
        <v>19</v>
      </c>
      <c r="G208">
        <v>107</v>
      </c>
      <c r="H208" t="s">
        <v>137</v>
      </c>
      <c r="I208">
        <v>4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Q208" t="s">
        <v>153</v>
      </c>
    </row>
    <row r="209" spans="2:17" x14ac:dyDescent="0.3">
      <c r="B209" s="3">
        <v>42208</v>
      </c>
      <c r="C209" t="s">
        <v>8</v>
      </c>
      <c r="D209">
        <v>68</v>
      </c>
      <c r="E209">
        <v>10</v>
      </c>
      <c r="F209">
        <v>20</v>
      </c>
      <c r="G209">
        <v>91</v>
      </c>
      <c r="H209" t="s">
        <v>116</v>
      </c>
      <c r="I209">
        <v>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7" x14ac:dyDescent="0.3">
      <c r="B210" s="3"/>
    </row>
    <row r="211" spans="2:17" x14ac:dyDescent="0.3">
      <c r="B211" s="3" t="s">
        <v>108</v>
      </c>
      <c r="J211">
        <f t="shared" ref="J211:O211" si="54">SUM(J190:J209)</f>
        <v>7</v>
      </c>
      <c r="K211">
        <f t="shared" si="54"/>
        <v>1</v>
      </c>
      <c r="L211">
        <f t="shared" si="54"/>
        <v>0</v>
      </c>
      <c r="M211">
        <f t="shared" si="54"/>
        <v>0</v>
      </c>
      <c r="N211">
        <f t="shared" si="54"/>
        <v>0</v>
      </c>
      <c r="O211">
        <f t="shared" si="54"/>
        <v>0</v>
      </c>
    </row>
    <row r="212" spans="2:17" x14ac:dyDescent="0.3">
      <c r="B212" s="3" t="s">
        <v>107</v>
      </c>
      <c r="G212">
        <f>AVERAGE(G190:G209)</f>
        <v>87.3</v>
      </c>
      <c r="I212">
        <f>AVERAGE(I190:I209)</f>
        <v>3.65</v>
      </c>
      <c r="J212">
        <f>AVERAGE(J190:J209)</f>
        <v>0.35</v>
      </c>
      <c r="K212">
        <f t="shared" ref="K212:O212" si="55">AVERAGE(K190:K209)</f>
        <v>0.05</v>
      </c>
      <c r="L212">
        <f t="shared" si="55"/>
        <v>0</v>
      </c>
      <c r="M212">
        <f t="shared" si="55"/>
        <v>0</v>
      </c>
      <c r="N212">
        <f t="shared" si="55"/>
        <v>0</v>
      </c>
      <c r="O212">
        <f t="shared" si="55"/>
        <v>0</v>
      </c>
    </row>
    <row r="213" spans="2:17" x14ac:dyDescent="0.3">
      <c r="B213" t="s">
        <v>121</v>
      </c>
      <c r="G213">
        <f>_xlfn.STDEV.S(G190:G209)</f>
        <v>21.820077668827963</v>
      </c>
      <c r="I213">
        <f t="shared" ref="I213:O213" si="56">_xlfn.STDEV.S(I190:I209)</f>
        <v>0.67082039324993736</v>
      </c>
      <c r="J213">
        <f t="shared" si="56"/>
        <v>0.5871429486123998</v>
      </c>
      <c r="K213">
        <f t="shared" si="56"/>
        <v>0.22360679774997896</v>
      </c>
      <c r="L213">
        <f t="shared" si="56"/>
        <v>0</v>
      </c>
      <c r="M213">
        <f t="shared" si="56"/>
        <v>0</v>
      </c>
      <c r="N213">
        <f t="shared" si="56"/>
        <v>0</v>
      </c>
      <c r="O213">
        <f t="shared" si="56"/>
        <v>0</v>
      </c>
    </row>
    <row r="214" spans="2:17" x14ac:dyDescent="0.3">
      <c r="B214" s="3" t="s">
        <v>122</v>
      </c>
      <c r="G214">
        <f>(G213/SQRT(20))</f>
        <v>4.8791176941824466</v>
      </c>
      <c r="I214">
        <f t="shared" ref="I214" si="57">(I213/SQRT(20))</f>
        <v>0.15000000000000011</v>
      </c>
      <c r="J214">
        <f t="shared" ref="J214" si="58">(J213/SQRT(20))</f>
        <v>0.13128915456069917</v>
      </c>
      <c r="K214">
        <f t="shared" ref="K214" si="59">(K213/SQRT(20))</f>
        <v>4.9999999999999996E-2</v>
      </c>
      <c r="L214">
        <f t="shared" ref="L214" si="60">(L213/SQRT(20))</f>
        <v>0</v>
      </c>
      <c r="M214">
        <f t="shared" ref="M214" si="61">(M213/SQRT(20))</f>
        <v>0</v>
      </c>
      <c r="N214">
        <f t="shared" ref="N214" si="62">(N213/SQRT(20))</f>
        <v>0</v>
      </c>
      <c r="O214">
        <f t="shared" ref="O214" si="63">(O213/SQRT(20))</f>
        <v>0</v>
      </c>
    </row>
    <row r="216" spans="2:17" x14ac:dyDescent="0.3">
      <c r="B216" t="s">
        <v>34</v>
      </c>
      <c r="C216" t="s">
        <v>35</v>
      </c>
      <c r="D216" t="s">
        <v>55</v>
      </c>
      <c r="E216" t="s">
        <v>36</v>
      </c>
      <c r="F216" t="s">
        <v>37</v>
      </c>
      <c r="G216" t="s">
        <v>114</v>
      </c>
      <c r="H216" t="s">
        <v>39</v>
      </c>
      <c r="I216" t="s">
        <v>40</v>
      </c>
      <c r="J216" t="s">
        <v>41</v>
      </c>
      <c r="K216" t="s">
        <v>42</v>
      </c>
      <c r="L216" t="s">
        <v>43</v>
      </c>
      <c r="M216" t="s">
        <v>44</v>
      </c>
      <c r="N216" t="s">
        <v>45</v>
      </c>
      <c r="O216" t="s">
        <v>46</v>
      </c>
      <c r="Q216" t="s">
        <v>100</v>
      </c>
    </row>
    <row r="217" spans="2:17" x14ac:dyDescent="0.3">
      <c r="B217" s="3">
        <v>42208</v>
      </c>
      <c r="C217" t="s">
        <v>8</v>
      </c>
      <c r="D217">
        <v>69</v>
      </c>
      <c r="E217">
        <v>11</v>
      </c>
      <c r="F217">
        <v>1</v>
      </c>
      <c r="G217">
        <v>87</v>
      </c>
      <c r="H217" t="s">
        <v>96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2:17" x14ac:dyDescent="0.3">
      <c r="B218" s="3">
        <v>42208</v>
      </c>
      <c r="C218" t="s">
        <v>8</v>
      </c>
      <c r="D218">
        <v>69</v>
      </c>
      <c r="E218">
        <v>11</v>
      </c>
      <c r="F218">
        <v>2</v>
      </c>
      <c r="G218">
        <v>125</v>
      </c>
      <c r="H218" t="s">
        <v>96</v>
      </c>
      <c r="I218">
        <v>3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Q218" t="s">
        <v>111</v>
      </c>
    </row>
    <row r="219" spans="2:17" x14ac:dyDescent="0.3">
      <c r="B219" s="3">
        <v>42208</v>
      </c>
      <c r="C219" t="s">
        <v>8</v>
      </c>
      <c r="D219">
        <v>69</v>
      </c>
      <c r="E219">
        <v>11</v>
      </c>
      <c r="F219">
        <v>3</v>
      </c>
      <c r="G219">
        <v>133</v>
      </c>
      <c r="H219" t="s">
        <v>95</v>
      </c>
      <c r="I219">
        <v>3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7" x14ac:dyDescent="0.3">
      <c r="B220" s="3">
        <v>42208</v>
      </c>
      <c r="C220" t="s">
        <v>8</v>
      </c>
      <c r="D220">
        <v>69</v>
      </c>
      <c r="E220">
        <v>11</v>
      </c>
      <c r="F220">
        <v>4</v>
      </c>
      <c r="G220">
        <v>80</v>
      </c>
      <c r="H220" t="s">
        <v>95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7" x14ac:dyDescent="0.3">
      <c r="B221" s="3">
        <v>42208</v>
      </c>
      <c r="C221" t="s">
        <v>8</v>
      </c>
      <c r="D221">
        <v>69</v>
      </c>
      <c r="E221">
        <v>11</v>
      </c>
      <c r="F221">
        <v>5</v>
      </c>
      <c r="G221">
        <v>88</v>
      </c>
      <c r="H221" t="s">
        <v>157</v>
      </c>
      <c r="I221">
        <v>4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</row>
    <row r="222" spans="2:17" x14ac:dyDescent="0.3">
      <c r="B222" s="3">
        <v>42208</v>
      </c>
      <c r="C222" t="s">
        <v>8</v>
      </c>
      <c r="D222">
        <v>69</v>
      </c>
      <c r="E222">
        <v>11</v>
      </c>
      <c r="F222">
        <v>6</v>
      </c>
      <c r="G222">
        <v>136</v>
      </c>
      <c r="H222" t="s">
        <v>99</v>
      </c>
      <c r="I222">
        <v>4</v>
      </c>
      <c r="J222">
        <v>0</v>
      </c>
      <c r="K222">
        <v>0</v>
      </c>
      <c r="L222">
        <v>0</v>
      </c>
      <c r="M222">
        <v>2</v>
      </c>
      <c r="N222">
        <v>0</v>
      </c>
      <c r="O222">
        <v>0</v>
      </c>
    </row>
    <row r="223" spans="2:17" x14ac:dyDescent="0.3">
      <c r="B223" s="3">
        <v>42208</v>
      </c>
      <c r="C223" t="s">
        <v>8</v>
      </c>
      <c r="D223">
        <v>69</v>
      </c>
      <c r="E223">
        <v>11</v>
      </c>
      <c r="F223">
        <v>7</v>
      </c>
      <c r="G223">
        <v>100</v>
      </c>
      <c r="H223" t="s">
        <v>95</v>
      </c>
      <c r="I223">
        <v>3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7" x14ac:dyDescent="0.3">
      <c r="B224" s="3">
        <v>42208</v>
      </c>
      <c r="C224" t="s">
        <v>8</v>
      </c>
      <c r="D224">
        <v>69</v>
      </c>
      <c r="E224">
        <v>11</v>
      </c>
      <c r="F224">
        <v>8</v>
      </c>
      <c r="G224">
        <v>79</v>
      </c>
      <c r="H224" t="s">
        <v>98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7" x14ac:dyDescent="0.3">
      <c r="B225" s="3">
        <v>42208</v>
      </c>
      <c r="C225" t="s">
        <v>8</v>
      </c>
      <c r="D225">
        <v>69</v>
      </c>
      <c r="E225">
        <v>11</v>
      </c>
      <c r="F225">
        <v>9</v>
      </c>
      <c r="G225">
        <v>100</v>
      </c>
      <c r="H225" t="s">
        <v>96</v>
      </c>
      <c r="I225">
        <v>4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Q225" t="s">
        <v>154</v>
      </c>
    </row>
    <row r="226" spans="2:17" x14ac:dyDescent="0.3">
      <c r="B226" s="3">
        <v>42208</v>
      </c>
      <c r="C226" t="s">
        <v>8</v>
      </c>
      <c r="D226">
        <v>69</v>
      </c>
      <c r="E226">
        <v>11</v>
      </c>
      <c r="F226">
        <v>10</v>
      </c>
      <c r="G226">
        <v>139</v>
      </c>
      <c r="H226" t="s">
        <v>116</v>
      </c>
      <c r="I226">
        <v>4</v>
      </c>
      <c r="J226">
        <v>2</v>
      </c>
      <c r="K226">
        <v>1</v>
      </c>
      <c r="L226">
        <v>0</v>
      </c>
      <c r="M226">
        <v>0</v>
      </c>
      <c r="N226">
        <v>0</v>
      </c>
      <c r="O226">
        <v>0</v>
      </c>
      <c r="Q226" t="s">
        <v>155</v>
      </c>
    </row>
    <row r="227" spans="2:17" x14ac:dyDescent="0.3">
      <c r="B227" s="3">
        <v>42208</v>
      </c>
      <c r="C227" t="s">
        <v>8</v>
      </c>
      <c r="D227">
        <v>69</v>
      </c>
      <c r="E227">
        <v>11</v>
      </c>
      <c r="F227">
        <v>11</v>
      </c>
      <c r="G227">
        <v>123</v>
      </c>
      <c r="H227" t="s">
        <v>96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2:17" x14ac:dyDescent="0.3">
      <c r="B228" s="3">
        <v>42208</v>
      </c>
      <c r="C228" t="s">
        <v>8</v>
      </c>
      <c r="D228">
        <v>69</v>
      </c>
      <c r="E228">
        <v>11</v>
      </c>
      <c r="F228">
        <v>12</v>
      </c>
      <c r="G228">
        <v>118</v>
      </c>
      <c r="H228" t="s">
        <v>96</v>
      </c>
      <c r="I228">
        <v>4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7" x14ac:dyDescent="0.3">
      <c r="B229" s="3">
        <v>42208</v>
      </c>
      <c r="C229" t="s">
        <v>8</v>
      </c>
      <c r="D229">
        <v>69</v>
      </c>
      <c r="E229">
        <v>11</v>
      </c>
      <c r="F229">
        <v>13</v>
      </c>
      <c r="G229">
        <v>87</v>
      </c>
      <c r="H229" t="s">
        <v>96</v>
      </c>
      <c r="I229">
        <v>3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7" x14ac:dyDescent="0.3">
      <c r="B230" s="3">
        <v>42208</v>
      </c>
      <c r="C230" t="s">
        <v>8</v>
      </c>
      <c r="D230">
        <v>69</v>
      </c>
      <c r="E230">
        <v>11</v>
      </c>
      <c r="F230">
        <v>14</v>
      </c>
      <c r="G230">
        <v>128</v>
      </c>
      <c r="H230" t="s">
        <v>95</v>
      </c>
      <c r="I230">
        <v>4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7" x14ac:dyDescent="0.3">
      <c r="B231" s="3">
        <v>42208</v>
      </c>
      <c r="C231" t="s">
        <v>8</v>
      </c>
      <c r="D231">
        <v>69</v>
      </c>
      <c r="E231">
        <v>11</v>
      </c>
      <c r="F231">
        <v>15</v>
      </c>
      <c r="G231">
        <v>145</v>
      </c>
      <c r="H231" t="s">
        <v>99</v>
      </c>
      <c r="I231">
        <v>4</v>
      </c>
      <c r="J231">
        <v>5</v>
      </c>
      <c r="K231">
        <v>0</v>
      </c>
      <c r="L231">
        <v>0</v>
      </c>
      <c r="M231">
        <v>0</v>
      </c>
      <c r="N231">
        <v>0</v>
      </c>
      <c r="O231">
        <v>0</v>
      </c>
      <c r="Q231" t="s">
        <v>156</v>
      </c>
    </row>
    <row r="232" spans="2:17" x14ac:dyDescent="0.3">
      <c r="B232" s="3">
        <v>42208</v>
      </c>
      <c r="C232" t="s">
        <v>8</v>
      </c>
      <c r="D232">
        <v>69</v>
      </c>
      <c r="E232">
        <v>11</v>
      </c>
      <c r="F232">
        <v>16</v>
      </c>
      <c r="G232">
        <v>138</v>
      </c>
      <c r="H232" t="s">
        <v>98</v>
      </c>
      <c r="I232">
        <v>3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</row>
    <row r="233" spans="2:17" x14ac:dyDescent="0.3">
      <c r="B233" s="3">
        <v>42208</v>
      </c>
      <c r="C233" t="s">
        <v>8</v>
      </c>
      <c r="D233">
        <v>69</v>
      </c>
      <c r="E233">
        <v>11</v>
      </c>
      <c r="F233">
        <v>17</v>
      </c>
      <c r="G233">
        <v>138</v>
      </c>
      <c r="H233" t="s">
        <v>96</v>
      </c>
      <c r="I233">
        <v>4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2:17" x14ac:dyDescent="0.3">
      <c r="B234" s="3">
        <v>42208</v>
      </c>
      <c r="C234" t="s">
        <v>8</v>
      </c>
      <c r="D234">
        <v>69</v>
      </c>
      <c r="E234">
        <v>11</v>
      </c>
      <c r="F234">
        <v>18</v>
      </c>
      <c r="G234">
        <v>58</v>
      </c>
      <c r="H234" s="11" t="s">
        <v>96</v>
      </c>
      <c r="I234">
        <v>4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Q234" t="s">
        <v>111</v>
      </c>
    </row>
    <row r="235" spans="2:17" x14ac:dyDescent="0.3">
      <c r="B235" s="3">
        <v>42208</v>
      </c>
      <c r="C235" t="s">
        <v>8</v>
      </c>
      <c r="D235">
        <v>69</v>
      </c>
      <c r="E235">
        <v>11</v>
      </c>
      <c r="F235">
        <v>19</v>
      </c>
      <c r="G235">
        <v>149</v>
      </c>
      <c r="H235" t="s">
        <v>95</v>
      </c>
      <c r="I235">
        <v>4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0</v>
      </c>
      <c r="Q235" t="s">
        <v>111</v>
      </c>
    </row>
    <row r="236" spans="2:17" x14ac:dyDescent="0.3">
      <c r="B236" s="3"/>
    </row>
    <row r="237" spans="2:17" x14ac:dyDescent="0.3">
      <c r="B237" s="3" t="s">
        <v>108</v>
      </c>
      <c r="J237">
        <f t="shared" ref="J237:O237" si="64">SUM(J217:J235)</f>
        <v>19</v>
      </c>
      <c r="K237">
        <f t="shared" si="64"/>
        <v>1</v>
      </c>
      <c r="L237">
        <f t="shared" si="64"/>
        <v>0</v>
      </c>
      <c r="M237">
        <f t="shared" si="64"/>
        <v>4</v>
      </c>
      <c r="N237">
        <f t="shared" si="64"/>
        <v>0</v>
      </c>
      <c r="O237">
        <f t="shared" si="64"/>
        <v>0</v>
      </c>
    </row>
    <row r="238" spans="2:17" x14ac:dyDescent="0.3">
      <c r="B238" s="3" t="s">
        <v>107</v>
      </c>
      <c r="G238">
        <f>AVERAGE(G217:G235)</f>
        <v>113.21052631578948</v>
      </c>
      <c r="I238">
        <f t="shared" ref="I238:O238" si="65">AVERAGE(I217:I235)</f>
        <v>3.4210526315789473</v>
      </c>
      <c r="J238">
        <f t="shared" si="65"/>
        <v>1</v>
      </c>
      <c r="K238">
        <f t="shared" si="65"/>
        <v>5.2631578947368418E-2</v>
      </c>
      <c r="L238">
        <f t="shared" si="65"/>
        <v>0</v>
      </c>
      <c r="M238">
        <f t="shared" si="65"/>
        <v>0.21052631578947367</v>
      </c>
      <c r="N238">
        <f t="shared" si="65"/>
        <v>0</v>
      </c>
      <c r="O238">
        <f t="shared" si="65"/>
        <v>0</v>
      </c>
    </row>
    <row r="239" spans="2:17" x14ac:dyDescent="0.3">
      <c r="B239" t="s">
        <v>121</v>
      </c>
      <c r="G239">
        <f>_xlfn.STDEV.S(G217:G235)</f>
        <v>27.13460059974355</v>
      </c>
      <c r="I239">
        <f t="shared" ref="I239:O239" si="66">_xlfn.STDEV.S(I217:I235)</f>
        <v>0.76853319697577194</v>
      </c>
      <c r="J239">
        <f t="shared" si="66"/>
        <v>1.2018504251546631</v>
      </c>
      <c r="K239">
        <f t="shared" si="66"/>
        <v>0.22941573387056177</v>
      </c>
      <c r="L239">
        <f t="shared" si="66"/>
        <v>0</v>
      </c>
      <c r="M239">
        <f t="shared" si="66"/>
        <v>0.53530337903131076</v>
      </c>
      <c r="N239">
        <f t="shared" si="66"/>
        <v>0</v>
      </c>
      <c r="O239">
        <f t="shared" si="66"/>
        <v>0</v>
      </c>
    </row>
    <row r="240" spans="2:17" x14ac:dyDescent="0.3">
      <c r="B240" s="3" t="s">
        <v>122</v>
      </c>
      <c r="G240">
        <f>(G239/SQRT(19))</f>
        <v>6.2251043098747516</v>
      </c>
      <c r="I240">
        <f>(I239/SQRT(19))</f>
        <v>0.17631360738808571</v>
      </c>
      <c r="J240">
        <f>(J239/SQRT(19))</f>
        <v>0.27572339728950368</v>
      </c>
      <c r="K240">
        <f t="shared" ref="K240:O240" si="67">(K239/SQRT(19))</f>
        <v>5.2631578947368418E-2</v>
      </c>
      <c r="L240">
        <f t="shared" si="67"/>
        <v>0</v>
      </c>
      <c r="M240">
        <f t="shared" si="67"/>
        <v>0.12280701754385963</v>
      </c>
      <c r="N240">
        <f t="shared" si="67"/>
        <v>0</v>
      </c>
      <c r="O240">
        <f t="shared" si="67"/>
        <v>0</v>
      </c>
    </row>
    <row r="242" spans="2:17" x14ac:dyDescent="0.3">
      <c r="B242" t="s">
        <v>34</v>
      </c>
      <c r="C242" t="s">
        <v>35</v>
      </c>
      <c r="D242" t="s">
        <v>55</v>
      </c>
      <c r="E242" t="s">
        <v>36</v>
      </c>
      <c r="F242" t="s">
        <v>37</v>
      </c>
      <c r="G242" t="s">
        <v>114</v>
      </c>
      <c r="H242" t="s">
        <v>39</v>
      </c>
      <c r="I242" t="s">
        <v>40</v>
      </c>
      <c r="J242" t="s">
        <v>41</v>
      </c>
      <c r="K242" t="s">
        <v>42</v>
      </c>
      <c r="L242" t="s">
        <v>43</v>
      </c>
      <c r="M242" t="s">
        <v>44</v>
      </c>
      <c r="N242" t="s">
        <v>45</v>
      </c>
      <c r="O242" t="s">
        <v>46</v>
      </c>
      <c r="Q242" t="s">
        <v>100</v>
      </c>
    </row>
    <row r="243" spans="2:17" x14ac:dyDescent="0.3">
      <c r="B243" s="3">
        <v>42208</v>
      </c>
      <c r="C243" t="s">
        <v>8</v>
      </c>
      <c r="D243">
        <v>70</v>
      </c>
      <c r="E243">
        <v>12</v>
      </c>
      <c r="F243">
        <v>1</v>
      </c>
      <c r="G243">
        <v>130</v>
      </c>
      <c r="H243" t="s">
        <v>134</v>
      </c>
      <c r="I243">
        <v>4</v>
      </c>
      <c r="J243">
        <v>1</v>
      </c>
      <c r="K243">
        <v>0</v>
      </c>
      <c r="L243">
        <v>1</v>
      </c>
      <c r="M243">
        <v>1</v>
      </c>
      <c r="N243">
        <v>1</v>
      </c>
      <c r="O243">
        <v>0</v>
      </c>
    </row>
    <row r="244" spans="2:17" x14ac:dyDescent="0.3">
      <c r="B244" s="3">
        <v>42208</v>
      </c>
      <c r="C244" t="s">
        <v>8</v>
      </c>
      <c r="D244">
        <v>70</v>
      </c>
      <c r="E244">
        <v>12</v>
      </c>
      <c r="F244">
        <v>2</v>
      </c>
      <c r="G244">
        <v>115</v>
      </c>
      <c r="H244" t="s">
        <v>134</v>
      </c>
      <c r="I244">
        <v>3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2:17" x14ac:dyDescent="0.3">
      <c r="B245" s="3">
        <v>42208</v>
      </c>
      <c r="C245" t="s">
        <v>8</v>
      </c>
      <c r="D245">
        <v>70</v>
      </c>
      <c r="E245">
        <v>12</v>
      </c>
      <c r="F245">
        <v>3</v>
      </c>
      <c r="G245">
        <v>95</v>
      </c>
      <c r="H245" t="s">
        <v>98</v>
      </c>
      <c r="I245">
        <v>4</v>
      </c>
      <c r="J245">
        <v>2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7" x14ac:dyDescent="0.3">
      <c r="B246" s="3">
        <v>42208</v>
      </c>
      <c r="C246" t="s">
        <v>8</v>
      </c>
      <c r="D246">
        <v>70</v>
      </c>
      <c r="E246">
        <v>12</v>
      </c>
      <c r="F246">
        <v>4</v>
      </c>
      <c r="G246">
        <v>94</v>
      </c>
      <c r="H246" t="s">
        <v>95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2:17" x14ac:dyDescent="0.3">
      <c r="B247" s="3">
        <v>42208</v>
      </c>
      <c r="C247" t="s">
        <v>8</v>
      </c>
      <c r="D247">
        <v>70</v>
      </c>
      <c r="E247">
        <v>12</v>
      </c>
      <c r="F247">
        <v>5</v>
      </c>
      <c r="G247">
        <v>94</v>
      </c>
      <c r="H247" t="s">
        <v>98</v>
      </c>
      <c r="I247">
        <v>4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2:17" x14ac:dyDescent="0.3">
      <c r="B248" s="3">
        <v>42208</v>
      </c>
      <c r="C248" t="s">
        <v>8</v>
      </c>
      <c r="D248">
        <v>70</v>
      </c>
      <c r="E248">
        <v>12</v>
      </c>
      <c r="F248">
        <v>6</v>
      </c>
      <c r="G248">
        <v>67</v>
      </c>
      <c r="H248" t="s">
        <v>98</v>
      </c>
      <c r="I248">
        <v>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7" x14ac:dyDescent="0.3">
      <c r="B249" s="3"/>
    </row>
    <row r="250" spans="2:17" x14ac:dyDescent="0.3">
      <c r="B250" s="3" t="s">
        <v>108</v>
      </c>
      <c r="J250">
        <f t="shared" ref="J250:O250" si="68">SUM(J243:J248)</f>
        <v>5</v>
      </c>
      <c r="K250">
        <f t="shared" si="68"/>
        <v>0</v>
      </c>
      <c r="L250">
        <f t="shared" si="68"/>
        <v>1</v>
      </c>
      <c r="M250">
        <f t="shared" si="68"/>
        <v>1</v>
      </c>
      <c r="N250">
        <f t="shared" si="68"/>
        <v>1</v>
      </c>
      <c r="O250">
        <f t="shared" si="68"/>
        <v>0</v>
      </c>
    </row>
    <row r="251" spans="2:17" x14ac:dyDescent="0.3">
      <c r="B251" s="3" t="s">
        <v>107</v>
      </c>
      <c r="G251">
        <f>AVERAGE(G243:G248)</f>
        <v>99.166666666666671</v>
      </c>
      <c r="I251">
        <f t="shared" ref="I251:O251" si="69">AVERAGE(I243:I248)</f>
        <v>3.6666666666666665</v>
      </c>
      <c r="J251">
        <f t="shared" si="69"/>
        <v>0.83333333333333337</v>
      </c>
      <c r="K251">
        <f t="shared" si="69"/>
        <v>0</v>
      </c>
      <c r="L251">
        <f t="shared" si="69"/>
        <v>0.16666666666666666</v>
      </c>
      <c r="M251">
        <f t="shared" si="69"/>
        <v>0.16666666666666666</v>
      </c>
      <c r="N251">
        <f t="shared" si="69"/>
        <v>0.16666666666666666</v>
      </c>
      <c r="O251">
        <f t="shared" si="69"/>
        <v>0</v>
      </c>
    </row>
    <row r="252" spans="2:17" x14ac:dyDescent="0.3">
      <c r="B252" t="s">
        <v>121</v>
      </c>
      <c r="G252">
        <f>_xlfn.STDEV.S(G243:G248)</f>
        <v>21.479447541002237</v>
      </c>
      <c r="I252">
        <f t="shared" ref="I252:O252" si="70">_xlfn.STDEV.S(I243:I248)</f>
        <v>0.51639777949432131</v>
      </c>
      <c r="J252">
        <f t="shared" si="70"/>
        <v>0.98319208025017502</v>
      </c>
      <c r="K252">
        <f t="shared" si="70"/>
        <v>0</v>
      </c>
      <c r="L252">
        <f t="shared" si="70"/>
        <v>0.40824829046386302</v>
      </c>
      <c r="M252">
        <f t="shared" si="70"/>
        <v>0.40824829046386302</v>
      </c>
      <c r="N252">
        <f t="shared" si="70"/>
        <v>0.40824829046386302</v>
      </c>
      <c r="O252">
        <f t="shared" si="70"/>
        <v>0</v>
      </c>
    </row>
    <row r="253" spans="2:17" x14ac:dyDescent="0.3">
      <c r="B253" s="3" t="s">
        <v>122</v>
      </c>
      <c r="G253">
        <f>(G252/SQRT(6))</f>
        <v>8.7689477387223906</v>
      </c>
      <c r="I253">
        <f>(I252/SQRT(6))</f>
        <v>0.21081851067789159</v>
      </c>
      <c r="J253">
        <f>(J252/SQRT(6))</f>
        <v>0.40138648595974319</v>
      </c>
      <c r="K253">
        <f t="shared" ref="K253:O253" si="71">(K252/SQRT(6))</f>
        <v>0</v>
      </c>
      <c r="L253">
        <f t="shared" si="71"/>
        <v>0.16666666666666669</v>
      </c>
      <c r="M253">
        <f t="shared" si="71"/>
        <v>0.16666666666666669</v>
      </c>
      <c r="N253">
        <f t="shared" si="71"/>
        <v>0.16666666666666669</v>
      </c>
      <c r="O253">
        <f t="shared" si="71"/>
        <v>0</v>
      </c>
    </row>
    <row r="255" spans="2:17" x14ac:dyDescent="0.3">
      <c r="B255" t="s">
        <v>34</v>
      </c>
      <c r="C255" t="s">
        <v>35</v>
      </c>
      <c r="D255" t="s">
        <v>55</v>
      </c>
      <c r="E255" t="s">
        <v>36</v>
      </c>
      <c r="F255" t="s">
        <v>37</v>
      </c>
      <c r="G255" t="s">
        <v>114</v>
      </c>
      <c r="H255" t="s">
        <v>39</v>
      </c>
      <c r="I255" t="s">
        <v>40</v>
      </c>
      <c r="J255" t="s">
        <v>41</v>
      </c>
      <c r="K255" t="s">
        <v>42</v>
      </c>
      <c r="L255" t="s">
        <v>43</v>
      </c>
      <c r="M255" t="s">
        <v>44</v>
      </c>
      <c r="N255" t="s">
        <v>45</v>
      </c>
      <c r="O255" t="s">
        <v>46</v>
      </c>
      <c r="Q255" t="s">
        <v>100</v>
      </c>
    </row>
    <row r="256" spans="2:17" x14ac:dyDescent="0.3">
      <c r="B256" s="3">
        <v>42208</v>
      </c>
      <c r="C256" t="s">
        <v>8</v>
      </c>
      <c r="D256">
        <v>71</v>
      </c>
      <c r="E256">
        <v>13</v>
      </c>
      <c r="F256">
        <v>1</v>
      </c>
      <c r="G256">
        <v>125</v>
      </c>
      <c r="H256" t="s">
        <v>99</v>
      </c>
      <c r="I256">
        <v>4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Q256" t="s">
        <v>158</v>
      </c>
    </row>
    <row r="257" spans="2:17" x14ac:dyDescent="0.3">
      <c r="B257" s="3">
        <v>42208</v>
      </c>
      <c r="C257" t="s">
        <v>8</v>
      </c>
      <c r="D257">
        <v>71</v>
      </c>
      <c r="E257">
        <v>13</v>
      </c>
      <c r="F257">
        <v>2</v>
      </c>
      <c r="G257">
        <v>125</v>
      </c>
      <c r="H257" t="s">
        <v>115</v>
      </c>
      <c r="I257">
        <v>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Q257" t="s">
        <v>159</v>
      </c>
    </row>
    <row r="258" spans="2:17" x14ac:dyDescent="0.3">
      <c r="B258" s="3">
        <v>42208</v>
      </c>
      <c r="C258" t="s">
        <v>8</v>
      </c>
      <c r="D258">
        <v>71</v>
      </c>
      <c r="E258">
        <v>13</v>
      </c>
      <c r="F258">
        <v>3</v>
      </c>
      <c r="G258">
        <v>67</v>
      </c>
      <c r="H258" t="s">
        <v>95</v>
      </c>
      <c r="I258">
        <v>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2:17" x14ac:dyDescent="0.3">
      <c r="B259" s="3">
        <v>42208</v>
      </c>
      <c r="C259" t="s">
        <v>8</v>
      </c>
      <c r="D259">
        <v>71</v>
      </c>
      <c r="E259">
        <v>13</v>
      </c>
      <c r="F259">
        <v>4</v>
      </c>
      <c r="G259">
        <v>60</v>
      </c>
      <c r="H259" t="s">
        <v>98</v>
      </c>
      <c r="I259">
        <v>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2:17" x14ac:dyDescent="0.3">
      <c r="B260" s="3"/>
    </row>
    <row r="261" spans="2:17" x14ac:dyDescent="0.3">
      <c r="B261" s="3" t="s">
        <v>108</v>
      </c>
      <c r="J261">
        <f t="shared" ref="J261:O261" si="72">SUM(J256:J259)</f>
        <v>0</v>
      </c>
      <c r="K261">
        <f t="shared" si="72"/>
        <v>0</v>
      </c>
      <c r="L261">
        <f t="shared" si="72"/>
        <v>0</v>
      </c>
      <c r="M261">
        <f t="shared" si="72"/>
        <v>0</v>
      </c>
      <c r="N261">
        <f t="shared" si="72"/>
        <v>0</v>
      </c>
      <c r="O261">
        <f t="shared" si="72"/>
        <v>0</v>
      </c>
    </row>
    <row r="262" spans="2:17" x14ac:dyDescent="0.3">
      <c r="B262" s="3" t="s">
        <v>107</v>
      </c>
      <c r="G262">
        <f>AVERAGE(G256:G259)</f>
        <v>94.25</v>
      </c>
      <c r="I262">
        <f t="shared" ref="I262:O262" si="73">AVERAGE(I256:I259)</f>
        <v>3.25</v>
      </c>
      <c r="J262">
        <f t="shared" si="73"/>
        <v>0</v>
      </c>
      <c r="K262">
        <f t="shared" si="73"/>
        <v>0</v>
      </c>
      <c r="L262">
        <f t="shared" si="73"/>
        <v>0</v>
      </c>
      <c r="M262">
        <f t="shared" si="73"/>
        <v>0</v>
      </c>
      <c r="N262">
        <f t="shared" si="73"/>
        <v>0</v>
      </c>
      <c r="O262">
        <f t="shared" si="73"/>
        <v>0</v>
      </c>
    </row>
    <row r="263" spans="2:17" x14ac:dyDescent="0.3">
      <c r="B263" t="s">
        <v>121</v>
      </c>
      <c r="G263">
        <f>_xlfn.STDEV.S(G256:G259)</f>
        <v>35.621856586464816</v>
      </c>
      <c r="I263">
        <f t="shared" ref="I263:O263" si="74">_xlfn.STDEV.S(I256:I259)</f>
        <v>0.9574271077563381</v>
      </c>
      <c r="J263">
        <f t="shared" si="74"/>
        <v>0</v>
      </c>
      <c r="K263">
        <f t="shared" si="74"/>
        <v>0</v>
      </c>
      <c r="L263">
        <f t="shared" si="74"/>
        <v>0</v>
      </c>
      <c r="M263">
        <f t="shared" si="74"/>
        <v>0</v>
      </c>
      <c r="N263">
        <f t="shared" si="74"/>
        <v>0</v>
      </c>
      <c r="O263">
        <f t="shared" si="74"/>
        <v>0</v>
      </c>
    </row>
    <row r="264" spans="2:17" x14ac:dyDescent="0.3">
      <c r="B264" s="3" t="s">
        <v>122</v>
      </c>
      <c r="G264">
        <f>(G263/SQRT(4))</f>
        <v>17.810928293232408</v>
      </c>
      <c r="I264">
        <f>(I263/SQRT(4))</f>
        <v>0.47871355387816905</v>
      </c>
      <c r="J264">
        <f>(J263/SQRT(4))</f>
        <v>0</v>
      </c>
      <c r="K264">
        <f t="shared" ref="K264:O264" si="75">(K263/SQRT(4))</f>
        <v>0</v>
      </c>
      <c r="L264">
        <f t="shared" si="75"/>
        <v>0</v>
      </c>
      <c r="M264">
        <f t="shared" si="75"/>
        <v>0</v>
      </c>
      <c r="N264">
        <f t="shared" si="75"/>
        <v>0</v>
      </c>
      <c r="O264">
        <f t="shared" si="75"/>
        <v>0</v>
      </c>
    </row>
    <row r="266" spans="2:17" x14ac:dyDescent="0.3">
      <c r="B266" t="s">
        <v>34</v>
      </c>
      <c r="C266" t="s">
        <v>35</v>
      </c>
      <c r="D266" t="s">
        <v>55</v>
      </c>
      <c r="E266" t="s">
        <v>36</v>
      </c>
      <c r="F266" t="s">
        <v>37</v>
      </c>
      <c r="G266" t="s">
        <v>114</v>
      </c>
      <c r="H266" t="s">
        <v>39</v>
      </c>
      <c r="I266" t="s">
        <v>40</v>
      </c>
      <c r="J266" t="s">
        <v>41</v>
      </c>
      <c r="K266" t="s">
        <v>42</v>
      </c>
      <c r="L266" t="s">
        <v>43</v>
      </c>
      <c r="M266" t="s">
        <v>44</v>
      </c>
      <c r="N266" t="s">
        <v>45</v>
      </c>
      <c r="O266" t="s">
        <v>46</v>
      </c>
      <c r="Q266" t="s">
        <v>100</v>
      </c>
    </row>
    <row r="267" spans="2:17" x14ac:dyDescent="0.3">
      <c r="B267" s="3">
        <v>42208</v>
      </c>
      <c r="C267" t="s">
        <v>8</v>
      </c>
      <c r="D267">
        <v>72</v>
      </c>
      <c r="E267">
        <v>14</v>
      </c>
      <c r="F267">
        <v>1</v>
      </c>
      <c r="G267">
        <v>46</v>
      </c>
      <c r="H267" t="s">
        <v>96</v>
      </c>
      <c r="I267">
        <v>4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Q267" t="s">
        <v>111</v>
      </c>
    </row>
    <row r="268" spans="2:17" x14ac:dyDescent="0.3">
      <c r="B268" s="3">
        <v>42208</v>
      </c>
      <c r="C268" t="s">
        <v>8</v>
      </c>
      <c r="D268">
        <v>72</v>
      </c>
      <c r="E268">
        <v>14</v>
      </c>
      <c r="F268">
        <v>2</v>
      </c>
      <c r="G268">
        <v>60</v>
      </c>
      <c r="H268" t="s">
        <v>96</v>
      </c>
      <c r="I268">
        <v>4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</row>
    <row r="269" spans="2:17" x14ac:dyDescent="0.3">
      <c r="B269" s="3">
        <v>42208</v>
      </c>
      <c r="C269" t="s">
        <v>8</v>
      </c>
      <c r="D269">
        <v>72</v>
      </c>
      <c r="E269">
        <v>14</v>
      </c>
      <c r="F269">
        <v>3</v>
      </c>
      <c r="G269">
        <v>30</v>
      </c>
      <c r="H269" t="s">
        <v>95</v>
      </c>
      <c r="I269">
        <v>4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2:17" x14ac:dyDescent="0.3">
      <c r="B270" s="3">
        <v>42208</v>
      </c>
      <c r="C270" t="s">
        <v>8</v>
      </c>
      <c r="D270">
        <v>72</v>
      </c>
      <c r="E270">
        <v>14</v>
      </c>
      <c r="F270">
        <v>4</v>
      </c>
      <c r="G270">
        <v>91</v>
      </c>
      <c r="H270" t="s">
        <v>95</v>
      </c>
      <c r="I270">
        <v>4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Q270" t="s">
        <v>127</v>
      </c>
    </row>
    <row r="271" spans="2:17" x14ac:dyDescent="0.3">
      <c r="B271" s="3">
        <v>42208</v>
      </c>
      <c r="C271" t="s">
        <v>8</v>
      </c>
      <c r="D271">
        <v>72</v>
      </c>
      <c r="E271">
        <v>14</v>
      </c>
      <c r="F271">
        <v>5</v>
      </c>
      <c r="G271">
        <v>58</v>
      </c>
      <c r="H271" t="s">
        <v>96</v>
      </c>
      <c r="I271">
        <v>4</v>
      </c>
      <c r="J271">
        <v>1</v>
      </c>
      <c r="K271">
        <v>2</v>
      </c>
      <c r="L271">
        <v>0</v>
      </c>
      <c r="M271">
        <v>0</v>
      </c>
      <c r="N271">
        <v>0</v>
      </c>
      <c r="O271">
        <v>0</v>
      </c>
      <c r="Q271" t="s">
        <v>161</v>
      </c>
    </row>
    <row r="272" spans="2:17" x14ac:dyDescent="0.3">
      <c r="B272" s="3">
        <v>42208</v>
      </c>
      <c r="C272" t="s">
        <v>8</v>
      </c>
      <c r="D272">
        <v>72</v>
      </c>
      <c r="E272">
        <v>14</v>
      </c>
      <c r="F272">
        <v>6</v>
      </c>
      <c r="G272">
        <v>54</v>
      </c>
      <c r="H272" t="s">
        <v>95</v>
      </c>
      <c r="I272">
        <v>4</v>
      </c>
      <c r="J272">
        <v>2</v>
      </c>
      <c r="K272">
        <v>0</v>
      </c>
      <c r="L272">
        <v>0</v>
      </c>
      <c r="M272">
        <v>0</v>
      </c>
      <c r="N272">
        <v>0</v>
      </c>
      <c r="O272">
        <v>0</v>
      </c>
      <c r="Q272" t="s">
        <v>160</v>
      </c>
    </row>
    <row r="273" spans="2:17" x14ac:dyDescent="0.3">
      <c r="B273" s="3">
        <v>42208</v>
      </c>
      <c r="C273" t="s">
        <v>8</v>
      </c>
      <c r="D273">
        <v>72</v>
      </c>
      <c r="E273">
        <v>14</v>
      </c>
      <c r="F273">
        <v>7</v>
      </c>
      <c r="G273">
        <v>91</v>
      </c>
      <c r="H273" t="s">
        <v>96</v>
      </c>
      <c r="I273">
        <v>4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Q273" t="s">
        <v>127</v>
      </c>
    </row>
    <row r="274" spans="2:17" x14ac:dyDescent="0.3">
      <c r="B274" s="3">
        <v>42208</v>
      </c>
      <c r="C274" t="s">
        <v>8</v>
      </c>
      <c r="D274">
        <v>72</v>
      </c>
      <c r="E274">
        <v>14</v>
      </c>
      <c r="F274">
        <v>8</v>
      </c>
      <c r="G274">
        <v>73</v>
      </c>
      <c r="H274" t="s">
        <v>99</v>
      </c>
      <c r="I274">
        <v>4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2:17" x14ac:dyDescent="0.3">
      <c r="B275" s="3">
        <v>42208</v>
      </c>
      <c r="C275" t="s">
        <v>8</v>
      </c>
      <c r="D275">
        <v>72</v>
      </c>
      <c r="E275">
        <v>14</v>
      </c>
      <c r="F275">
        <v>9</v>
      </c>
      <c r="G275">
        <v>40</v>
      </c>
      <c r="H275" t="s">
        <v>96</v>
      </c>
      <c r="I275">
        <v>4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2:17" x14ac:dyDescent="0.3">
      <c r="B276" s="3"/>
    </row>
    <row r="277" spans="2:17" x14ac:dyDescent="0.3">
      <c r="B277" s="3" t="s">
        <v>108</v>
      </c>
      <c r="J277">
        <f t="shared" ref="J277:O277" si="76">SUM(J267:J275)</f>
        <v>5</v>
      </c>
      <c r="K277">
        <f t="shared" si="76"/>
        <v>3</v>
      </c>
      <c r="L277">
        <f t="shared" si="76"/>
        <v>1</v>
      </c>
      <c r="M277">
        <f t="shared" si="76"/>
        <v>0</v>
      </c>
      <c r="N277">
        <f t="shared" si="76"/>
        <v>0</v>
      </c>
      <c r="O277">
        <f t="shared" si="76"/>
        <v>0</v>
      </c>
    </row>
    <row r="278" spans="2:17" x14ac:dyDescent="0.3">
      <c r="B278" s="3" t="s">
        <v>107</v>
      </c>
      <c r="G278">
        <f>AVERAGE(G267:G275)</f>
        <v>60.333333333333336</v>
      </c>
      <c r="I278">
        <f t="shared" ref="I278:O278" si="77">AVERAGE(I267:I275)</f>
        <v>4</v>
      </c>
      <c r="J278">
        <f t="shared" si="77"/>
        <v>0.55555555555555558</v>
      </c>
      <c r="K278">
        <f t="shared" si="77"/>
        <v>0.33333333333333331</v>
      </c>
      <c r="L278">
        <f t="shared" si="77"/>
        <v>0.1111111111111111</v>
      </c>
      <c r="M278">
        <f t="shared" si="77"/>
        <v>0</v>
      </c>
      <c r="N278">
        <f t="shared" si="77"/>
        <v>0</v>
      </c>
      <c r="O278">
        <f t="shared" si="77"/>
        <v>0</v>
      </c>
    </row>
    <row r="279" spans="2:17" x14ac:dyDescent="0.3">
      <c r="B279" t="s">
        <v>121</v>
      </c>
      <c r="G279">
        <f>_xlfn.STDEV.S(G267:G275)</f>
        <v>21.289668856043768</v>
      </c>
      <c r="I279">
        <f t="shared" ref="I279:O279" si="78">_xlfn.STDEV.S(I267:I275)</f>
        <v>0</v>
      </c>
      <c r="J279">
        <f t="shared" si="78"/>
        <v>0.72648315725677892</v>
      </c>
      <c r="K279">
        <f t="shared" si="78"/>
        <v>0.70710678118654757</v>
      </c>
      <c r="L279">
        <f t="shared" si="78"/>
        <v>0.33333333333333331</v>
      </c>
      <c r="M279">
        <f t="shared" si="78"/>
        <v>0</v>
      </c>
      <c r="N279">
        <f t="shared" si="78"/>
        <v>0</v>
      </c>
      <c r="O279">
        <f t="shared" si="78"/>
        <v>0</v>
      </c>
    </row>
    <row r="280" spans="2:17" x14ac:dyDescent="0.3">
      <c r="B280" s="3" t="s">
        <v>122</v>
      </c>
      <c r="G280">
        <f>(G279/SQRT(9))</f>
        <v>7.0965562853479227</v>
      </c>
      <c r="I280">
        <f>(I279/SQRT(9))</f>
        <v>0</v>
      </c>
      <c r="J280">
        <f>(J279/SQRT(9))</f>
        <v>0.2421610524189263</v>
      </c>
      <c r="K280">
        <f t="shared" ref="K280:O280" si="79">(K279/SQRT(9))</f>
        <v>0.23570226039551587</v>
      </c>
      <c r="L280">
        <f t="shared" si="79"/>
        <v>0.1111111111111111</v>
      </c>
      <c r="M280">
        <f t="shared" si="79"/>
        <v>0</v>
      </c>
      <c r="N280">
        <f t="shared" si="79"/>
        <v>0</v>
      </c>
      <c r="O280">
        <f t="shared" si="79"/>
        <v>0</v>
      </c>
    </row>
    <row r="282" spans="2:17" x14ac:dyDescent="0.3">
      <c r="B282" t="s">
        <v>34</v>
      </c>
      <c r="C282" t="s">
        <v>35</v>
      </c>
      <c r="D282" t="s">
        <v>55</v>
      </c>
      <c r="E282" t="s">
        <v>36</v>
      </c>
      <c r="F282" t="s">
        <v>37</v>
      </c>
      <c r="G282" t="s">
        <v>114</v>
      </c>
      <c r="H282" t="s">
        <v>39</v>
      </c>
      <c r="I282" t="s">
        <v>40</v>
      </c>
      <c r="J282" t="s">
        <v>41</v>
      </c>
      <c r="K282" t="s">
        <v>42</v>
      </c>
      <c r="L282" t="s">
        <v>43</v>
      </c>
      <c r="M282" t="s">
        <v>44</v>
      </c>
      <c r="N282" t="s">
        <v>45</v>
      </c>
      <c r="O282" t="s">
        <v>46</v>
      </c>
      <c r="Q282" t="s">
        <v>100</v>
      </c>
    </row>
    <row r="283" spans="2:17" x14ac:dyDescent="0.3">
      <c r="B283" s="3">
        <v>42208</v>
      </c>
      <c r="C283" t="s">
        <v>8</v>
      </c>
      <c r="D283">
        <v>73</v>
      </c>
      <c r="E283">
        <v>15</v>
      </c>
      <c r="F283">
        <v>1</v>
      </c>
      <c r="G283">
        <v>125</v>
      </c>
      <c r="H283" t="s">
        <v>116</v>
      </c>
      <c r="I283">
        <v>4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2:17" x14ac:dyDescent="0.3">
      <c r="B284" s="3">
        <v>42208</v>
      </c>
      <c r="C284" t="s">
        <v>8</v>
      </c>
      <c r="D284">
        <v>73</v>
      </c>
      <c r="E284">
        <v>15</v>
      </c>
      <c r="F284">
        <v>2</v>
      </c>
      <c r="G284">
        <v>109</v>
      </c>
      <c r="H284" t="s">
        <v>97</v>
      </c>
      <c r="I284">
        <v>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2:17" x14ac:dyDescent="0.3">
      <c r="B285" s="3">
        <v>42208</v>
      </c>
      <c r="C285" t="s">
        <v>8</v>
      </c>
      <c r="D285">
        <v>73</v>
      </c>
      <c r="E285">
        <v>15</v>
      </c>
      <c r="F285">
        <v>3</v>
      </c>
      <c r="G285">
        <v>117</v>
      </c>
      <c r="H285" t="s">
        <v>115</v>
      </c>
      <c r="I285">
        <v>4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2:17" x14ac:dyDescent="0.3">
      <c r="B286" s="3">
        <v>42208</v>
      </c>
      <c r="C286" t="s">
        <v>8</v>
      </c>
      <c r="D286">
        <v>73</v>
      </c>
      <c r="E286">
        <v>15</v>
      </c>
      <c r="F286">
        <v>4</v>
      </c>
      <c r="G286">
        <v>120</v>
      </c>
      <c r="H286" t="s">
        <v>116</v>
      </c>
      <c r="I286">
        <v>4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2:17" x14ac:dyDescent="0.3">
      <c r="B287" s="3">
        <v>42208</v>
      </c>
      <c r="C287" t="s">
        <v>8</v>
      </c>
      <c r="D287">
        <v>73</v>
      </c>
      <c r="E287">
        <v>15</v>
      </c>
      <c r="F287">
        <v>5</v>
      </c>
      <c r="G287">
        <v>129</v>
      </c>
      <c r="H287" t="s">
        <v>97</v>
      </c>
      <c r="I287">
        <v>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2:17" x14ac:dyDescent="0.3">
      <c r="B288" s="3">
        <v>42208</v>
      </c>
      <c r="C288" t="s">
        <v>8</v>
      </c>
      <c r="D288">
        <v>73</v>
      </c>
      <c r="E288">
        <v>15</v>
      </c>
      <c r="F288">
        <v>6</v>
      </c>
      <c r="G288">
        <v>140</v>
      </c>
      <c r="H288" t="s">
        <v>99</v>
      </c>
      <c r="I288">
        <v>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2:15" x14ac:dyDescent="0.3">
      <c r="B289" s="3">
        <v>42208</v>
      </c>
      <c r="C289" t="s">
        <v>8</v>
      </c>
      <c r="D289">
        <v>73</v>
      </c>
      <c r="E289">
        <v>15</v>
      </c>
      <c r="F289">
        <v>7</v>
      </c>
      <c r="G289">
        <v>122</v>
      </c>
      <c r="H289" t="s">
        <v>115</v>
      </c>
      <c r="I289">
        <v>4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2:15" x14ac:dyDescent="0.3">
      <c r="B290" s="3">
        <v>42208</v>
      </c>
      <c r="C290" t="s">
        <v>8</v>
      </c>
      <c r="D290">
        <v>73</v>
      </c>
      <c r="E290">
        <v>15</v>
      </c>
      <c r="F290">
        <v>8</v>
      </c>
      <c r="G290">
        <v>100</v>
      </c>
      <c r="H290" t="s">
        <v>97</v>
      </c>
      <c r="I290">
        <v>4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2:15" x14ac:dyDescent="0.3">
      <c r="B291" s="3">
        <v>42208</v>
      </c>
      <c r="C291" t="s">
        <v>8</v>
      </c>
      <c r="D291">
        <v>73</v>
      </c>
      <c r="E291">
        <v>15</v>
      </c>
      <c r="F291">
        <v>9</v>
      </c>
      <c r="G291">
        <v>71</v>
      </c>
      <c r="H291" t="s">
        <v>95</v>
      </c>
      <c r="I291">
        <v>4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5" x14ac:dyDescent="0.3">
      <c r="B292" s="3">
        <v>42208</v>
      </c>
      <c r="C292" t="s">
        <v>8</v>
      </c>
      <c r="D292">
        <v>73</v>
      </c>
      <c r="E292">
        <v>15</v>
      </c>
      <c r="F292">
        <v>10</v>
      </c>
      <c r="G292">
        <v>50</v>
      </c>
      <c r="H292" t="s">
        <v>95</v>
      </c>
      <c r="I292">
        <v>4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2:15" x14ac:dyDescent="0.3">
      <c r="B293" s="3">
        <v>42208</v>
      </c>
      <c r="C293" t="s">
        <v>8</v>
      </c>
      <c r="D293">
        <v>73</v>
      </c>
      <c r="E293">
        <v>15</v>
      </c>
      <c r="F293">
        <v>11</v>
      </c>
      <c r="G293">
        <v>93</v>
      </c>
      <c r="H293" t="s">
        <v>95</v>
      </c>
      <c r="I293">
        <v>4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2:15" x14ac:dyDescent="0.3">
      <c r="B294" s="3">
        <v>42208</v>
      </c>
      <c r="C294" t="s">
        <v>8</v>
      </c>
      <c r="D294">
        <v>73</v>
      </c>
      <c r="E294">
        <v>15</v>
      </c>
      <c r="F294">
        <v>12</v>
      </c>
      <c r="G294">
        <v>149</v>
      </c>
      <c r="H294" t="s">
        <v>116</v>
      </c>
      <c r="I294">
        <v>4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2:15" x14ac:dyDescent="0.3">
      <c r="B295" s="3">
        <v>42208</v>
      </c>
      <c r="C295" t="s">
        <v>8</v>
      </c>
      <c r="D295">
        <v>73</v>
      </c>
      <c r="E295">
        <v>15</v>
      </c>
      <c r="F295">
        <v>13</v>
      </c>
      <c r="G295">
        <v>80</v>
      </c>
      <c r="H295" t="s">
        <v>95</v>
      </c>
      <c r="I295">
        <v>4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5" x14ac:dyDescent="0.3">
      <c r="B296" s="3">
        <v>42208</v>
      </c>
      <c r="C296" t="s">
        <v>8</v>
      </c>
      <c r="D296">
        <v>73</v>
      </c>
      <c r="E296">
        <v>15</v>
      </c>
      <c r="F296">
        <v>14</v>
      </c>
      <c r="G296">
        <v>55</v>
      </c>
      <c r="H296" t="s">
        <v>95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2:15" x14ac:dyDescent="0.3">
      <c r="B297" s="3">
        <v>42208</v>
      </c>
      <c r="C297" t="s">
        <v>8</v>
      </c>
      <c r="D297">
        <v>73</v>
      </c>
      <c r="E297">
        <v>15</v>
      </c>
      <c r="F297">
        <v>15</v>
      </c>
      <c r="G297">
        <v>139</v>
      </c>
      <c r="H297" t="s">
        <v>99</v>
      </c>
      <c r="I297">
        <v>4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2:15" x14ac:dyDescent="0.3">
      <c r="B298" s="3">
        <v>42208</v>
      </c>
      <c r="C298" t="s">
        <v>8</v>
      </c>
      <c r="D298">
        <v>73</v>
      </c>
      <c r="E298">
        <v>15</v>
      </c>
      <c r="F298">
        <v>16</v>
      </c>
      <c r="G298">
        <v>98</v>
      </c>
      <c r="H298" t="s">
        <v>95</v>
      </c>
      <c r="I298">
        <v>4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2:15" x14ac:dyDescent="0.3">
      <c r="B299" s="3">
        <v>42208</v>
      </c>
      <c r="C299" t="s">
        <v>8</v>
      </c>
      <c r="D299">
        <v>73</v>
      </c>
      <c r="E299">
        <v>15</v>
      </c>
      <c r="F299">
        <v>17</v>
      </c>
      <c r="G299">
        <v>104</v>
      </c>
      <c r="H299" t="s">
        <v>96</v>
      </c>
      <c r="I299">
        <v>4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2:15" x14ac:dyDescent="0.3">
      <c r="B300" s="3">
        <v>42208</v>
      </c>
      <c r="C300" t="s">
        <v>8</v>
      </c>
      <c r="D300">
        <v>73</v>
      </c>
      <c r="E300">
        <v>15</v>
      </c>
      <c r="F300">
        <v>18</v>
      </c>
      <c r="G300">
        <v>97</v>
      </c>
      <c r="H300" s="11" t="s">
        <v>96</v>
      </c>
      <c r="I300">
        <v>4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2:15" x14ac:dyDescent="0.3">
      <c r="B301" s="3">
        <v>42208</v>
      </c>
      <c r="C301" t="s">
        <v>8</v>
      </c>
      <c r="D301">
        <v>73</v>
      </c>
      <c r="E301">
        <v>15</v>
      </c>
      <c r="F301">
        <v>19</v>
      </c>
      <c r="G301">
        <v>85</v>
      </c>
      <c r="H301" t="s">
        <v>96</v>
      </c>
      <c r="I301">
        <v>4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2:15" x14ac:dyDescent="0.3">
      <c r="B302" s="3">
        <v>42208</v>
      </c>
      <c r="C302" t="s">
        <v>8</v>
      </c>
      <c r="D302">
        <v>73</v>
      </c>
      <c r="E302">
        <v>15</v>
      </c>
      <c r="F302">
        <v>20</v>
      </c>
      <c r="G302">
        <v>61</v>
      </c>
      <c r="H302" t="s">
        <v>96</v>
      </c>
      <c r="I302">
        <v>4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2:15" x14ac:dyDescent="0.3">
      <c r="B303" s="3"/>
    </row>
    <row r="304" spans="2:15" x14ac:dyDescent="0.3">
      <c r="B304" s="3" t="s">
        <v>108</v>
      </c>
      <c r="J304">
        <f t="shared" ref="J304:O304" si="80">SUM(J283:J302)</f>
        <v>5</v>
      </c>
      <c r="K304">
        <f t="shared" si="80"/>
        <v>0</v>
      </c>
      <c r="L304">
        <f t="shared" si="80"/>
        <v>0</v>
      </c>
      <c r="M304">
        <f t="shared" si="80"/>
        <v>0</v>
      </c>
      <c r="N304">
        <f t="shared" si="80"/>
        <v>0</v>
      </c>
      <c r="O304">
        <f t="shared" si="80"/>
        <v>0</v>
      </c>
    </row>
    <row r="305" spans="2:15" x14ac:dyDescent="0.3">
      <c r="B305" s="3" t="s">
        <v>107</v>
      </c>
      <c r="G305">
        <f>AVERAGE(G283:G302)</f>
        <v>102.2</v>
      </c>
      <c r="I305">
        <f>AVERAGE(I283:I302)</f>
        <v>3.95</v>
      </c>
      <c r="J305">
        <f>AVERAGE(J283:J302)</f>
        <v>0.25</v>
      </c>
      <c r="K305">
        <f t="shared" ref="K305:O305" si="81">AVERAGE(K283:K302)</f>
        <v>0</v>
      </c>
      <c r="L305">
        <f t="shared" si="81"/>
        <v>0</v>
      </c>
      <c r="M305">
        <f t="shared" si="81"/>
        <v>0</v>
      </c>
      <c r="N305">
        <f t="shared" si="81"/>
        <v>0</v>
      </c>
      <c r="O305">
        <f t="shared" si="81"/>
        <v>0</v>
      </c>
    </row>
    <row r="306" spans="2:15" x14ac:dyDescent="0.3">
      <c r="B306" t="s">
        <v>121</v>
      </c>
      <c r="G306">
        <f>_xlfn.STDEV.S(G283:G302)</f>
        <v>28.777915509164874</v>
      </c>
      <c r="I306">
        <f t="shared" ref="I306:O306" si="82">_xlfn.STDEV.S(I283:I302)</f>
        <v>0.22360679774997894</v>
      </c>
      <c r="J306">
        <f t="shared" si="82"/>
        <v>0.4442616583193193</v>
      </c>
      <c r="K306">
        <f t="shared" si="82"/>
        <v>0</v>
      </c>
      <c r="L306">
        <f t="shared" si="82"/>
        <v>0</v>
      </c>
      <c r="M306">
        <f t="shared" si="82"/>
        <v>0</v>
      </c>
      <c r="N306">
        <f t="shared" si="82"/>
        <v>0</v>
      </c>
      <c r="O306">
        <f t="shared" si="82"/>
        <v>0</v>
      </c>
    </row>
    <row r="307" spans="2:15" x14ac:dyDescent="0.3">
      <c r="B307" s="3" t="s">
        <v>122</v>
      </c>
      <c r="G307">
        <f>(G306/SQRT(20))</f>
        <v>6.4349375329238123</v>
      </c>
      <c r="I307">
        <f t="shared" ref="I307:O307" si="83">(I306/SQRT(20))</f>
        <v>4.9999999999999989E-2</v>
      </c>
      <c r="J307">
        <f t="shared" si="83"/>
        <v>9.9339926779878282E-2</v>
      </c>
      <c r="K307">
        <f t="shared" si="83"/>
        <v>0</v>
      </c>
      <c r="L307">
        <f t="shared" si="83"/>
        <v>0</v>
      </c>
      <c r="M307">
        <f t="shared" si="83"/>
        <v>0</v>
      </c>
      <c r="N307">
        <f t="shared" si="83"/>
        <v>0</v>
      </c>
      <c r="O307">
        <f t="shared" si="8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6"/>
  <sheetViews>
    <sheetView topLeftCell="A179" workbookViewId="0">
      <selection activeCell="J203" sqref="J203:O206"/>
    </sheetView>
  </sheetViews>
  <sheetFormatPr defaultRowHeight="14.4" x14ac:dyDescent="0.3"/>
  <cols>
    <col min="7" max="7" width="11.33203125" bestFit="1" customWidth="1"/>
  </cols>
  <sheetData>
    <row r="2" spans="2:17" x14ac:dyDescent="0.3">
      <c r="B2" t="s">
        <v>106</v>
      </c>
      <c r="D2" s="4">
        <v>42208</v>
      </c>
    </row>
    <row r="6" spans="2:17" x14ac:dyDescent="0.3">
      <c r="B6" t="s">
        <v>34</v>
      </c>
      <c r="C6" t="s">
        <v>35</v>
      </c>
      <c r="D6" t="s">
        <v>55</v>
      </c>
      <c r="E6" t="s">
        <v>36</v>
      </c>
      <c r="F6" t="s">
        <v>37</v>
      </c>
      <c r="G6" t="s">
        <v>114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Q6" t="s">
        <v>100</v>
      </c>
    </row>
    <row r="7" spans="2:17" x14ac:dyDescent="0.3">
      <c r="B7" s="3">
        <v>42208</v>
      </c>
      <c r="C7" t="s">
        <v>8</v>
      </c>
      <c r="D7">
        <v>54</v>
      </c>
      <c r="E7">
        <v>1</v>
      </c>
      <c r="F7">
        <v>1</v>
      </c>
      <c r="G7">
        <v>106</v>
      </c>
      <c r="H7" t="s">
        <v>98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7" x14ac:dyDescent="0.3">
      <c r="B8" s="3">
        <v>42208</v>
      </c>
      <c r="C8" t="s">
        <v>8</v>
      </c>
      <c r="D8">
        <v>54</v>
      </c>
      <c r="E8">
        <v>1</v>
      </c>
      <c r="F8">
        <v>2</v>
      </c>
      <c r="G8">
        <v>82</v>
      </c>
      <c r="H8" t="s">
        <v>95</v>
      </c>
      <c r="I8">
        <v>4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2:17" x14ac:dyDescent="0.3">
      <c r="B9" s="3">
        <v>42208</v>
      </c>
      <c r="C9" t="s">
        <v>8</v>
      </c>
      <c r="D9">
        <v>54</v>
      </c>
      <c r="E9">
        <v>1</v>
      </c>
      <c r="F9">
        <v>3</v>
      </c>
      <c r="G9">
        <v>71</v>
      </c>
      <c r="H9" t="s">
        <v>95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7" x14ac:dyDescent="0.3">
      <c r="B10" s="3">
        <v>42208</v>
      </c>
      <c r="C10" t="s">
        <v>8</v>
      </c>
      <c r="D10">
        <v>54</v>
      </c>
      <c r="E10">
        <v>1</v>
      </c>
      <c r="F10">
        <v>4</v>
      </c>
      <c r="G10">
        <v>114</v>
      </c>
      <c r="H10" t="s">
        <v>97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7" x14ac:dyDescent="0.3">
      <c r="B11" s="3">
        <v>42208</v>
      </c>
      <c r="C11" t="s">
        <v>8</v>
      </c>
      <c r="D11">
        <v>54</v>
      </c>
      <c r="E11">
        <v>1</v>
      </c>
      <c r="F11">
        <v>5</v>
      </c>
      <c r="G11">
        <v>84</v>
      </c>
      <c r="H11" t="s">
        <v>98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7" x14ac:dyDescent="0.3">
      <c r="B12" s="3">
        <v>42208</v>
      </c>
      <c r="C12" t="s">
        <v>8</v>
      </c>
      <c r="D12">
        <v>54</v>
      </c>
      <c r="E12">
        <v>1</v>
      </c>
      <c r="F12">
        <v>6</v>
      </c>
      <c r="G12">
        <v>87</v>
      </c>
      <c r="H12" t="s">
        <v>98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7" x14ac:dyDescent="0.3">
      <c r="B13" s="3">
        <v>42208</v>
      </c>
      <c r="C13" t="s">
        <v>8</v>
      </c>
      <c r="D13">
        <v>54</v>
      </c>
      <c r="E13">
        <v>1</v>
      </c>
      <c r="F13">
        <v>7</v>
      </c>
      <c r="G13">
        <v>70</v>
      </c>
      <c r="H13" t="s">
        <v>95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7" x14ac:dyDescent="0.3">
      <c r="B14" s="3">
        <v>42208</v>
      </c>
      <c r="C14" t="s">
        <v>8</v>
      </c>
      <c r="D14">
        <v>54</v>
      </c>
      <c r="E14">
        <v>1</v>
      </c>
      <c r="F14">
        <v>8</v>
      </c>
      <c r="G14">
        <v>67</v>
      </c>
      <c r="H14" t="s">
        <v>95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109</v>
      </c>
    </row>
    <row r="15" spans="2:17" x14ac:dyDescent="0.3">
      <c r="B15" s="3">
        <v>42208</v>
      </c>
      <c r="C15" t="s">
        <v>8</v>
      </c>
      <c r="D15">
        <v>54</v>
      </c>
      <c r="E15">
        <v>1</v>
      </c>
      <c r="F15">
        <v>9</v>
      </c>
      <c r="G15">
        <v>105</v>
      </c>
      <c r="H15" t="s">
        <v>98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7" x14ac:dyDescent="0.3">
      <c r="B16" s="3">
        <v>42208</v>
      </c>
      <c r="C16" t="s">
        <v>8</v>
      </c>
      <c r="D16">
        <v>54</v>
      </c>
      <c r="E16">
        <v>1</v>
      </c>
      <c r="F16">
        <v>10</v>
      </c>
      <c r="G16">
        <v>88</v>
      </c>
      <c r="H16" t="s">
        <v>95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t="s">
        <v>110</v>
      </c>
    </row>
    <row r="17" spans="2:17" x14ac:dyDescent="0.3">
      <c r="B17" s="3">
        <v>42208</v>
      </c>
      <c r="C17" t="s">
        <v>8</v>
      </c>
      <c r="D17">
        <v>54</v>
      </c>
      <c r="E17">
        <v>1</v>
      </c>
      <c r="F17">
        <v>11</v>
      </c>
      <c r="G17">
        <v>95</v>
      </c>
      <c r="H17" t="s">
        <v>95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7" x14ac:dyDescent="0.3">
      <c r="B18" s="3">
        <v>42208</v>
      </c>
      <c r="C18" t="s">
        <v>8</v>
      </c>
      <c r="D18">
        <v>54</v>
      </c>
      <c r="E18">
        <v>1</v>
      </c>
      <c r="F18">
        <v>12</v>
      </c>
      <c r="G18">
        <v>100</v>
      </c>
      <c r="H18" t="s">
        <v>95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7" x14ac:dyDescent="0.3">
      <c r="B19" s="3">
        <v>42208</v>
      </c>
      <c r="C19" t="s">
        <v>8</v>
      </c>
      <c r="D19">
        <v>54</v>
      </c>
      <c r="E19">
        <v>1</v>
      </c>
      <c r="F19">
        <v>13</v>
      </c>
      <c r="G19">
        <v>105</v>
      </c>
      <c r="H19" t="s">
        <v>95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7" x14ac:dyDescent="0.3">
      <c r="B20" s="3">
        <v>42208</v>
      </c>
      <c r="C20" t="s">
        <v>8</v>
      </c>
      <c r="D20">
        <v>54</v>
      </c>
      <c r="E20">
        <v>1</v>
      </c>
      <c r="F20">
        <v>14</v>
      </c>
      <c r="G20">
        <v>104</v>
      </c>
      <c r="H20" t="s">
        <v>97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7" x14ac:dyDescent="0.3">
      <c r="B21" s="3">
        <v>42208</v>
      </c>
      <c r="C21" t="s">
        <v>8</v>
      </c>
      <c r="D21">
        <v>54</v>
      </c>
      <c r="E21">
        <v>1</v>
      </c>
      <c r="F21">
        <v>15</v>
      </c>
      <c r="G21">
        <v>110</v>
      </c>
      <c r="H21" t="s">
        <v>95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111</v>
      </c>
    </row>
    <row r="22" spans="2:17" x14ac:dyDescent="0.3">
      <c r="B22" s="3">
        <v>42208</v>
      </c>
      <c r="C22" t="s">
        <v>8</v>
      </c>
      <c r="D22">
        <v>54</v>
      </c>
      <c r="E22">
        <v>1</v>
      </c>
      <c r="F22">
        <v>16</v>
      </c>
      <c r="G22">
        <v>78</v>
      </c>
      <c r="H22" t="s">
        <v>95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t="s">
        <v>112</v>
      </c>
    </row>
    <row r="23" spans="2:17" x14ac:dyDescent="0.3">
      <c r="B23" s="3">
        <v>42208</v>
      </c>
      <c r="C23" t="s">
        <v>8</v>
      </c>
      <c r="D23">
        <v>54</v>
      </c>
      <c r="E23">
        <v>1</v>
      </c>
      <c r="F23">
        <v>17</v>
      </c>
      <c r="G23">
        <v>103</v>
      </c>
      <c r="H23" t="s">
        <v>98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7" x14ac:dyDescent="0.3">
      <c r="B24" s="3">
        <v>42208</v>
      </c>
      <c r="C24" t="s">
        <v>8</v>
      </c>
      <c r="D24">
        <v>54</v>
      </c>
      <c r="E24">
        <v>1</v>
      </c>
      <c r="F24">
        <v>18</v>
      </c>
      <c r="G24">
        <v>90</v>
      </c>
      <c r="H24" s="11" t="s">
        <v>95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7" x14ac:dyDescent="0.3">
      <c r="B25" s="3">
        <v>42208</v>
      </c>
      <c r="C25" t="s">
        <v>8</v>
      </c>
      <c r="D25">
        <v>54</v>
      </c>
      <c r="E25">
        <v>1</v>
      </c>
      <c r="F25">
        <v>19</v>
      </c>
      <c r="G25">
        <v>115</v>
      </c>
      <c r="H25" t="s">
        <v>97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7" x14ac:dyDescent="0.3">
      <c r="B26" s="3">
        <v>42208</v>
      </c>
      <c r="C26" t="s">
        <v>8</v>
      </c>
      <c r="D26">
        <v>54</v>
      </c>
      <c r="E26">
        <v>1</v>
      </c>
      <c r="F26">
        <v>20</v>
      </c>
      <c r="G26">
        <v>100</v>
      </c>
      <c r="H26" t="s">
        <v>95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7" x14ac:dyDescent="0.3">
      <c r="B27" s="3">
        <v>42208</v>
      </c>
      <c r="C27" t="s">
        <v>8</v>
      </c>
      <c r="D27">
        <v>55</v>
      </c>
      <c r="E27">
        <v>2</v>
      </c>
      <c r="F27">
        <v>1</v>
      </c>
      <c r="G27">
        <v>104</v>
      </c>
      <c r="H27" t="s">
        <v>95</v>
      </c>
      <c r="I27">
        <v>3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Q27" t="s">
        <v>113</v>
      </c>
    </row>
    <row r="28" spans="2:17" x14ac:dyDescent="0.3">
      <c r="B28" s="3">
        <v>42208</v>
      </c>
      <c r="C28" t="s">
        <v>8</v>
      </c>
      <c r="D28">
        <v>55</v>
      </c>
      <c r="E28">
        <v>2</v>
      </c>
      <c r="F28">
        <v>2</v>
      </c>
      <c r="G28">
        <v>63</v>
      </c>
      <c r="H28" t="s">
        <v>95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7" x14ac:dyDescent="0.3">
      <c r="B29" s="3">
        <v>42208</v>
      </c>
      <c r="C29" t="s">
        <v>8</v>
      </c>
      <c r="D29">
        <v>55</v>
      </c>
      <c r="E29">
        <v>2</v>
      </c>
      <c r="F29">
        <v>3</v>
      </c>
      <c r="G29">
        <v>66</v>
      </c>
      <c r="H29" t="s">
        <v>95</v>
      </c>
      <c r="I29">
        <v>3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7" x14ac:dyDescent="0.3">
      <c r="B30" s="3">
        <v>42208</v>
      </c>
      <c r="C30" t="s">
        <v>8</v>
      </c>
      <c r="D30">
        <v>57</v>
      </c>
      <c r="E30">
        <v>3</v>
      </c>
      <c r="F30">
        <v>1</v>
      </c>
      <c r="G30">
        <v>53</v>
      </c>
      <c r="H30" t="s">
        <v>95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 t="s">
        <v>138</v>
      </c>
    </row>
    <row r="31" spans="2:17" x14ac:dyDescent="0.3">
      <c r="B31" s="3">
        <v>42208</v>
      </c>
      <c r="C31" t="s">
        <v>8</v>
      </c>
      <c r="D31">
        <v>57</v>
      </c>
      <c r="E31">
        <v>3</v>
      </c>
      <c r="F31">
        <v>2</v>
      </c>
      <c r="G31">
        <v>49</v>
      </c>
      <c r="H31" t="s">
        <v>95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7" x14ac:dyDescent="0.3">
      <c r="B32" s="3">
        <v>42208</v>
      </c>
      <c r="C32" t="s">
        <v>8</v>
      </c>
      <c r="D32">
        <v>57</v>
      </c>
      <c r="E32">
        <v>3</v>
      </c>
      <c r="F32">
        <v>3</v>
      </c>
      <c r="G32">
        <v>67</v>
      </c>
      <c r="H32" t="s">
        <v>95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7" x14ac:dyDescent="0.3">
      <c r="B33" s="3">
        <v>42208</v>
      </c>
      <c r="C33" t="s">
        <v>8</v>
      </c>
      <c r="D33">
        <v>57</v>
      </c>
      <c r="E33">
        <v>3</v>
      </c>
      <c r="F33">
        <v>4</v>
      </c>
      <c r="G33">
        <v>87</v>
      </c>
      <c r="H33" t="s">
        <v>98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7" x14ac:dyDescent="0.3">
      <c r="B34" s="3">
        <v>42208</v>
      </c>
      <c r="C34" t="s">
        <v>8</v>
      </c>
      <c r="D34">
        <v>57</v>
      </c>
      <c r="E34">
        <v>3</v>
      </c>
      <c r="F34">
        <v>5</v>
      </c>
      <c r="G34">
        <v>54</v>
      </c>
      <c r="H34" t="s">
        <v>98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7" x14ac:dyDescent="0.3">
      <c r="B35" s="3">
        <v>42208</v>
      </c>
      <c r="C35" t="s">
        <v>8</v>
      </c>
      <c r="D35">
        <v>57</v>
      </c>
      <c r="E35">
        <v>3</v>
      </c>
      <c r="F35">
        <v>6</v>
      </c>
      <c r="G35">
        <v>81</v>
      </c>
      <c r="H35" t="s">
        <v>95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t="s">
        <v>111</v>
      </c>
    </row>
    <row r="36" spans="2:17" x14ac:dyDescent="0.3">
      <c r="B36" s="3">
        <v>42208</v>
      </c>
      <c r="C36" t="s">
        <v>8</v>
      </c>
      <c r="D36">
        <v>57</v>
      </c>
      <c r="E36">
        <v>3</v>
      </c>
      <c r="F36">
        <v>7</v>
      </c>
      <c r="G36">
        <v>43</v>
      </c>
      <c r="H36" t="s">
        <v>95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7" x14ac:dyDescent="0.3">
      <c r="B37" s="3">
        <v>42208</v>
      </c>
      <c r="C37" t="s">
        <v>8</v>
      </c>
      <c r="D37">
        <v>57</v>
      </c>
      <c r="E37">
        <v>3</v>
      </c>
      <c r="F37">
        <v>8</v>
      </c>
      <c r="G37">
        <v>63</v>
      </c>
      <c r="H37" t="s">
        <v>98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7" x14ac:dyDescent="0.3">
      <c r="B38" s="3">
        <v>42208</v>
      </c>
      <c r="C38" t="s">
        <v>8</v>
      </c>
      <c r="D38">
        <v>57</v>
      </c>
      <c r="E38">
        <v>3</v>
      </c>
      <c r="F38">
        <v>9</v>
      </c>
      <c r="G38">
        <v>128</v>
      </c>
      <c r="H38" t="s">
        <v>136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7" x14ac:dyDescent="0.3">
      <c r="B39" s="3">
        <v>42208</v>
      </c>
      <c r="C39" t="s">
        <v>8</v>
      </c>
      <c r="D39">
        <v>57</v>
      </c>
      <c r="E39">
        <v>3</v>
      </c>
      <c r="F39">
        <v>10</v>
      </c>
      <c r="G39">
        <v>76</v>
      </c>
      <c r="H39" t="s">
        <v>95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7" x14ac:dyDescent="0.3">
      <c r="B40" s="3">
        <v>42208</v>
      </c>
      <c r="C40" t="s">
        <v>8</v>
      </c>
      <c r="D40">
        <v>57</v>
      </c>
      <c r="E40">
        <v>3</v>
      </c>
      <c r="F40">
        <v>11</v>
      </c>
      <c r="G40">
        <v>84</v>
      </c>
      <c r="H40" t="s">
        <v>96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7" x14ac:dyDescent="0.3">
      <c r="B41" s="3">
        <v>42208</v>
      </c>
      <c r="C41" t="s">
        <v>8</v>
      </c>
      <c r="D41">
        <v>57</v>
      </c>
      <c r="E41">
        <v>3</v>
      </c>
      <c r="F41">
        <v>12</v>
      </c>
      <c r="G41">
        <v>116</v>
      </c>
      <c r="H41" t="s">
        <v>97</v>
      </c>
      <c r="I41">
        <v>3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7" x14ac:dyDescent="0.3">
      <c r="B42" s="3">
        <v>42208</v>
      </c>
      <c r="C42" t="s">
        <v>8</v>
      </c>
      <c r="D42">
        <v>57</v>
      </c>
      <c r="E42">
        <v>3</v>
      </c>
      <c r="F42">
        <v>13</v>
      </c>
      <c r="G42">
        <v>56</v>
      </c>
      <c r="H42" t="s">
        <v>96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7" x14ac:dyDescent="0.3">
      <c r="B43" s="3">
        <v>42208</v>
      </c>
      <c r="C43" t="s">
        <v>8</v>
      </c>
      <c r="D43">
        <v>57</v>
      </c>
      <c r="E43">
        <v>3</v>
      </c>
      <c r="F43">
        <v>14</v>
      </c>
      <c r="G43">
        <v>86</v>
      </c>
      <c r="H43" t="s">
        <v>97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7" x14ac:dyDescent="0.3">
      <c r="B44" s="3">
        <v>42208</v>
      </c>
      <c r="C44" t="s">
        <v>8</v>
      </c>
      <c r="D44">
        <v>57</v>
      </c>
      <c r="E44">
        <v>3</v>
      </c>
      <c r="F44">
        <v>15</v>
      </c>
      <c r="G44">
        <v>97</v>
      </c>
      <c r="H44" t="s">
        <v>97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 t="s">
        <v>111</v>
      </c>
    </row>
    <row r="45" spans="2:17" x14ac:dyDescent="0.3">
      <c r="B45" s="3">
        <v>42208</v>
      </c>
      <c r="C45" t="s">
        <v>8</v>
      </c>
      <c r="D45">
        <v>57</v>
      </c>
      <c r="E45">
        <v>3</v>
      </c>
      <c r="F45">
        <v>16</v>
      </c>
      <c r="G45">
        <v>52</v>
      </c>
      <c r="H45" t="s">
        <v>95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7" x14ac:dyDescent="0.3">
      <c r="B46" s="3">
        <v>42208</v>
      </c>
      <c r="C46" t="s">
        <v>8</v>
      </c>
      <c r="D46">
        <v>57</v>
      </c>
      <c r="E46">
        <v>3</v>
      </c>
      <c r="F46">
        <v>17</v>
      </c>
      <c r="G46">
        <v>80</v>
      </c>
      <c r="H46" t="s">
        <v>97</v>
      </c>
      <c r="I46">
        <v>3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</row>
    <row r="47" spans="2:17" x14ac:dyDescent="0.3">
      <c r="B47" s="3">
        <v>42208</v>
      </c>
      <c r="C47" t="s">
        <v>8</v>
      </c>
      <c r="D47">
        <v>57</v>
      </c>
      <c r="E47">
        <v>3</v>
      </c>
      <c r="F47">
        <v>18</v>
      </c>
      <c r="G47">
        <v>90</v>
      </c>
      <c r="H47" s="11" t="s">
        <v>137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7" x14ac:dyDescent="0.3">
      <c r="B48" s="3">
        <v>42208</v>
      </c>
      <c r="C48" t="s">
        <v>8</v>
      </c>
      <c r="D48">
        <v>57</v>
      </c>
      <c r="E48">
        <v>3</v>
      </c>
      <c r="F48">
        <v>19</v>
      </c>
      <c r="G48">
        <v>110</v>
      </c>
      <c r="H48" t="s">
        <v>115</v>
      </c>
      <c r="I48">
        <v>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7" x14ac:dyDescent="0.3">
      <c r="B49" s="3">
        <v>42208</v>
      </c>
      <c r="C49" t="s">
        <v>8</v>
      </c>
      <c r="D49">
        <v>57</v>
      </c>
      <c r="E49">
        <v>3</v>
      </c>
      <c r="F49">
        <v>20</v>
      </c>
      <c r="G49">
        <v>96</v>
      </c>
      <c r="H49" t="s">
        <v>97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7" x14ac:dyDescent="0.3">
      <c r="B50" s="3">
        <v>42208</v>
      </c>
      <c r="C50" t="s">
        <v>8</v>
      </c>
      <c r="D50">
        <v>59</v>
      </c>
      <c r="E50">
        <v>4</v>
      </c>
      <c r="F50">
        <v>1</v>
      </c>
      <c r="G50">
        <v>120</v>
      </c>
      <c r="H50" t="s">
        <v>97</v>
      </c>
      <c r="I50">
        <v>3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</row>
    <row r="51" spans="2:17" x14ac:dyDescent="0.3">
      <c r="B51" s="3">
        <v>42208</v>
      </c>
      <c r="C51" t="s">
        <v>8</v>
      </c>
      <c r="D51">
        <v>59</v>
      </c>
      <c r="E51">
        <v>4</v>
      </c>
      <c r="F51">
        <v>2</v>
      </c>
      <c r="G51">
        <v>64</v>
      </c>
      <c r="H51" t="s">
        <v>95</v>
      </c>
      <c r="I51">
        <v>2</v>
      </c>
      <c r="J51">
        <v>0</v>
      </c>
      <c r="K51">
        <v>3</v>
      </c>
      <c r="L51">
        <v>1</v>
      </c>
      <c r="M51">
        <v>0</v>
      </c>
      <c r="N51">
        <v>0</v>
      </c>
      <c r="O51">
        <v>0</v>
      </c>
    </row>
    <row r="52" spans="2:17" x14ac:dyDescent="0.3">
      <c r="B52" s="3">
        <v>42208</v>
      </c>
      <c r="C52" t="s">
        <v>8</v>
      </c>
      <c r="D52">
        <v>59</v>
      </c>
      <c r="E52">
        <v>4</v>
      </c>
      <c r="F52">
        <v>3</v>
      </c>
      <c r="G52">
        <v>36</v>
      </c>
      <c r="H52" t="s">
        <v>95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 t="s">
        <v>139</v>
      </c>
    </row>
    <row r="53" spans="2:17" x14ac:dyDescent="0.3">
      <c r="B53" s="3">
        <v>42208</v>
      </c>
      <c r="C53" t="s">
        <v>8</v>
      </c>
      <c r="D53">
        <v>60</v>
      </c>
      <c r="E53">
        <v>5</v>
      </c>
      <c r="F53">
        <v>1</v>
      </c>
      <c r="G53">
        <v>157</v>
      </c>
      <c r="H53" t="s">
        <v>97</v>
      </c>
      <c r="I53">
        <v>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Q53" t="s">
        <v>140</v>
      </c>
    </row>
    <row r="54" spans="2:17" x14ac:dyDescent="0.3">
      <c r="B54" s="3">
        <v>42208</v>
      </c>
      <c r="C54" t="s">
        <v>8</v>
      </c>
      <c r="D54">
        <v>60</v>
      </c>
      <c r="E54">
        <v>5</v>
      </c>
      <c r="F54">
        <v>2</v>
      </c>
      <c r="G54">
        <v>62</v>
      </c>
      <c r="H54" t="s">
        <v>95</v>
      </c>
      <c r="I54">
        <v>2</v>
      </c>
      <c r="J54">
        <v>0</v>
      </c>
      <c r="K54">
        <v>3</v>
      </c>
      <c r="L54">
        <v>1</v>
      </c>
      <c r="M54">
        <v>0</v>
      </c>
      <c r="N54">
        <v>0</v>
      </c>
      <c r="O54">
        <v>0</v>
      </c>
    </row>
    <row r="55" spans="2:17" x14ac:dyDescent="0.3">
      <c r="B55" s="3">
        <v>42208</v>
      </c>
      <c r="C55" t="s">
        <v>8</v>
      </c>
      <c r="D55">
        <v>61</v>
      </c>
      <c r="E55">
        <v>6</v>
      </c>
      <c r="F55">
        <v>1</v>
      </c>
      <c r="G55">
        <v>112</v>
      </c>
      <c r="H55" t="s">
        <v>97</v>
      </c>
      <c r="I55">
        <v>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7" x14ac:dyDescent="0.3">
      <c r="B56" s="3">
        <v>42208</v>
      </c>
      <c r="C56" t="s">
        <v>8</v>
      </c>
      <c r="D56">
        <v>61</v>
      </c>
      <c r="E56">
        <v>6</v>
      </c>
      <c r="F56">
        <v>2</v>
      </c>
      <c r="G56">
        <v>84</v>
      </c>
      <c r="H56" t="s">
        <v>95</v>
      </c>
      <c r="I56">
        <v>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7" x14ac:dyDescent="0.3">
      <c r="B57" s="3">
        <v>42208</v>
      </c>
      <c r="C57" t="s">
        <v>8</v>
      </c>
      <c r="D57">
        <v>61</v>
      </c>
      <c r="E57">
        <v>6</v>
      </c>
      <c r="F57">
        <v>3</v>
      </c>
      <c r="G57">
        <v>130</v>
      </c>
      <c r="H57" t="s">
        <v>115</v>
      </c>
      <c r="I57">
        <v>4</v>
      </c>
      <c r="J57">
        <v>2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7" x14ac:dyDescent="0.3">
      <c r="B58" s="3">
        <v>42208</v>
      </c>
      <c r="C58" t="s">
        <v>8</v>
      </c>
      <c r="D58">
        <v>61</v>
      </c>
      <c r="E58">
        <v>6</v>
      </c>
      <c r="F58">
        <v>4</v>
      </c>
      <c r="G58">
        <v>62</v>
      </c>
      <c r="H58" t="s">
        <v>95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141</v>
      </c>
    </row>
    <row r="59" spans="2:17" x14ac:dyDescent="0.3">
      <c r="B59" s="3">
        <v>42208</v>
      </c>
      <c r="C59" t="s">
        <v>8</v>
      </c>
      <c r="D59">
        <v>61</v>
      </c>
      <c r="E59">
        <v>6</v>
      </c>
      <c r="F59">
        <v>5</v>
      </c>
      <c r="G59">
        <v>84</v>
      </c>
      <c r="H59" t="s">
        <v>95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7" x14ac:dyDescent="0.3">
      <c r="B60" s="3">
        <v>42208</v>
      </c>
      <c r="C60" t="s">
        <v>8</v>
      </c>
      <c r="D60">
        <v>61</v>
      </c>
      <c r="E60">
        <v>6</v>
      </c>
      <c r="F60">
        <v>6</v>
      </c>
      <c r="G60">
        <v>69</v>
      </c>
      <c r="H60" t="s">
        <v>96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7" x14ac:dyDescent="0.3">
      <c r="B61" s="3">
        <v>42208</v>
      </c>
      <c r="C61" t="s">
        <v>8</v>
      </c>
      <c r="D61">
        <v>61</v>
      </c>
      <c r="E61">
        <v>6</v>
      </c>
      <c r="F61">
        <v>7</v>
      </c>
      <c r="G61">
        <v>110</v>
      </c>
      <c r="H61" t="s">
        <v>97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7" x14ac:dyDescent="0.3">
      <c r="B62" s="3">
        <v>42208</v>
      </c>
      <c r="C62" t="s">
        <v>8</v>
      </c>
      <c r="D62">
        <v>61</v>
      </c>
      <c r="E62">
        <v>6</v>
      </c>
      <c r="F62">
        <v>8</v>
      </c>
      <c r="G62">
        <v>134</v>
      </c>
      <c r="H62" t="s">
        <v>115</v>
      </c>
      <c r="I62">
        <v>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 t="s">
        <v>141</v>
      </c>
    </row>
    <row r="63" spans="2:17" x14ac:dyDescent="0.3">
      <c r="B63" s="3">
        <v>42208</v>
      </c>
      <c r="C63" t="s">
        <v>8</v>
      </c>
      <c r="D63">
        <v>61</v>
      </c>
      <c r="E63">
        <v>6</v>
      </c>
      <c r="F63">
        <v>9</v>
      </c>
      <c r="G63">
        <v>85</v>
      </c>
      <c r="H63" t="s">
        <v>95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7" x14ac:dyDescent="0.3">
      <c r="B64" s="3">
        <v>42208</v>
      </c>
      <c r="C64" t="s">
        <v>8</v>
      </c>
      <c r="D64">
        <v>61</v>
      </c>
      <c r="E64">
        <v>6</v>
      </c>
      <c r="F64">
        <v>10</v>
      </c>
      <c r="G64">
        <v>96</v>
      </c>
      <c r="H64" t="s">
        <v>115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7" x14ac:dyDescent="0.3">
      <c r="B65" s="3">
        <v>42208</v>
      </c>
      <c r="C65" t="s">
        <v>8</v>
      </c>
      <c r="D65">
        <v>61</v>
      </c>
      <c r="E65">
        <v>6</v>
      </c>
      <c r="F65">
        <v>11</v>
      </c>
      <c r="G65">
        <v>64</v>
      </c>
      <c r="H65" t="s">
        <v>96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t="s">
        <v>111</v>
      </c>
    </row>
    <row r="66" spans="2:17" x14ac:dyDescent="0.3">
      <c r="B66" s="3">
        <v>42208</v>
      </c>
      <c r="C66" t="s">
        <v>8</v>
      </c>
      <c r="D66">
        <v>61</v>
      </c>
      <c r="E66">
        <v>6</v>
      </c>
      <c r="F66">
        <v>12</v>
      </c>
      <c r="G66">
        <v>60</v>
      </c>
      <c r="H66" t="s">
        <v>95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7" x14ac:dyDescent="0.3">
      <c r="B67" s="3">
        <v>42208</v>
      </c>
      <c r="C67" t="s">
        <v>8</v>
      </c>
      <c r="D67">
        <v>61</v>
      </c>
      <c r="E67">
        <v>6</v>
      </c>
      <c r="F67">
        <v>13</v>
      </c>
      <c r="G67">
        <v>81</v>
      </c>
      <c r="H67" t="s">
        <v>95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7" x14ac:dyDescent="0.3">
      <c r="B68" s="3">
        <v>42208</v>
      </c>
      <c r="C68" t="s">
        <v>8</v>
      </c>
      <c r="D68">
        <v>61</v>
      </c>
      <c r="E68">
        <v>6</v>
      </c>
      <c r="F68">
        <v>14</v>
      </c>
      <c r="G68">
        <v>117</v>
      </c>
      <c r="H68" t="s">
        <v>142</v>
      </c>
      <c r="I68">
        <v>4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</row>
    <row r="69" spans="2:17" x14ac:dyDescent="0.3">
      <c r="B69" s="3">
        <v>42208</v>
      </c>
      <c r="C69" t="s">
        <v>8</v>
      </c>
      <c r="D69">
        <v>61</v>
      </c>
      <c r="E69">
        <v>6</v>
      </c>
      <c r="F69">
        <v>15</v>
      </c>
      <c r="G69">
        <v>69</v>
      </c>
      <c r="H69" t="s">
        <v>95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7" x14ac:dyDescent="0.3">
      <c r="B70" s="3">
        <v>42208</v>
      </c>
      <c r="C70" t="s">
        <v>8</v>
      </c>
      <c r="D70">
        <v>61</v>
      </c>
      <c r="E70">
        <v>6</v>
      </c>
      <c r="F70">
        <v>16</v>
      </c>
      <c r="G70">
        <v>59</v>
      </c>
      <c r="H70" t="s">
        <v>96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7" x14ac:dyDescent="0.3">
      <c r="B71" s="3">
        <v>42208</v>
      </c>
      <c r="C71" t="s">
        <v>8</v>
      </c>
      <c r="D71">
        <v>61</v>
      </c>
      <c r="E71">
        <v>6</v>
      </c>
      <c r="F71">
        <v>17</v>
      </c>
      <c r="G71">
        <v>86</v>
      </c>
      <c r="H71" t="s">
        <v>95</v>
      </c>
      <c r="I71">
        <v>4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</row>
    <row r="72" spans="2:17" x14ac:dyDescent="0.3">
      <c r="B72" s="3">
        <v>42208</v>
      </c>
      <c r="C72" t="s">
        <v>8</v>
      </c>
      <c r="D72">
        <v>61</v>
      </c>
      <c r="E72">
        <v>6</v>
      </c>
      <c r="F72">
        <v>18</v>
      </c>
      <c r="G72">
        <v>78</v>
      </c>
      <c r="H72" s="11" t="s">
        <v>95</v>
      </c>
      <c r="I72">
        <v>3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7" x14ac:dyDescent="0.3">
      <c r="B73" s="3">
        <v>42208</v>
      </c>
      <c r="C73" t="s">
        <v>8</v>
      </c>
      <c r="D73">
        <v>61</v>
      </c>
      <c r="E73">
        <v>6</v>
      </c>
      <c r="F73">
        <v>19</v>
      </c>
      <c r="G73">
        <v>57</v>
      </c>
      <c r="H73" t="s">
        <v>95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7" x14ac:dyDescent="0.3">
      <c r="B74" s="3">
        <v>42208</v>
      </c>
      <c r="C74" t="s">
        <v>8</v>
      </c>
      <c r="D74">
        <v>61</v>
      </c>
      <c r="E74">
        <v>6</v>
      </c>
      <c r="F74">
        <v>20</v>
      </c>
      <c r="G74">
        <v>64</v>
      </c>
      <c r="H74" t="s">
        <v>95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7" x14ac:dyDescent="0.3">
      <c r="B75" s="3">
        <v>42208</v>
      </c>
      <c r="C75" t="s">
        <v>8</v>
      </c>
      <c r="D75">
        <v>65</v>
      </c>
      <c r="E75">
        <v>7</v>
      </c>
      <c r="F75">
        <v>1</v>
      </c>
      <c r="G75">
        <v>100</v>
      </c>
      <c r="H75" t="s">
        <v>95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7" x14ac:dyDescent="0.3">
      <c r="B76" s="3">
        <v>42208</v>
      </c>
      <c r="C76" t="s">
        <v>8</v>
      </c>
      <c r="D76">
        <v>65</v>
      </c>
      <c r="E76">
        <v>7</v>
      </c>
      <c r="F76">
        <v>2</v>
      </c>
      <c r="G76">
        <v>90</v>
      </c>
      <c r="H76" t="s">
        <v>95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7" x14ac:dyDescent="0.3">
      <c r="B77" s="3">
        <v>42208</v>
      </c>
      <c r="C77" t="s">
        <v>8</v>
      </c>
      <c r="D77">
        <v>65</v>
      </c>
      <c r="E77">
        <v>7</v>
      </c>
      <c r="F77">
        <v>3</v>
      </c>
      <c r="G77">
        <v>97</v>
      </c>
      <c r="H77" t="s">
        <v>96</v>
      </c>
      <c r="I77">
        <v>3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7" x14ac:dyDescent="0.3">
      <c r="B78" s="3">
        <v>42208</v>
      </c>
      <c r="C78" t="s">
        <v>8</v>
      </c>
      <c r="D78">
        <v>65</v>
      </c>
      <c r="E78">
        <v>7</v>
      </c>
      <c r="F78">
        <v>4</v>
      </c>
      <c r="G78">
        <v>79</v>
      </c>
      <c r="H78" t="s">
        <v>96</v>
      </c>
      <c r="I78">
        <v>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7" x14ac:dyDescent="0.3">
      <c r="B79" s="3">
        <v>42208</v>
      </c>
      <c r="C79" t="s">
        <v>8</v>
      </c>
      <c r="D79">
        <v>65</v>
      </c>
      <c r="E79">
        <v>7</v>
      </c>
      <c r="F79">
        <v>5</v>
      </c>
      <c r="G79">
        <v>99</v>
      </c>
      <c r="H79" t="s">
        <v>96</v>
      </c>
      <c r="I79">
        <v>3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7" x14ac:dyDescent="0.3">
      <c r="B80" s="3">
        <v>42208</v>
      </c>
      <c r="C80" t="s">
        <v>8</v>
      </c>
      <c r="D80">
        <v>65</v>
      </c>
      <c r="E80">
        <v>7</v>
      </c>
      <c r="F80">
        <v>6</v>
      </c>
      <c r="G80">
        <v>114</v>
      </c>
      <c r="H80" t="s">
        <v>95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 t="s">
        <v>143</v>
      </c>
    </row>
    <row r="81" spans="2:17" x14ac:dyDescent="0.3">
      <c r="B81" s="3">
        <v>42208</v>
      </c>
      <c r="C81" t="s">
        <v>8</v>
      </c>
      <c r="D81">
        <v>65</v>
      </c>
      <c r="E81">
        <v>7</v>
      </c>
      <c r="F81">
        <v>7</v>
      </c>
      <c r="G81">
        <v>117</v>
      </c>
      <c r="H81" t="s">
        <v>97</v>
      </c>
      <c r="I81">
        <v>3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7" x14ac:dyDescent="0.3">
      <c r="B82" s="3">
        <v>42208</v>
      </c>
      <c r="C82" t="s">
        <v>8</v>
      </c>
      <c r="D82">
        <v>65</v>
      </c>
      <c r="E82">
        <v>7</v>
      </c>
      <c r="F82">
        <v>8</v>
      </c>
      <c r="G82">
        <v>78</v>
      </c>
      <c r="H82" t="s">
        <v>96</v>
      </c>
      <c r="I82">
        <v>4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7" x14ac:dyDescent="0.3">
      <c r="B83" s="3">
        <v>42208</v>
      </c>
      <c r="C83" t="s">
        <v>8</v>
      </c>
      <c r="D83">
        <v>65</v>
      </c>
      <c r="E83">
        <v>7</v>
      </c>
      <c r="F83">
        <v>9</v>
      </c>
      <c r="G83">
        <v>130</v>
      </c>
      <c r="H83" t="s">
        <v>115</v>
      </c>
      <c r="I83">
        <v>4</v>
      </c>
      <c r="J83">
        <v>3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7" x14ac:dyDescent="0.3">
      <c r="B84" s="3">
        <v>42208</v>
      </c>
      <c r="C84" t="s">
        <v>8</v>
      </c>
      <c r="D84">
        <v>65</v>
      </c>
      <c r="E84">
        <v>7</v>
      </c>
      <c r="F84">
        <v>10</v>
      </c>
      <c r="G84">
        <v>104</v>
      </c>
      <c r="H84" t="s">
        <v>97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7" x14ac:dyDescent="0.3">
      <c r="B85" s="3">
        <v>42208</v>
      </c>
      <c r="C85" t="s">
        <v>8</v>
      </c>
      <c r="D85">
        <v>65</v>
      </c>
      <c r="E85">
        <v>7</v>
      </c>
      <c r="F85">
        <v>11</v>
      </c>
      <c r="G85">
        <v>54</v>
      </c>
      <c r="H85" t="s">
        <v>95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 t="s">
        <v>144</v>
      </c>
    </row>
    <row r="86" spans="2:17" x14ac:dyDescent="0.3">
      <c r="B86" s="3">
        <v>42208</v>
      </c>
      <c r="C86" t="s">
        <v>8</v>
      </c>
      <c r="D86">
        <v>65</v>
      </c>
      <c r="E86">
        <v>7</v>
      </c>
      <c r="F86">
        <v>12</v>
      </c>
      <c r="G86">
        <v>122</v>
      </c>
      <c r="H86" t="s">
        <v>99</v>
      </c>
      <c r="I86">
        <v>3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7" x14ac:dyDescent="0.3">
      <c r="B87" s="3">
        <v>42208</v>
      </c>
      <c r="C87" t="s">
        <v>8</v>
      </c>
      <c r="D87">
        <v>65</v>
      </c>
      <c r="E87">
        <v>7</v>
      </c>
      <c r="F87">
        <v>13</v>
      </c>
      <c r="G87">
        <v>120</v>
      </c>
      <c r="H87" t="s">
        <v>115</v>
      </c>
      <c r="I87">
        <v>4</v>
      </c>
      <c r="J87">
        <v>4</v>
      </c>
      <c r="K87">
        <v>0</v>
      </c>
      <c r="L87">
        <v>0</v>
      </c>
      <c r="M87">
        <v>0</v>
      </c>
      <c r="N87">
        <v>0</v>
      </c>
      <c r="O87">
        <v>0</v>
      </c>
      <c r="Q87" t="s">
        <v>145</v>
      </c>
    </row>
    <row r="88" spans="2:17" x14ac:dyDescent="0.3">
      <c r="B88" s="3">
        <v>42208</v>
      </c>
      <c r="C88" t="s">
        <v>8</v>
      </c>
      <c r="D88">
        <v>65</v>
      </c>
      <c r="E88">
        <v>7</v>
      </c>
      <c r="F88">
        <v>14</v>
      </c>
      <c r="G88">
        <v>128</v>
      </c>
      <c r="H88" t="s">
        <v>142</v>
      </c>
      <c r="I88">
        <v>3</v>
      </c>
      <c r="J88">
        <v>1</v>
      </c>
      <c r="K88">
        <v>0</v>
      </c>
      <c r="L88">
        <v>1</v>
      </c>
      <c r="M88">
        <v>0</v>
      </c>
      <c r="N88">
        <v>0</v>
      </c>
      <c r="O88">
        <v>0</v>
      </c>
    </row>
    <row r="89" spans="2:17" x14ac:dyDescent="0.3">
      <c r="B89" s="3">
        <v>42208</v>
      </c>
      <c r="C89" t="s">
        <v>8</v>
      </c>
      <c r="D89">
        <v>65</v>
      </c>
      <c r="E89">
        <v>7</v>
      </c>
      <c r="F89">
        <v>15</v>
      </c>
      <c r="G89">
        <v>94</v>
      </c>
      <c r="H89" t="s">
        <v>95</v>
      </c>
      <c r="I89">
        <v>3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7" x14ac:dyDescent="0.3">
      <c r="B90" s="3">
        <v>42208</v>
      </c>
      <c r="C90" t="s">
        <v>8</v>
      </c>
      <c r="D90">
        <v>65</v>
      </c>
      <c r="E90">
        <v>7</v>
      </c>
      <c r="F90">
        <v>16</v>
      </c>
      <c r="G90">
        <v>136</v>
      </c>
      <c r="H90" t="s">
        <v>115</v>
      </c>
      <c r="I90">
        <v>3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Q90" t="s">
        <v>145</v>
      </c>
    </row>
    <row r="91" spans="2:17" x14ac:dyDescent="0.3">
      <c r="B91" s="3">
        <v>42208</v>
      </c>
      <c r="C91" t="s">
        <v>8</v>
      </c>
      <c r="D91">
        <v>65</v>
      </c>
      <c r="E91">
        <v>7</v>
      </c>
      <c r="F91">
        <v>17</v>
      </c>
      <c r="G91">
        <v>113</v>
      </c>
      <c r="H91" t="s">
        <v>96</v>
      </c>
      <c r="I91">
        <v>3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7" x14ac:dyDescent="0.3">
      <c r="B92" s="3">
        <v>42208</v>
      </c>
      <c r="C92" t="s">
        <v>8</v>
      </c>
      <c r="D92">
        <v>65</v>
      </c>
      <c r="E92">
        <v>7</v>
      </c>
      <c r="F92">
        <v>18</v>
      </c>
      <c r="G92">
        <v>105</v>
      </c>
      <c r="H92" s="11" t="s">
        <v>97</v>
      </c>
      <c r="I92">
        <v>3</v>
      </c>
      <c r="J92">
        <v>4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7" x14ac:dyDescent="0.3">
      <c r="B93" s="3">
        <v>42208</v>
      </c>
      <c r="C93" t="s">
        <v>8</v>
      </c>
      <c r="D93">
        <v>65</v>
      </c>
      <c r="E93">
        <v>7</v>
      </c>
      <c r="F93">
        <v>19</v>
      </c>
      <c r="G93">
        <v>114</v>
      </c>
      <c r="H93" t="s">
        <v>99</v>
      </c>
      <c r="I93">
        <v>4</v>
      </c>
      <c r="J93">
        <v>2</v>
      </c>
      <c r="K93">
        <v>0</v>
      </c>
      <c r="L93">
        <v>1</v>
      </c>
      <c r="M93">
        <v>0</v>
      </c>
      <c r="N93">
        <v>0</v>
      </c>
      <c r="O93">
        <v>0</v>
      </c>
      <c r="Q93" t="s">
        <v>146</v>
      </c>
    </row>
    <row r="94" spans="2:17" x14ac:dyDescent="0.3">
      <c r="B94" s="3">
        <v>42208</v>
      </c>
      <c r="C94" t="s">
        <v>8</v>
      </c>
      <c r="D94">
        <v>65</v>
      </c>
      <c r="E94">
        <v>7</v>
      </c>
      <c r="F94">
        <v>20</v>
      </c>
      <c r="G94">
        <v>121</v>
      </c>
      <c r="H94" t="s">
        <v>124</v>
      </c>
      <c r="I94">
        <v>3</v>
      </c>
      <c r="J94">
        <v>2</v>
      </c>
      <c r="K94">
        <v>0</v>
      </c>
      <c r="L94">
        <v>1</v>
      </c>
      <c r="M94">
        <v>0</v>
      </c>
      <c r="N94">
        <v>0</v>
      </c>
      <c r="O94">
        <v>0</v>
      </c>
      <c r="Q94" t="s">
        <v>147</v>
      </c>
    </row>
    <row r="95" spans="2:17" x14ac:dyDescent="0.3">
      <c r="B95" s="3">
        <v>42208</v>
      </c>
      <c r="C95" t="s">
        <v>8</v>
      </c>
      <c r="D95">
        <v>66</v>
      </c>
      <c r="E95">
        <v>8</v>
      </c>
      <c r="F95">
        <v>1</v>
      </c>
      <c r="G95">
        <v>90</v>
      </c>
      <c r="H95" t="s">
        <v>96</v>
      </c>
      <c r="I95">
        <v>3</v>
      </c>
      <c r="J95">
        <v>3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7" x14ac:dyDescent="0.3">
      <c r="B96" s="3">
        <v>42208</v>
      </c>
      <c r="C96" t="s">
        <v>8</v>
      </c>
      <c r="D96">
        <v>66</v>
      </c>
      <c r="E96">
        <v>8</v>
      </c>
      <c r="F96">
        <v>2</v>
      </c>
      <c r="G96">
        <v>54</v>
      </c>
      <c r="H96" t="s">
        <v>98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7" x14ac:dyDescent="0.3">
      <c r="B97" s="3">
        <v>42208</v>
      </c>
      <c r="C97" t="s">
        <v>8</v>
      </c>
      <c r="D97">
        <v>66</v>
      </c>
      <c r="E97">
        <v>8</v>
      </c>
      <c r="F97">
        <v>3</v>
      </c>
      <c r="G97">
        <v>90</v>
      </c>
      <c r="H97" t="s">
        <v>95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 t="s">
        <v>111</v>
      </c>
    </row>
    <row r="98" spans="2:17" x14ac:dyDescent="0.3">
      <c r="B98" s="3">
        <v>42208</v>
      </c>
      <c r="C98" t="s">
        <v>8</v>
      </c>
      <c r="D98">
        <v>66</v>
      </c>
      <c r="E98">
        <v>8</v>
      </c>
      <c r="F98">
        <v>4</v>
      </c>
      <c r="G98">
        <v>62</v>
      </c>
      <c r="H98" t="s">
        <v>98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7" x14ac:dyDescent="0.3">
      <c r="B99" s="3">
        <v>42208</v>
      </c>
      <c r="C99" t="s">
        <v>8</v>
      </c>
      <c r="D99">
        <v>66</v>
      </c>
      <c r="E99">
        <v>8</v>
      </c>
      <c r="F99">
        <v>5</v>
      </c>
      <c r="G99">
        <v>60</v>
      </c>
      <c r="H99" t="s">
        <v>96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7" x14ac:dyDescent="0.3">
      <c r="B100" s="3">
        <v>42208</v>
      </c>
      <c r="C100" t="s">
        <v>8</v>
      </c>
      <c r="D100">
        <v>66</v>
      </c>
      <c r="E100">
        <v>8</v>
      </c>
      <c r="F100">
        <v>6</v>
      </c>
      <c r="G100">
        <v>48</v>
      </c>
      <c r="H100" t="s">
        <v>95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7" x14ac:dyDescent="0.3">
      <c r="B101" s="3">
        <v>42208</v>
      </c>
      <c r="C101" t="s">
        <v>8</v>
      </c>
      <c r="D101">
        <v>66</v>
      </c>
      <c r="E101">
        <v>8</v>
      </c>
      <c r="F101">
        <v>7</v>
      </c>
      <c r="G101">
        <v>61</v>
      </c>
      <c r="H101" t="s">
        <v>98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7" x14ac:dyDescent="0.3">
      <c r="B102" s="3">
        <v>42208</v>
      </c>
      <c r="C102" t="s">
        <v>8</v>
      </c>
      <c r="D102">
        <v>66</v>
      </c>
      <c r="E102">
        <v>8</v>
      </c>
      <c r="F102">
        <v>8</v>
      </c>
      <c r="G102">
        <v>58</v>
      </c>
      <c r="H102" t="s">
        <v>96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 t="s">
        <v>148</v>
      </c>
    </row>
    <row r="103" spans="2:17" x14ac:dyDescent="0.3">
      <c r="B103" s="3">
        <v>42208</v>
      </c>
      <c r="C103" t="s">
        <v>8</v>
      </c>
      <c r="D103">
        <v>66</v>
      </c>
      <c r="E103">
        <v>8</v>
      </c>
      <c r="F103">
        <v>9</v>
      </c>
      <c r="G103">
        <v>43</v>
      </c>
      <c r="H103" t="s">
        <v>96</v>
      </c>
      <c r="I103">
        <v>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t="s">
        <v>149</v>
      </c>
    </row>
    <row r="104" spans="2:17" x14ac:dyDescent="0.3">
      <c r="B104" s="3">
        <v>42208</v>
      </c>
      <c r="C104" t="s">
        <v>8</v>
      </c>
      <c r="D104">
        <v>67</v>
      </c>
      <c r="E104">
        <v>9</v>
      </c>
      <c r="F104">
        <v>1</v>
      </c>
      <c r="G104">
        <v>42</v>
      </c>
      <c r="H104" t="s">
        <v>98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7" x14ac:dyDescent="0.3">
      <c r="B105" s="3">
        <v>42208</v>
      </c>
      <c r="C105" t="s">
        <v>8</v>
      </c>
      <c r="D105">
        <v>67</v>
      </c>
      <c r="E105">
        <v>9</v>
      </c>
      <c r="F105">
        <v>2</v>
      </c>
      <c r="G105">
        <v>66</v>
      </c>
      <c r="H105" t="s">
        <v>96</v>
      </c>
      <c r="I105">
        <v>3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7" x14ac:dyDescent="0.3">
      <c r="B106" s="3">
        <v>42208</v>
      </c>
      <c r="C106" t="s">
        <v>8</v>
      </c>
      <c r="D106">
        <v>67</v>
      </c>
      <c r="E106">
        <v>9</v>
      </c>
      <c r="F106">
        <v>3</v>
      </c>
      <c r="G106">
        <v>82</v>
      </c>
      <c r="H106" t="s">
        <v>95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7" x14ac:dyDescent="0.3">
      <c r="B107" s="3">
        <v>42208</v>
      </c>
      <c r="C107" t="s">
        <v>8</v>
      </c>
      <c r="D107">
        <v>67</v>
      </c>
      <c r="E107">
        <v>9</v>
      </c>
      <c r="F107">
        <v>4</v>
      </c>
      <c r="G107">
        <v>73</v>
      </c>
      <c r="H107" t="s">
        <v>97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7" x14ac:dyDescent="0.3">
      <c r="B108" s="3">
        <v>42208</v>
      </c>
      <c r="C108" t="s">
        <v>8</v>
      </c>
      <c r="D108">
        <v>67</v>
      </c>
      <c r="E108">
        <v>9</v>
      </c>
      <c r="F108">
        <v>5</v>
      </c>
      <c r="G108">
        <v>36</v>
      </c>
      <c r="H108" t="s">
        <v>96</v>
      </c>
      <c r="I108">
        <v>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t="s">
        <v>151</v>
      </c>
    </row>
    <row r="109" spans="2:17" x14ac:dyDescent="0.3">
      <c r="B109" s="3">
        <v>42208</v>
      </c>
      <c r="C109" t="s">
        <v>8</v>
      </c>
      <c r="D109">
        <v>67</v>
      </c>
      <c r="E109">
        <v>9</v>
      </c>
      <c r="F109">
        <v>6</v>
      </c>
      <c r="G109">
        <v>46</v>
      </c>
      <c r="H109" t="s">
        <v>96</v>
      </c>
      <c r="I109">
        <v>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 t="s">
        <v>151</v>
      </c>
    </row>
    <row r="110" spans="2:17" x14ac:dyDescent="0.3">
      <c r="B110" s="3">
        <v>42208</v>
      </c>
      <c r="C110" t="s">
        <v>8</v>
      </c>
      <c r="D110">
        <v>67</v>
      </c>
      <c r="E110">
        <v>9</v>
      </c>
      <c r="F110">
        <v>7</v>
      </c>
      <c r="G110">
        <v>57</v>
      </c>
      <c r="H110" t="s">
        <v>98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 t="s">
        <v>150</v>
      </c>
    </row>
    <row r="111" spans="2:17" x14ac:dyDescent="0.3">
      <c r="B111" s="3">
        <v>42208</v>
      </c>
      <c r="C111" t="s">
        <v>8</v>
      </c>
      <c r="D111">
        <v>67</v>
      </c>
      <c r="E111">
        <v>9</v>
      </c>
      <c r="F111">
        <v>8</v>
      </c>
      <c r="G111">
        <v>88</v>
      </c>
      <c r="H111" t="s">
        <v>98</v>
      </c>
      <c r="I111">
        <v>3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</row>
    <row r="112" spans="2:17" x14ac:dyDescent="0.3">
      <c r="B112" s="3">
        <v>42208</v>
      </c>
      <c r="C112" t="s">
        <v>8</v>
      </c>
      <c r="D112">
        <v>67</v>
      </c>
      <c r="E112">
        <v>9</v>
      </c>
      <c r="F112">
        <v>9</v>
      </c>
      <c r="G112">
        <v>91</v>
      </c>
      <c r="H112" t="s">
        <v>98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7" x14ac:dyDescent="0.3">
      <c r="B113" s="3">
        <v>42208</v>
      </c>
      <c r="C113" t="s">
        <v>8</v>
      </c>
      <c r="D113">
        <v>67</v>
      </c>
      <c r="E113">
        <v>9</v>
      </c>
      <c r="F113">
        <v>10</v>
      </c>
      <c r="G113">
        <v>97</v>
      </c>
      <c r="H113" t="s">
        <v>96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7" x14ac:dyDescent="0.3">
      <c r="B114" s="3">
        <v>42208</v>
      </c>
      <c r="C114" t="s">
        <v>8</v>
      </c>
      <c r="D114">
        <v>67</v>
      </c>
      <c r="E114">
        <v>9</v>
      </c>
      <c r="F114">
        <v>11</v>
      </c>
      <c r="G114">
        <v>70</v>
      </c>
      <c r="H114" t="s">
        <v>98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 t="s">
        <v>111</v>
      </c>
    </row>
    <row r="115" spans="2:17" x14ac:dyDescent="0.3">
      <c r="B115" s="3">
        <v>42208</v>
      </c>
      <c r="C115" t="s">
        <v>8</v>
      </c>
      <c r="D115">
        <v>67</v>
      </c>
      <c r="E115">
        <v>9</v>
      </c>
      <c r="F115">
        <v>12</v>
      </c>
      <c r="G115">
        <v>80</v>
      </c>
      <c r="H115" t="s">
        <v>95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7" x14ac:dyDescent="0.3">
      <c r="B116" s="3">
        <v>42208</v>
      </c>
      <c r="C116" t="s">
        <v>8</v>
      </c>
      <c r="D116">
        <v>67</v>
      </c>
      <c r="E116">
        <v>9</v>
      </c>
      <c r="F116">
        <v>13</v>
      </c>
      <c r="G116">
        <v>73</v>
      </c>
      <c r="H116" t="s">
        <v>95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 t="s">
        <v>111</v>
      </c>
    </row>
    <row r="117" spans="2:17" x14ac:dyDescent="0.3">
      <c r="B117" s="3">
        <v>42208</v>
      </c>
      <c r="C117" t="s">
        <v>8</v>
      </c>
      <c r="D117">
        <v>67</v>
      </c>
      <c r="E117">
        <v>9</v>
      </c>
      <c r="F117">
        <v>14</v>
      </c>
      <c r="G117">
        <v>78</v>
      </c>
      <c r="H117" t="s">
        <v>96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7" x14ac:dyDescent="0.3">
      <c r="B118" s="3">
        <v>42208</v>
      </c>
      <c r="C118" t="s">
        <v>8</v>
      </c>
      <c r="D118">
        <v>67</v>
      </c>
      <c r="E118">
        <v>9</v>
      </c>
      <c r="F118">
        <v>15</v>
      </c>
      <c r="G118">
        <v>120</v>
      </c>
      <c r="H118" t="s">
        <v>115</v>
      </c>
      <c r="I118">
        <v>4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</row>
    <row r="119" spans="2:17" x14ac:dyDescent="0.3">
      <c r="B119" s="3">
        <v>42208</v>
      </c>
      <c r="C119" t="s">
        <v>8</v>
      </c>
      <c r="D119">
        <v>67</v>
      </c>
      <c r="E119">
        <v>9</v>
      </c>
      <c r="F119">
        <v>16</v>
      </c>
      <c r="G119">
        <v>110</v>
      </c>
      <c r="H119" t="s">
        <v>98</v>
      </c>
      <c r="I119">
        <v>3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7" x14ac:dyDescent="0.3">
      <c r="B120" s="3">
        <v>42208</v>
      </c>
      <c r="C120" t="s">
        <v>8</v>
      </c>
      <c r="D120">
        <v>67</v>
      </c>
      <c r="E120">
        <v>9</v>
      </c>
      <c r="F120">
        <v>17</v>
      </c>
      <c r="G120">
        <v>115</v>
      </c>
      <c r="H120" t="s">
        <v>96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7" x14ac:dyDescent="0.3">
      <c r="B121" s="3">
        <v>42208</v>
      </c>
      <c r="C121" t="s">
        <v>8</v>
      </c>
      <c r="D121">
        <v>67</v>
      </c>
      <c r="E121">
        <v>9</v>
      </c>
      <c r="F121">
        <v>18</v>
      </c>
      <c r="G121">
        <v>56</v>
      </c>
      <c r="H121" s="11" t="s">
        <v>98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Q121" t="s">
        <v>111</v>
      </c>
    </row>
    <row r="122" spans="2:17" x14ac:dyDescent="0.3">
      <c r="B122" s="3">
        <v>42208</v>
      </c>
      <c r="C122" t="s">
        <v>8</v>
      </c>
      <c r="D122">
        <v>67</v>
      </c>
      <c r="E122">
        <v>9</v>
      </c>
      <c r="F122">
        <v>19</v>
      </c>
      <c r="G122">
        <v>100</v>
      </c>
      <c r="H122" t="s">
        <v>96</v>
      </c>
      <c r="I122">
        <v>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7" x14ac:dyDescent="0.3">
      <c r="B123" s="3">
        <v>42208</v>
      </c>
      <c r="C123" t="s">
        <v>8</v>
      </c>
      <c r="D123">
        <v>67</v>
      </c>
      <c r="E123">
        <v>9</v>
      </c>
      <c r="F123">
        <v>20</v>
      </c>
      <c r="G123">
        <v>80</v>
      </c>
      <c r="H123" t="s">
        <v>96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7" x14ac:dyDescent="0.3">
      <c r="B124" s="3">
        <v>42208</v>
      </c>
      <c r="C124" t="s">
        <v>8</v>
      </c>
      <c r="D124">
        <v>68</v>
      </c>
      <c r="E124">
        <v>10</v>
      </c>
      <c r="F124">
        <v>1</v>
      </c>
      <c r="G124">
        <v>67</v>
      </c>
      <c r="H124" t="s">
        <v>95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 t="s">
        <v>152</v>
      </c>
    </row>
    <row r="125" spans="2:17" x14ac:dyDescent="0.3">
      <c r="B125" s="3">
        <v>42208</v>
      </c>
      <c r="C125" t="s">
        <v>8</v>
      </c>
      <c r="D125">
        <v>68</v>
      </c>
      <c r="E125">
        <v>10</v>
      </c>
      <c r="F125">
        <v>2</v>
      </c>
      <c r="G125">
        <v>54</v>
      </c>
      <c r="H125" t="s">
        <v>116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7" x14ac:dyDescent="0.3">
      <c r="B126" s="3">
        <v>42208</v>
      </c>
      <c r="C126" t="s">
        <v>8</v>
      </c>
      <c r="D126">
        <v>68</v>
      </c>
      <c r="E126">
        <v>10</v>
      </c>
      <c r="F126">
        <v>3</v>
      </c>
      <c r="G126">
        <v>78</v>
      </c>
      <c r="H126" t="s">
        <v>95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7" x14ac:dyDescent="0.3">
      <c r="B127" s="3">
        <v>42208</v>
      </c>
      <c r="C127" t="s">
        <v>8</v>
      </c>
      <c r="D127">
        <v>68</v>
      </c>
      <c r="E127">
        <v>10</v>
      </c>
      <c r="F127">
        <v>4</v>
      </c>
      <c r="G127">
        <v>54</v>
      </c>
      <c r="H127" t="s">
        <v>116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7" x14ac:dyDescent="0.3">
      <c r="B128" s="3">
        <v>42208</v>
      </c>
      <c r="C128" t="s">
        <v>8</v>
      </c>
      <c r="D128">
        <v>68</v>
      </c>
      <c r="E128">
        <v>10</v>
      </c>
      <c r="F128">
        <v>5</v>
      </c>
      <c r="G128">
        <v>90</v>
      </c>
      <c r="H128" t="s">
        <v>95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7" x14ac:dyDescent="0.3">
      <c r="B129" s="3">
        <v>42208</v>
      </c>
      <c r="C129" t="s">
        <v>8</v>
      </c>
      <c r="D129">
        <v>68</v>
      </c>
      <c r="E129">
        <v>10</v>
      </c>
      <c r="F129">
        <v>6</v>
      </c>
      <c r="G129">
        <v>64</v>
      </c>
      <c r="H129" t="s">
        <v>96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2:17" x14ac:dyDescent="0.3">
      <c r="B130" s="3">
        <v>42208</v>
      </c>
      <c r="C130" t="s">
        <v>8</v>
      </c>
      <c r="D130">
        <v>68</v>
      </c>
      <c r="E130">
        <v>10</v>
      </c>
      <c r="F130">
        <v>7</v>
      </c>
      <c r="G130">
        <v>92</v>
      </c>
      <c r="H130" t="s">
        <v>116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7" x14ac:dyDescent="0.3">
      <c r="B131" s="3">
        <v>42208</v>
      </c>
      <c r="C131" t="s">
        <v>8</v>
      </c>
      <c r="D131">
        <v>68</v>
      </c>
      <c r="E131">
        <v>10</v>
      </c>
      <c r="F131">
        <v>8</v>
      </c>
      <c r="G131">
        <v>58</v>
      </c>
      <c r="H131" t="s">
        <v>95</v>
      </c>
      <c r="I131">
        <v>3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7" x14ac:dyDescent="0.3">
      <c r="B132" s="3">
        <v>42208</v>
      </c>
      <c r="C132" t="s">
        <v>8</v>
      </c>
      <c r="D132">
        <v>68</v>
      </c>
      <c r="E132">
        <v>10</v>
      </c>
      <c r="F132">
        <v>9</v>
      </c>
      <c r="G132">
        <v>76</v>
      </c>
      <c r="H132" t="s">
        <v>97</v>
      </c>
      <c r="I132">
        <v>3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7" x14ac:dyDescent="0.3">
      <c r="B133" s="3">
        <v>42208</v>
      </c>
      <c r="C133" t="s">
        <v>8</v>
      </c>
      <c r="D133">
        <v>68</v>
      </c>
      <c r="E133">
        <v>10</v>
      </c>
      <c r="F133">
        <v>10</v>
      </c>
      <c r="G133">
        <v>62</v>
      </c>
      <c r="H133" t="s">
        <v>95</v>
      </c>
      <c r="I133">
        <v>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7" x14ac:dyDescent="0.3">
      <c r="B134" s="3">
        <v>42208</v>
      </c>
      <c r="C134" t="s">
        <v>8</v>
      </c>
      <c r="D134">
        <v>68</v>
      </c>
      <c r="E134">
        <v>10</v>
      </c>
      <c r="F134">
        <v>11</v>
      </c>
      <c r="G134">
        <v>105</v>
      </c>
      <c r="H134" t="s">
        <v>99</v>
      </c>
      <c r="I134">
        <v>3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7" x14ac:dyDescent="0.3">
      <c r="B135" s="3">
        <v>42208</v>
      </c>
      <c r="C135" t="s">
        <v>8</v>
      </c>
      <c r="D135">
        <v>68</v>
      </c>
      <c r="E135">
        <v>10</v>
      </c>
      <c r="F135">
        <v>12</v>
      </c>
      <c r="G135">
        <v>111</v>
      </c>
      <c r="H135" t="s">
        <v>99</v>
      </c>
      <c r="I135">
        <v>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7" x14ac:dyDescent="0.3">
      <c r="B136" s="3">
        <v>42208</v>
      </c>
      <c r="C136" t="s">
        <v>8</v>
      </c>
      <c r="D136">
        <v>68</v>
      </c>
      <c r="E136">
        <v>10</v>
      </c>
      <c r="F136">
        <v>13</v>
      </c>
      <c r="G136">
        <v>85</v>
      </c>
      <c r="H136" t="s">
        <v>96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7" x14ac:dyDescent="0.3">
      <c r="B137" s="3">
        <v>42208</v>
      </c>
      <c r="C137" t="s">
        <v>8</v>
      </c>
      <c r="D137">
        <v>68</v>
      </c>
      <c r="E137">
        <v>10</v>
      </c>
      <c r="F137">
        <v>14</v>
      </c>
      <c r="G137">
        <v>110</v>
      </c>
      <c r="H137" t="s">
        <v>97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 t="s">
        <v>111</v>
      </c>
    </row>
    <row r="138" spans="2:17" x14ac:dyDescent="0.3">
      <c r="B138" s="3">
        <v>42208</v>
      </c>
      <c r="C138" t="s">
        <v>8</v>
      </c>
      <c r="D138">
        <v>68</v>
      </c>
      <c r="E138">
        <v>10</v>
      </c>
      <c r="F138">
        <v>15</v>
      </c>
      <c r="G138">
        <v>116</v>
      </c>
      <c r="H138" t="s">
        <v>116</v>
      </c>
      <c r="I138">
        <v>4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7" x14ac:dyDescent="0.3">
      <c r="B139" s="3">
        <v>42208</v>
      </c>
      <c r="C139" t="s">
        <v>8</v>
      </c>
      <c r="D139">
        <v>68</v>
      </c>
      <c r="E139">
        <v>10</v>
      </c>
      <c r="F139">
        <v>16</v>
      </c>
      <c r="G139">
        <v>113</v>
      </c>
      <c r="H139" t="s">
        <v>116</v>
      </c>
      <c r="I139">
        <v>5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7" x14ac:dyDescent="0.3">
      <c r="B140" s="3">
        <v>42208</v>
      </c>
      <c r="C140" t="s">
        <v>8</v>
      </c>
      <c r="D140">
        <v>68</v>
      </c>
      <c r="E140">
        <v>10</v>
      </c>
      <c r="F140">
        <v>17</v>
      </c>
      <c r="G140">
        <v>99</v>
      </c>
      <c r="H140" t="s">
        <v>95</v>
      </c>
      <c r="I140">
        <v>4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7" x14ac:dyDescent="0.3">
      <c r="B141" s="3">
        <v>42208</v>
      </c>
      <c r="C141" t="s">
        <v>8</v>
      </c>
      <c r="D141">
        <v>68</v>
      </c>
      <c r="E141">
        <v>10</v>
      </c>
      <c r="F141">
        <v>18</v>
      </c>
      <c r="G141">
        <v>114</v>
      </c>
      <c r="H141" s="11" t="s">
        <v>116</v>
      </c>
      <c r="I141">
        <v>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7" x14ac:dyDescent="0.3">
      <c r="B142" s="3">
        <v>42208</v>
      </c>
      <c r="C142" t="s">
        <v>8</v>
      </c>
      <c r="D142">
        <v>68</v>
      </c>
      <c r="E142">
        <v>10</v>
      </c>
      <c r="F142">
        <v>19</v>
      </c>
      <c r="G142">
        <v>107</v>
      </c>
      <c r="H142" t="s">
        <v>137</v>
      </c>
      <c r="I142">
        <v>4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Q142" t="s">
        <v>153</v>
      </c>
    </row>
    <row r="143" spans="2:17" x14ac:dyDescent="0.3">
      <c r="B143" s="3">
        <v>42208</v>
      </c>
      <c r="C143" t="s">
        <v>8</v>
      </c>
      <c r="D143">
        <v>68</v>
      </c>
      <c r="E143">
        <v>10</v>
      </c>
      <c r="F143">
        <v>20</v>
      </c>
      <c r="G143">
        <v>91</v>
      </c>
      <c r="H143" t="s">
        <v>116</v>
      </c>
      <c r="I143">
        <v>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7" x14ac:dyDescent="0.3">
      <c r="B144" s="3">
        <v>42208</v>
      </c>
      <c r="C144" t="s">
        <v>8</v>
      </c>
      <c r="D144">
        <v>69</v>
      </c>
      <c r="E144">
        <v>11</v>
      </c>
      <c r="F144">
        <v>1</v>
      </c>
      <c r="G144">
        <v>87</v>
      </c>
      <c r="H144" t="s">
        <v>96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2:17" x14ac:dyDescent="0.3">
      <c r="B145" s="3">
        <v>42208</v>
      </c>
      <c r="C145" t="s">
        <v>8</v>
      </c>
      <c r="D145">
        <v>69</v>
      </c>
      <c r="E145">
        <v>11</v>
      </c>
      <c r="F145">
        <v>2</v>
      </c>
      <c r="G145">
        <v>125</v>
      </c>
      <c r="H145" t="s">
        <v>96</v>
      </c>
      <c r="I145">
        <v>3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Q145" t="s">
        <v>111</v>
      </c>
    </row>
    <row r="146" spans="2:17" x14ac:dyDescent="0.3">
      <c r="B146" s="3">
        <v>42208</v>
      </c>
      <c r="C146" t="s">
        <v>8</v>
      </c>
      <c r="D146">
        <v>69</v>
      </c>
      <c r="E146">
        <v>11</v>
      </c>
      <c r="F146">
        <v>3</v>
      </c>
      <c r="G146">
        <v>133</v>
      </c>
      <c r="H146" t="s">
        <v>95</v>
      </c>
      <c r="I146">
        <v>3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2:17" x14ac:dyDescent="0.3">
      <c r="B147" s="3">
        <v>42208</v>
      </c>
      <c r="C147" t="s">
        <v>8</v>
      </c>
      <c r="D147">
        <v>69</v>
      </c>
      <c r="E147">
        <v>11</v>
      </c>
      <c r="F147">
        <v>4</v>
      </c>
      <c r="G147">
        <v>80</v>
      </c>
      <c r="H147" t="s">
        <v>95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2:17" x14ac:dyDescent="0.3">
      <c r="B148" s="3">
        <v>42208</v>
      </c>
      <c r="C148" t="s">
        <v>8</v>
      </c>
      <c r="D148">
        <v>69</v>
      </c>
      <c r="E148">
        <v>11</v>
      </c>
      <c r="F148">
        <v>5</v>
      </c>
      <c r="G148">
        <v>88</v>
      </c>
      <c r="H148" t="s">
        <v>157</v>
      </c>
      <c r="I148">
        <v>4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</row>
    <row r="149" spans="2:17" x14ac:dyDescent="0.3">
      <c r="B149" s="3">
        <v>42208</v>
      </c>
      <c r="C149" t="s">
        <v>8</v>
      </c>
      <c r="D149">
        <v>69</v>
      </c>
      <c r="E149">
        <v>11</v>
      </c>
      <c r="F149">
        <v>6</v>
      </c>
      <c r="G149">
        <v>136</v>
      </c>
      <c r="H149" t="s">
        <v>99</v>
      </c>
      <c r="I149">
        <v>4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</row>
    <row r="150" spans="2:17" x14ac:dyDescent="0.3">
      <c r="B150" s="3">
        <v>42208</v>
      </c>
      <c r="C150" t="s">
        <v>8</v>
      </c>
      <c r="D150">
        <v>69</v>
      </c>
      <c r="E150">
        <v>11</v>
      </c>
      <c r="F150">
        <v>7</v>
      </c>
      <c r="G150">
        <v>100</v>
      </c>
      <c r="H150" t="s">
        <v>95</v>
      </c>
      <c r="I150">
        <v>3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7" x14ac:dyDescent="0.3">
      <c r="B151" s="3">
        <v>42208</v>
      </c>
      <c r="C151" t="s">
        <v>8</v>
      </c>
      <c r="D151">
        <v>69</v>
      </c>
      <c r="E151">
        <v>11</v>
      </c>
      <c r="F151">
        <v>8</v>
      </c>
      <c r="G151">
        <v>79</v>
      </c>
      <c r="H151" t="s">
        <v>98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7" x14ac:dyDescent="0.3">
      <c r="B152" s="3">
        <v>42208</v>
      </c>
      <c r="C152" t="s">
        <v>8</v>
      </c>
      <c r="D152">
        <v>69</v>
      </c>
      <c r="E152">
        <v>11</v>
      </c>
      <c r="F152">
        <v>9</v>
      </c>
      <c r="G152">
        <v>100</v>
      </c>
      <c r="H152" t="s">
        <v>96</v>
      </c>
      <c r="I152">
        <v>4</v>
      </c>
      <c r="J152">
        <v>2</v>
      </c>
      <c r="K152">
        <v>0</v>
      </c>
      <c r="L152">
        <v>0</v>
      </c>
      <c r="M152">
        <v>0</v>
      </c>
      <c r="N152">
        <v>0</v>
      </c>
      <c r="O152">
        <v>0</v>
      </c>
      <c r="Q152" t="s">
        <v>154</v>
      </c>
    </row>
    <row r="153" spans="2:17" x14ac:dyDescent="0.3">
      <c r="B153" s="3">
        <v>42208</v>
      </c>
      <c r="C153" t="s">
        <v>8</v>
      </c>
      <c r="D153">
        <v>69</v>
      </c>
      <c r="E153">
        <v>11</v>
      </c>
      <c r="F153">
        <v>10</v>
      </c>
      <c r="G153">
        <v>139</v>
      </c>
      <c r="H153" t="s">
        <v>116</v>
      </c>
      <c r="I153">
        <v>4</v>
      </c>
      <c r="J153">
        <v>2</v>
      </c>
      <c r="K153">
        <v>1</v>
      </c>
      <c r="L153">
        <v>0</v>
      </c>
      <c r="M153">
        <v>0</v>
      </c>
      <c r="N153">
        <v>0</v>
      </c>
      <c r="O153">
        <v>0</v>
      </c>
      <c r="Q153" t="s">
        <v>155</v>
      </c>
    </row>
    <row r="154" spans="2:17" x14ac:dyDescent="0.3">
      <c r="B154" s="3">
        <v>42208</v>
      </c>
      <c r="C154" t="s">
        <v>8</v>
      </c>
      <c r="D154">
        <v>69</v>
      </c>
      <c r="E154">
        <v>11</v>
      </c>
      <c r="F154">
        <v>11</v>
      </c>
      <c r="G154">
        <v>123</v>
      </c>
      <c r="H154" t="s">
        <v>96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2:17" x14ac:dyDescent="0.3">
      <c r="B155" s="3">
        <v>42208</v>
      </c>
      <c r="C155" t="s">
        <v>8</v>
      </c>
      <c r="D155">
        <v>69</v>
      </c>
      <c r="E155">
        <v>11</v>
      </c>
      <c r="F155">
        <v>12</v>
      </c>
      <c r="G155">
        <v>118</v>
      </c>
      <c r="H155" t="s">
        <v>96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7" x14ac:dyDescent="0.3">
      <c r="B156" s="3">
        <v>42208</v>
      </c>
      <c r="C156" t="s">
        <v>8</v>
      </c>
      <c r="D156">
        <v>69</v>
      </c>
      <c r="E156">
        <v>11</v>
      </c>
      <c r="F156">
        <v>13</v>
      </c>
      <c r="G156">
        <v>87</v>
      </c>
      <c r="H156" t="s">
        <v>96</v>
      </c>
      <c r="I156">
        <v>3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7" x14ac:dyDescent="0.3">
      <c r="B157" s="3">
        <v>42208</v>
      </c>
      <c r="C157" t="s">
        <v>8</v>
      </c>
      <c r="D157">
        <v>69</v>
      </c>
      <c r="E157">
        <v>11</v>
      </c>
      <c r="F157">
        <v>14</v>
      </c>
      <c r="G157">
        <v>128</v>
      </c>
      <c r="H157" t="s">
        <v>95</v>
      </c>
      <c r="I157">
        <v>4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7" x14ac:dyDescent="0.3">
      <c r="B158" s="3">
        <v>42208</v>
      </c>
      <c r="C158" t="s">
        <v>8</v>
      </c>
      <c r="D158">
        <v>69</v>
      </c>
      <c r="E158">
        <v>11</v>
      </c>
      <c r="F158">
        <v>15</v>
      </c>
      <c r="G158">
        <v>145</v>
      </c>
      <c r="H158" t="s">
        <v>99</v>
      </c>
      <c r="I158">
        <v>4</v>
      </c>
      <c r="J158">
        <v>5</v>
      </c>
      <c r="K158">
        <v>0</v>
      </c>
      <c r="L158">
        <v>0</v>
      </c>
      <c r="M158">
        <v>0</v>
      </c>
      <c r="N158">
        <v>0</v>
      </c>
      <c r="O158">
        <v>0</v>
      </c>
      <c r="Q158" t="s">
        <v>156</v>
      </c>
    </row>
    <row r="159" spans="2:17" x14ac:dyDescent="0.3">
      <c r="B159" s="3">
        <v>42208</v>
      </c>
      <c r="C159" t="s">
        <v>8</v>
      </c>
      <c r="D159">
        <v>69</v>
      </c>
      <c r="E159">
        <v>11</v>
      </c>
      <c r="F159">
        <v>16</v>
      </c>
      <c r="G159">
        <v>138</v>
      </c>
      <c r="H159" t="s">
        <v>98</v>
      </c>
      <c r="I159">
        <v>3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</row>
    <row r="160" spans="2:17" x14ac:dyDescent="0.3">
      <c r="B160" s="3">
        <v>42208</v>
      </c>
      <c r="C160" t="s">
        <v>8</v>
      </c>
      <c r="D160">
        <v>69</v>
      </c>
      <c r="E160">
        <v>11</v>
      </c>
      <c r="F160">
        <v>17</v>
      </c>
      <c r="G160">
        <v>138</v>
      </c>
      <c r="H160" t="s">
        <v>96</v>
      </c>
      <c r="I160">
        <v>4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7" x14ac:dyDescent="0.3">
      <c r="B161" s="3">
        <v>42208</v>
      </c>
      <c r="C161" t="s">
        <v>8</v>
      </c>
      <c r="D161">
        <v>69</v>
      </c>
      <c r="E161">
        <v>11</v>
      </c>
      <c r="F161">
        <v>18</v>
      </c>
      <c r="G161">
        <v>58</v>
      </c>
      <c r="H161" s="11" t="s">
        <v>96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Q161" t="s">
        <v>111</v>
      </c>
    </row>
    <row r="162" spans="2:17" x14ac:dyDescent="0.3">
      <c r="B162" s="3">
        <v>42208</v>
      </c>
      <c r="C162" t="s">
        <v>8</v>
      </c>
      <c r="D162">
        <v>69</v>
      </c>
      <c r="E162">
        <v>11</v>
      </c>
      <c r="F162">
        <v>19</v>
      </c>
      <c r="G162">
        <v>149</v>
      </c>
      <c r="H162" t="s">
        <v>95</v>
      </c>
      <c r="I162">
        <v>4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0</v>
      </c>
      <c r="Q162" t="s">
        <v>111</v>
      </c>
    </row>
    <row r="163" spans="2:17" x14ac:dyDescent="0.3">
      <c r="B163" s="3">
        <v>42208</v>
      </c>
      <c r="C163" t="s">
        <v>8</v>
      </c>
      <c r="D163">
        <v>70</v>
      </c>
      <c r="E163">
        <v>12</v>
      </c>
      <c r="F163">
        <v>1</v>
      </c>
      <c r="G163">
        <v>130</v>
      </c>
      <c r="H163" t="s">
        <v>134</v>
      </c>
      <c r="I163">
        <v>4</v>
      </c>
      <c r="J163">
        <v>1</v>
      </c>
      <c r="K163">
        <v>0</v>
      </c>
      <c r="L163">
        <v>1</v>
      </c>
      <c r="M163">
        <v>1</v>
      </c>
      <c r="N163">
        <v>1</v>
      </c>
      <c r="O163">
        <v>0</v>
      </c>
    </row>
    <row r="164" spans="2:17" x14ac:dyDescent="0.3">
      <c r="B164" s="3">
        <v>42208</v>
      </c>
      <c r="C164" t="s">
        <v>8</v>
      </c>
      <c r="D164">
        <v>70</v>
      </c>
      <c r="E164">
        <v>12</v>
      </c>
      <c r="F164">
        <v>2</v>
      </c>
      <c r="G164">
        <v>115</v>
      </c>
      <c r="H164" t="s">
        <v>134</v>
      </c>
      <c r="I164">
        <v>3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7" x14ac:dyDescent="0.3">
      <c r="B165" s="3">
        <v>42208</v>
      </c>
      <c r="C165" t="s">
        <v>8</v>
      </c>
      <c r="D165">
        <v>70</v>
      </c>
      <c r="E165">
        <v>12</v>
      </c>
      <c r="F165">
        <v>3</v>
      </c>
      <c r="G165">
        <v>95</v>
      </c>
      <c r="H165" t="s">
        <v>98</v>
      </c>
      <c r="I165">
        <v>4</v>
      </c>
      <c r="J165">
        <v>2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7" x14ac:dyDescent="0.3">
      <c r="B166" s="3">
        <v>42208</v>
      </c>
      <c r="C166" t="s">
        <v>8</v>
      </c>
      <c r="D166">
        <v>70</v>
      </c>
      <c r="E166">
        <v>12</v>
      </c>
      <c r="F166">
        <v>4</v>
      </c>
      <c r="G166">
        <v>94</v>
      </c>
      <c r="H166" t="s">
        <v>95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7" x14ac:dyDescent="0.3">
      <c r="B167" s="3">
        <v>42208</v>
      </c>
      <c r="C167" t="s">
        <v>8</v>
      </c>
      <c r="D167">
        <v>70</v>
      </c>
      <c r="E167">
        <v>12</v>
      </c>
      <c r="F167">
        <v>5</v>
      </c>
      <c r="G167">
        <v>94</v>
      </c>
      <c r="H167" t="s">
        <v>98</v>
      </c>
      <c r="I167">
        <v>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7" x14ac:dyDescent="0.3">
      <c r="B168" s="3">
        <v>42208</v>
      </c>
      <c r="C168" t="s">
        <v>8</v>
      </c>
      <c r="D168">
        <v>70</v>
      </c>
      <c r="E168">
        <v>12</v>
      </c>
      <c r="F168">
        <v>6</v>
      </c>
      <c r="G168">
        <v>67</v>
      </c>
      <c r="H168" t="s">
        <v>98</v>
      </c>
      <c r="I168">
        <v>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7" x14ac:dyDescent="0.3">
      <c r="B169" s="3">
        <v>42208</v>
      </c>
      <c r="C169" t="s">
        <v>8</v>
      </c>
      <c r="D169">
        <v>71</v>
      </c>
      <c r="E169">
        <v>13</v>
      </c>
      <c r="F169">
        <v>1</v>
      </c>
      <c r="G169">
        <v>125</v>
      </c>
      <c r="H169" t="s">
        <v>99</v>
      </c>
      <c r="I169">
        <v>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Q169" t="s">
        <v>158</v>
      </c>
    </row>
    <row r="170" spans="2:17" x14ac:dyDescent="0.3">
      <c r="B170" s="3">
        <v>42208</v>
      </c>
      <c r="C170" t="s">
        <v>8</v>
      </c>
      <c r="D170">
        <v>71</v>
      </c>
      <c r="E170">
        <v>13</v>
      </c>
      <c r="F170">
        <v>2</v>
      </c>
      <c r="G170">
        <v>125</v>
      </c>
      <c r="H170" t="s">
        <v>115</v>
      </c>
      <c r="I170">
        <v>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Q170" t="s">
        <v>159</v>
      </c>
    </row>
    <row r="171" spans="2:17" x14ac:dyDescent="0.3">
      <c r="B171" s="3">
        <v>42208</v>
      </c>
      <c r="C171" t="s">
        <v>8</v>
      </c>
      <c r="D171">
        <v>71</v>
      </c>
      <c r="E171">
        <v>13</v>
      </c>
      <c r="F171">
        <v>3</v>
      </c>
      <c r="G171">
        <v>67</v>
      </c>
      <c r="H171" t="s">
        <v>95</v>
      </c>
      <c r="I171">
        <v>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2:17" x14ac:dyDescent="0.3">
      <c r="B172" s="3">
        <v>42208</v>
      </c>
      <c r="C172" t="s">
        <v>8</v>
      </c>
      <c r="D172">
        <v>71</v>
      </c>
      <c r="E172">
        <v>13</v>
      </c>
      <c r="F172">
        <v>4</v>
      </c>
      <c r="G172">
        <v>60</v>
      </c>
      <c r="H172" t="s">
        <v>98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7" x14ac:dyDescent="0.3">
      <c r="B173" s="3">
        <v>42208</v>
      </c>
      <c r="C173" t="s">
        <v>8</v>
      </c>
      <c r="D173">
        <v>72</v>
      </c>
      <c r="E173">
        <v>14</v>
      </c>
      <c r="F173">
        <v>1</v>
      </c>
      <c r="G173">
        <v>46</v>
      </c>
      <c r="H173" t="s">
        <v>96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 t="s">
        <v>111</v>
      </c>
    </row>
    <row r="174" spans="2:17" x14ac:dyDescent="0.3">
      <c r="B174" s="3">
        <v>42208</v>
      </c>
      <c r="C174" t="s">
        <v>8</v>
      </c>
      <c r="D174">
        <v>72</v>
      </c>
      <c r="E174">
        <v>14</v>
      </c>
      <c r="F174">
        <v>2</v>
      </c>
      <c r="G174">
        <v>60</v>
      </c>
      <c r="H174" t="s">
        <v>96</v>
      </c>
      <c r="I174">
        <v>4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</row>
    <row r="175" spans="2:17" x14ac:dyDescent="0.3">
      <c r="B175" s="3">
        <v>42208</v>
      </c>
      <c r="C175" t="s">
        <v>8</v>
      </c>
      <c r="D175">
        <v>72</v>
      </c>
      <c r="E175">
        <v>14</v>
      </c>
      <c r="F175">
        <v>3</v>
      </c>
      <c r="G175">
        <v>30</v>
      </c>
      <c r="H175" t="s">
        <v>95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7" x14ac:dyDescent="0.3">
      <c r="B176" s="3">
        <v>42208</v>
      </c>
      <c r="C176" t="s">
        <v>8</v>
      </c>
      <c r="D176">
        <v>72</v>
      </c>
      <c r="E176">
        <v>14</v>
      </c>
      <c r="F176">
        <v>4</v>
      </c>
      <c r="G176">
        <v>91</v>
      </c>
      <c r="H176" t="s">
        <v>95</v>
      </c>
      <c r="I176">
        <v>4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Q176" t="s">
        <v>127</v>
      </c>
    </row>
    <row r="177" spans="2:17" x14ac:dyDescent="0.3">
      <c r="B177" s="3">
        <v>42208</v>
      </c>
      <c r="C177" t="s">
        <v>8</v>
      </c>
      <c r="D177">
        <v>72</v>
      </c>
      <c r="E177">
        <v>14</v>
      </c>
      <c r="F177">
        <v>5</v>
      </c>
      <c r="G177">
        <v>58</v>
      </c>
      <c r="H177" t="s">
        <v>96</v>
      </c>
      <c r="I177">
        <v>4</v>
      </c>
      <c r="J177">
        <v>1</v>
      </c>
      <c r="K177">
        <v>2</v>
      </c>
      <c r="L177">
        <v>0</v>
      </c>
      <c r="M177">
        <v>0</v>
      </c>
      <c r="N177">
        <v>0</v>
      </c>
      <c r="O177">
        <v>0</v>
      </c>
      <c r="Q177" t="s">
        <v>161</v>
      </c>
    </row>
    <row r="178" spans="2:17" x14ac:dyDescent="0.3">
      <c r="B178" s="3">
        <v>42208</v>
      </c>
      <c r="C178" t="s">
        <v>8</v>
      </c>
      <c r="D178">
        <v>72</v>
      </c>
      <c r="E178">
        <v>14</v>
      </c>
      <c r="F178">
        <v>6</v>
      </c>
      <c r="G178">
        <v>54</v>
      </c>
      <c r="H178" t="s">
        <v>95</v>
      </c>
      <c r="I178">
        <v>4</v>
      </c>
      <c r="J178">
        <v>2</v>
      </c>
      <c r="K178">
        <v>0</v>
      </c>
      <c r="L178">
        <v>0</v>
      </c>
      <c r="M178">
        <v>0</v>
      </c>
      <c r="N178">
        <v>0</v>
      </c>
      <c r="O178">
        <v>0</v>
      </c>
      <c r="Q178" t="s">
        <v>160</v>
      </c>
    </row>
    <row r="179" spans="2:17" x14ac:dyDescent="0.3">
      <c r="B179" s="3">
        <v>42208</v>
      </c>
      <c r="C179" t="s">
        <v>8</v>
      </c>
      <c r="D179">
        <v>72</v>
      </c>
      <c r="E179">
        <v>14</v>
      </c>
      <c r="F179">
        <v>7</v>
      </c>
      <c r="G179">
        <v>91</v>
      </c>
      <c r="H179" t="s">
        <v>96</v>
      </c>
      <c r="I179">
        <v>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 t="s">
        <v>127</v>
      </c>
    </row>
    <row r="180" spans="2:17" x14ac:dyDescent="0.3">
      <c r="B180" s="3">
        <v>42208</v>
      </c>
      <c r="C180" t="s">
        <v>8</v>
      </c>
      <c r="D180">
        <v>72</v>
      </c>
      <c r="E180">
        <v>14</v>
      </c>
      <c r="F180">
        <v>8</v>
      </c>
      <c r="G180">
        <v>73</v>
      </c>
      <c r="H180" t="s">
        <v>99</v>
      </c>
      <c r="I180">
        <v>4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7" x14ac:dyDescent="0.3">
      <c r="B181" s="3">
        <v>42208</v>
      </c>
      <c r="C181" t="s">
        <v>8</v>
      </c>
      <c r="D181">
        <v>72</v>
      </c>
      <c r="E181">
        <v>14</v>
      </c>
      <c r="F181">
        <v>9</v>
      </c>
      <c r="G181">
        <v>40</v>
      </c>
      <c r="H181" t="s">
        <v>96</v>
      </c>
      <c r="I181">
        <v>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7" x14ac:dyDescent="0.3">
      <c r="B182" s="3">
        <v>42208</v>
      </c>
      <c r="C182" t="s">
        <v>8</v>
      </c>
      <c r="D182">
        <v>73</v>
      </c>
      <c r="E182">
        <v>15</v>
      </c>
      <c r="F182">
        <v>1</v>
      </c>
      <c r="G182">
        <v>125</v>
      </c>
      <c r="H182" t="s">
        <v>116</v>
      </c>
      <c r="I182">
        <v>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7" x14ac:dyDescent="0.3">
      <c r="B183" s="3">
        <v>42208</v>
      </c>
      <c r="C183" t="s">
        <v>8</v>
      </c>
      <c r="D183">
        <v>73</v>
      </c>
      <c r="E183">
        <v>15</v>
      </c>
      <c r="F183">
        <v>2</v>
      </c>
      <c r="G183">
        <v>109</v>
      </c>
      <c r="H183" t="s">
        <v>97</v>
      </c>
      <c r="I183">
        <v>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7" x14ac:dyDescent="0.3">
      <c r="B184" s="3">
        <v>42208</v>
      </c>
      <c r="C184" t="s">
        <v>8</v>
      </c>
      <c r="D184">
        <v>73</v>
      </c>
      <c r="E184">
        <v>15</v>
      </c>
      <c r="F184">
        <v>3</v>
      </c>
      <c r="G184">
        <v>117</v>
      </c>
      <c r="H184" t="s">
        <v>115</v>
      </c>
      <c r="I184">
        <v>4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7" x14ac:dyDescent="0.3">
      <c r="B185" s="3">
        <v>42208</v>
      </c>
      <c r="C185" t="s">
        <v>8</v>
      </c>
      <c r="D185">
        <v>73</v>
      </c>
      <c r="E185">
        <v>15</v>
      </c>
      <c r="F185">
        <v>4</v>
      </c>
      <c r="G185">
        <v>120</v>
      </c>
      <c r="H185" t="s">
        <v>116</v>
      </c>
      <c r="I185">
        <v>4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7" x14ac:dyDescent="0.3">
      <c r="B186" s="3">
        <v>42208</v>
      </c>
      <c r="C186" t="s">
        <v>8</v>
      </c>
      <c r="D186">
        <v>73</v>
      </c>
      <c r="E186">
        <v>15</v>
      </c>
      <c r="F186">
        <v>5</v>
      </c>
      <c r="G186">
        <v>129</v>
      </c>
      <c r="H186" t="s">
        <v>97</v>
      </c>
      <c r="I186">
        <v>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7" x14ac:dyDescent="0.3">
      <c r="B187" s="3">
        <v>42208</v>
      </c>
      <c r="C187" t="s">
        <v>8</v>
      </c>
      <c r="D187">
        <v>73</v>
      </c>
      <c r="E187">
        <v>15</v>
      </c>
      <c r="F187">
        <v>6</v>
      </c>
      <c r="G187">
        <v>140</v>
      </c>
      <c r="H187" t="s">
        <v>99</v>
      </c>
      <c r="I187">
        <v>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7" x14ac:dyDescent="0.3">
      <c r="B188" s="3">
        <v>42208</v>
      </c>
      <c r="C188" t="s">
        <v>8</v>
      </c>
      <c r="D188">
        <v>73</v>
      </c>
      <c r="E188">
        <v>15</v>
      </c>
      <c r="F188">
        <v>7</v>
      </c>
      <c r="G188">
        <v>122</v>
      </c>
      <c r="H188" t="s">
        <v>115</v>
      </c>
      <c r="I188">
        <v>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7" x14ac:dyDescent="0.3">
      <c r="B189" s="3">
        <v>42208</v>
      </c>
      <c r="C189" t="s">
        <v>8</v>
      </c>
      <c r="D189">
        <v>73</v>
      </c>
      <c r="E189">
        <v>15</v>
      </c>
      <c r="F189">
        <v>8</v>
      </c>
      <c r="G189">
        <v>100</v>
      </c>
      <c r="H189" t="s">
        <v>97</v>
      </c>
      <c r="I189">
        <v>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7" x14ac:dyDescent="0.3">
      <c r="B190" s="3">
        <v>42208</v>
      </c>
      <c r="C190" t="s">
        <v>8</v>
      </c>
      <c r="D190">
        <v>73</v>
      </c>
      <c r="E190">
        <v>15</v>
      </c>
      <c r="F190">
        <v>9</v>
      </c>
      <c r="G190">
        <v>71</v>
      </c>
      <c r="H190" t="s">
        <v>95</v>
      </c>
      <c r="I190">
        <v>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7" x14ac:dyDescent="0.3">
      <c r="B191" s="3">
        <v>42208</v>
      </c>
      <c r="C191" t="s">
        <v>8</v>
      </c>
      <c r="D191">
        <v>73</v>
      </c>
      <c r="E191">
        <v>15</v>
      </c>
      <c r="F191">
        <v>10</v>
      </c>
      <c r="G191">
        <v>50</v>
      </c>
      <c r="H191" t="s">
        <v>95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7" x14ac:dyDescent="0.3">
      <c r="B192" s="3">
        <v>42208</v>
      </c>
      <c r="C192" t="s">
        <v>8</v>
      </c>
      <c r="D192">
        <v>73</v>
      </c>
      <c r="E192">
        <v>15</v>
      </c>
      <c r="F192">
        <v>11</v>
      </c>
      <c r="G192">
        <v>93</v>
      </c>
      <c r="H192" t="s">
        <v>95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2:15" x14ac:dyDescent="0.3">
      <c r="B193" s="3">
        <v>42208</v>
      </c>
      <c r="C193" t="s">
        <v>8</v>
      </c>
      <c r="D193">
        <v>73</v>
      </c>
      <c r="E193">
        <v>15</v>
      </c>
      <c r="F193">
        <v>12</v>
      </c>
      <c r="G193">
        <v>149</v>
      </c>
      <c r="H193" t="s">
        <v>116</v>
      </c>
      <c r="I193">
        <v>4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5" x14ac:dyDescent="0.3">
      <c r="B194" s="3">
        <v>42208</v>
      </c>
      <c r="C194" t="s">
        <v>8</v>
      </c>
      <c r="D194">
        <v>73</v>
      </c>
      <c r="E194">
        <v>15</v>
      </c>
      <c r="F194">
        <v>13</v>
      </c>
      <c r="G194">
        <v>80</v>
      </c>
      <c r="H194" t="s">
        <v>95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5" x14ac:dyDescent="0.3">
      <c r="B195" s="3">
        <v>42208</v>
      </c>
      <c r="C195" t="s">
        <v>8</v>
      </c>
      <c r="D195">
        <v>73</v>
      </c>
      <c r="E195">
        <v>15</v>
      </c>
      <c r="F195">
        <v>14</v>
      </c>
      <c r="G195">
        <v>55</v>
      </c>
      <c r="H195" t="s">
        <v>95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 x14ac:dyDescent="0.3">
      <c r="B196" s="3">
        <v>42208</v>
      </c>
      <c r="C196" t="s">
        <v>8</v>
      </c>
      <c r="D196">
        <v>73</v>
      </c>
      <c r="E196">
        <v>15</v>
      </c>
      <c r="F196">
        <v>15</v>
      </c>
      <c r="G196">
        <v>139</v>
      </c>
      <c r="H196" t="s">
        <v>99</v>
      </c>
      <c r="I196">
        <v>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5" x14ac:dyDescent="0.3">
      <c r="B197" s="3">
        <v>42208</v>
      </c>
      <c r="C197" t="s">
        <v>8</v>
      </c>
      <c r="D197">
        <v>73</v>
      </c>
      <c r="E197">
        <v>15</v>
      </c>
      <c r="F197">
        <v>16</v>
      </c>
      <c r="G197">
        <v>98</v>
      </c>
      <c r="H197" t="s">
        <v>95</v>
      </c>
      <c r="I197">
        <v>4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5" x14ac:dyDescent="0.3">
      <c r="B198" s="3">
        <v>42208</v>
      </c>
      <c r="C198" t="s">
        <v>8</v>
      </c>
      <c r="D198">
        <v>73</v>
      </c>
      <c r="E198">
        <v>15</v>
      </c>
      <c r="F198">
        <v>17</v>
      </c>
      <c r="G198">
        <v>104</v>
      </c>
      <c r="H198" t="s">
        <v>96</v>
      </c>
      <c r="I198">
        <v>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2:15" x14ac:dyDescent="0.3">
      <c r="B199" s="3">
        <v>42208</v>
      </c>
      <c r="C199" t="s">
        <v>8</v>
      </c>
      <c r="D199">
        <v>73</v>
      </c>
      <c r="E199">
        <v>15</v>
      </c>
      <c r="F199">
        <v>18</v>
      </c>
      <c r="G199">
        <v>97</v>
      </c>
      <c r="H199" s="11" t="s">
        <v>96</v>
      </c>
      <c r="I199">
        <v>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5" x14ac:dyDescent="0.3">
      <c r="B200" s="3">
        <v>42208</v>
      </c>
      <c r="C200" t="s">
        <v>8</v>
      </c>
      <c r="D200">
        <v>73</v>
      </c>
      <c r="E200">
        <v>15</v>
      </c>
      <c r="F200">
        <v>19</v>
      </c>
      <c r="G200">
        <v>85</v>
      </c>
      <c r="H200" t="s">
        <v>96</v>
      </c>
      <c r="I200">
        <v>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5" x14ac:dyDescent="0.3">
      <c r="B201" s="3">
        <v>42208</v>
      </c>
      <c r="C201" t="s">
        <v>8</v>
      </c>
      <c r="D201">
        <v>73</v>
      </c>
      <c r="E201">
        <v>15</v>
      </c>
      <c r="F201">
        <v>20</v>
      </c>
      <c r="G201">
        <v>61</v>
      </c>
      <c r="H201" t="s">
        <v>96</v>
      </c>
      <c r="I201">
        <v>4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5" x14ac:dyDescent="0.3">
      <c r="B202" s="3"/>
    </row>
    <row r="203" spans="2:15" x14ac:dyDescent="0.3">
      <c r="B203" s="3" t="s">
        <v>108</v>
      </c>
      <c r="J203">
        <f t="shared" ref="J203:O203" si="0">SUM(J7:J201)</f>
        <v>79</v>
      </c>
      <c r="K203">
        <f t="shared" si="0"/>
        <v>16</v>
      </c>
      <c r="L203">
        <f t="shared" si="0"/>
        <v>11</v>
      </c>
      <c r="M203">
        <f t="shared" si="0"/>
        <v>5</v>
      </c>
      <c r="N203">
        <f t="shared" si="0"/>
        <v>1</v>
      </c>
      <c r="O203">
        <f t="shared" si="0"/>
        <v>0</v>
      </c>
    </row>
    <row r="204" spans="2:15" x14ac:dyDescent="0.3">
      <c r="B204" s="3" t="s">
        <v>107</v>
      </c>
      <c r="G204">
        <f>AVERAGE(G7:G201)</f>
        <v>89.805128205128199</v>
      </c>
      <c r="I204">
        <f t="shared" ref="I204:O204" si="1">AVERAGE(I7:I201)</f>
        <v>3.4923076923076923</v>
      </c>
      <c r="J204">
        <f t="shared" si="1"/>
        <v>0.40512820512820513</v>
      </c>
      <c r="K204">
        <f t="shared" si="1"/>
        <v>8.2051282051282051E-2</v>
      </c>
      <c r="L204">
        <f t="shared" si="1"/>
        <v>5.6410256410256411E-2</v>
      </c>
      <c r="M204">
        <f t="shared" si="1"/>
        <v>2.564102564102564E-2</v>
      </c>
      <c r="N204">
        <f t="shared" si="1"/>
        <v>5.1282051282051282E-3</v>
      </c>
      <c r="O204">
        <f t="shared" si="1"/>
        <v>0</v>
      </c>
    </row>
    <row r="205" spans="2:15" x14ac:dyDescent="0.3">
      <c r="B205" t="s">
        <v>121</v>
      </c>
      <c r="G205">
        <f>_xlfn.STDEV.S(G7:G201)</f>
        <v>27.360008710867326</v>
      </c>
      <c r="I205">
        <f t="shared" ref="I205:O205" si="2">_xlfn.STDEV.S(I7:I201)</f>
        <v>0.61232387132475286</v>
      </c>
      <c r="J205">
        <f t="shared" si="2"/>
        <v>0.80908141815930934</v>
      </c>
      <c r="K205">
        <f t="shared" si="2"/>
        <v>0.38454136216051638</v>
      </c>
      <c r="L205">
        <f t="shared" si="2"/>
        <v>0.2313060985673962</v>
      </c>
      <c r="M205">
        <f t="shared" si="2"/>
        <v>0.18820633105846632</v>
      </c>
      <c r="N205">
        <f t="shared" si="2"/>
        <v>7.1611487403943283E-2</v>
      </c>
      <c r="O205">
        <f t="shared" si="2"/>
        <v>0</v>
      </c>
    </row>
    <row r="206" spans="2:15" x14ac:dyDescent="0.3">
      <c r="B206" s="3" t="s">
        <v>122</v>
      </c>
      <c r="G206">
        <f>(G205/SQRT(195))</f>
        <v>1.9592909191700543</v>
      </c>
      <c r="I206">
        <f t="shared" ref="I206:O206" si="3">(I205/SQRT(195))</f>
        <v>4.3849423198506328E-2</v>
      </c>
      <c r="J206">
        <f t="shared" si="3"/>
        <v>5.7939523785279952E-2</v>
      </c>
      <c r="K206">
        <f t="shared" si="3"/>
        <v>2.7537578912653012E-2</v>
      </c>
      <c r="L206">
        <f t="shared" si="3"/>
        <v>1.6564173764014357E-2</v>
      </c>
      <c r="M206">
        <f t="shared" si="3"/>
        <v>1.3477735305935741E-2</v>
      </c>
      <c r="N206">
        <f t="shared" si="3"/>
        <v>5.1282051282051282E-3</v>
      </c>
      <c r="O20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Plots, Plants, Immatures</vt:lpstr>
      <vt:lpstr>GPS Coordinates</vt:lpstr>
      <vt:lpstr>Bioreactor Sites</vt:lpstr>
      <vt:lpstr>July 15 2015 140th</vt:lpstr>
      <vt:lpstr>July 15 140th combined</vt:lpstr>
      <vt:lpstr>July 15 2015 260th</vt:lpstr>
      <vt:lpstr>July 15 260th combined</vt:lpstr>
      <vt:lpstr>July 23 2015</vt:lpstr>
      <vt:lpstr>July 23 combined</vt:lpstr>
      <vt:lpstr>July 24 2015</vt:lpstr>
      <vt:lpstr>July 24 combined</vt:lpstr>
      <vt:lpstr>July 31 2015</vt:lpstr>
      <vt:lpstr>July 31 combined</vt:lpstr>
      <vt:lpstr>Aug 3 4 2015</vt:lpstr>
      <vt:lpstr>Aug 3 4 combined</vt:lpstr>
      <vt:lpstr>Aug 7 2015</vt:lpstr>
      <vt:lpstr>Aug 7 combined</vt:lpstr>
      <vt:lpstr>Aug 10 2015</vt:lpstr>
      <vt:lpstr>Aug 10 combined</vt:lpstr>
      <vt:lpstr>Aug 14 2015</vt:lpstr>
      <vt:lpstr>Aug 14 combined</vt:lpstr>
      <vt:lpstr>Aug 19 2015</vt:lpstr>
      <vt:lpstr>Aug 19 combined</vt:lpstr>
      <vt:lpstr>Aug 21 2015</vt:lpstr>
      <vt:lpstr>Aug 21 combined</vt:lpstr>
      <vt:lpstr>Aug 24 2015</vt:lpstr>
      <vt:lpstr>Aug 24 combined</vt:lpstr>
      <vt:lpstr>Aug 29 2015</vt:lpstr>
      <vt:lpstr>Aug 29 combined</vt:lpstr>
      <vt:lpstr>Aug 31 2015</vt:lpstr>
      <vt:lpstr>Aug 31 combined</vt:lpstr>
      <vt:lpstr>Graphs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Bitzer, Royce</dc:creator>
  <cp:lastModifiedBy>Grant, Tyler J [NREM]</cp:lastModifiedBy>
  <cp:lastPrinted>2015-09-08T16:13:14Z</cp:lastPrinted>
  <dcterms:created xsi:type="dcterms:W3CDTF">2015-07-16T14:03:12Z</dcterms:created>
  <dcterms:modified xsi:type="dcterms:W3CDTF">2015-10-05T21:48:04Z</dcterms:modified>
</cp:coreProperties>
</file>