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 Parameters\Roadside MW\"/>
    </mc:Choice>
  </mc:AlternateContent>
  <bookViews>
    <workbookView xWindow="0" yWindow="0" windowWidth="15360" windowHeight="8736" tabRatio="500" activeTab="2"/>
  </bookViews>
  <sheets>
    <sheet name="1999" sheetId="2" r:id="rId1"/>
    <sheet name="2009" sheetId="3" r:id="rId2"/>
    <sheet name="2015" sheetId="1" r:id="rId3"/>
    <sheet name="Combined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1" l="1"/>
  <c r="J23" i="1"/>
  <c r="M28" i="1"/>
  <c r="M31" i="1"/>
  <c r="M29" i="1"/>
  <c r="M27" i="1"/>
  <c r="J34" i="1"/>
  <c r="Q31" i="1"/>
  <c r="Q30" i="1"/>
  <c r="Q29" i="1"/>
  <c r="Q28" i="1"/>
  <c r="R31" i="1"/>
  <c r="R30" i="1"/>
  <c r="R29" i="1"/>
  <c r="R28" i="1"/>
  <c r="Q27" i="1"/>
  <c r="M39" i="1"/>
  <c r="M38" i="1"/>
  <c r="M37" i="1"/>
  <c r="M36" i="1"/>
  <c r="O39" i="1"/>
  <c r="N39" i="1"/>
  <c r="O38" i="1"/>
  <c r="N38" i="1"/>
  <c r="O37" i="1"/>
  <c r="N37" i="1"/>
  <c r="O36" i="1"/>
  <c r="N36" i="1"/>
  <c r="M35" i="1"/>
  <c r="N31" i="1"/>
  <c r="N30" i="1"/>
  <c r="N29" i="1"/>
  <c r="N28" i="1"/>
  <c r="P31" i="1"/>
  <c r="O31" i="1"/>
  <c r="P30" i="1"/>
  <c r="O30" i="1"/>
  <c r="P29" i="1"/>
  <c r="O29" i="1"/>
  <c r="O28" i="1"/>
  <c r="P2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7" i="1"/>
  <c r="J25" i="1"/>
  <c r="J52" i="1"/>
  <c r="J35" i="1"/>
  <c r="J53" i="1"/>
  <c r="J28" i="1"/>
  <c r="J36" i="1"/>
  <c r="J29" i="1"/>
  <c r="J30" i="1"/>
  <c r="J31" i="1"/>
  <c r="J37" i="1"/>
  <c r="J38" i="1"/>
  <c r="J39" i="1"/>
  <c r="J32" i="1"/>
  <c r="J40" i="1"/>
  <c r="J41" i="1"/>
  <c r="J54" i="1"/>
  <c r="J46" i="1"/>
  <c r="J33" i="1"/>
  <c r="J55" i="1"/>
  <c r="J42" i="1"/>
  <c r="J43" i="1"/>
  <c r="J47" i="1"/>
  <c r="J48" i="1"/>
  <c r="J49" i="1"/>
  <c r="J50" i="1"/>
  <c r="J44" i="1"/>
  <c r="J56" i="1"/>
  <c r="J45" i="1"/>
  <c r="J57" i="1"/>
  <c r="J62" i="1"/>
  <c r="J63" i="1"/>
  <c r="J51" i="1"/>
  <c r="J65" i="1"/>
  <c r="J58" i="1"/>
  <c r="J66" i="1"/>
  <c r="J67" i="1"/>
  <c r="J68" i="1"/>
  <c r="J59" i="1"/>
  <c r="J60" i="1"/>
  <c r="J70" i="1"/>
  <c r="J71" i="1"/>
  <c r="J72" i="1"/>
  <c r="J75" i="1"/>
  <c r="J64" i="1"/>
  <c r="J61" i="1"/>
  <c r="J78" i="1"/>
  <c r="J69" i="1"/>
  <c r="J73" i="1"/>
  <c r="J80" i="1"/>
  <c r="J93" i="1"/>
  <c r="J74" i="1"/>
  <c r="J81" i="1"/>
  <c r="J82" i="1"/>
  <c r="J83" i="1"/>
  <c r="J76" i="1"/>
  <c r="J77" i="1"/>
  <c r="J87" i="1"/>
  <c r="J90" i="1"/>
  <c r="J91" i="1"/>
  <c r="J79" i="1"/>
  <c r="J84" i="1"/>
  <c r="J113" i="1"/>
  <c r="J94" i="1"/>
  <c r="J95" i="1"/>
  <c r="J97" i="1"/>
  <c r="J98" i="1"/>
  <c r="J92" i="1"/>
  <c r="J85" i="1"/>
  <c r="J118" i="1"/>
  <c r="J119" i="1"/>
  <c r="J86" i="1"/>
  <c r="J88" i="1"/>
  <c r="J99" i="1"/>
  <c r="J100" i="1"/>
  <c r="J101" i="1"/>
  <c r="J89" i="1"/>
  <c r="J102" i="1"/>
  <c r="J104" i="1"/>
  <c r="J105" i="1"/>
  <c r="J106" i="1"/>
  <c r="J96" i="1"/>
  <c r="J107" i="1"/>
  <c r="J108" i="1"/>
  <c r="J103" i="1"/>
  <c r="J109" i="1"/>
  <c r="J122" i="1"/>
  <c r="J110" i="1"/>
  <c r="J111" i="1"/>
  <c r="J112" i="1"/>
  <c r="J114" i="1"/>
  <c r="J117" i="1"/>
  <c r="J125" i="1"/>
  <c r="J120" i="1"/>
  <c r="J123" i="1"/>
  <c r="J115" i="1"/>
  <c r="J116" i="1"/>
  <c r="J124" i="1"/>
  <c r="J133" i="1"/>
  <c r="J127" i="1"/>
  <c r="J121" i="1"/>
  <c r="J128" i="1"/>
  <c r="J129" i="1"/>
  <c r="J130" i="1"/>
  <c r="J131" i="1"/>
  <c r="J132" i="1"/>
  <c r="J134" i="1"/>
  <c r="J135" i="1"/>
  <c r="J126" i="1"/>
  <c r="J136" i="1"/>
  <c r="J24" i="1"/>
  <c r="J26" i="1"/>
  <c r="K1" i="2"/>
  <c r="I1" i="3"/>
  <c r="N27" i="1"/>
</calcChain>
</file>

<file path=xl/sharedStrings.xml><?xml version="1.0" encoding="utf-8"?>
<sst xmlns="http://schemas.openxmlformats.org/spreadsheetml/2006/main" count="1118" uniqueCount="231">
  <si>
    <t>CRD</t>
  </si>
  <si>
    <t>County</t>
  </si>
  <si>
    <t>Twnshp</t>
  </si>
  <si>
    <t>field</t>
  </si>
  <si>
    <t>date</t>
  </si>
  <si>
    <t>widthROW</t>
  </si>
  <si>
    <t>Veg</t>
  </si>
  <si>
    <t># patches</t>
  </si>
  <si>
    <t>sq m</t>
  </si>
  <si>
    <t>Henry</t>
  </si>
  <si>
    <t>Liberty</t>
  </si>
  <si>
    <t>Grand Meadow</t>
  </si>
  <si>
    <t>Des Moines</t>
  </si>
  <si>
    <t>Pawhatan</t>
  </si>
  <si>
    <t>Ingham</t>
  </si>
  <si>
    <t>Albion</t>
  </si>
  <si>
    <t>Butler</t>
  </si>
  <si>
    <t>Corinth</t>
  </si>
  <si>
    <t>Wacosta</t>
  </si>
  <si>
    <t>Washington</t>
  </si>
  <si>
    <t>Byron</t>
  </si>
  <si>
    <t>Spring Creek</t>
  </si>
  <si>
    <t>Hamilton</t>
  </si>
  <si>
    <t>Clear Lake</t>
  </si>
  <si>
    <t>Ellis</t>
  </si>
  <si>
    <t>Grant</t>
  </si>
  <si>
    <t>Palestine</t>
  </si>
  <si>
    <t>Indian Creek</t>
  </si>
  <si>
    <t>Clay</t>
  </si>
  <si>
    <t>Colfax</t>
  </si>
  <si>
    <t>St. Clair</t>
  </si>
  <si>
    <t>Kane</t>
  </si>
  <si>
    <t>Honey Creek</t>
  </si>
  <si>
    <t>Fairview</t>
  </si>
  <si>
    <t>Oxford</t>
  </si>
  <si>
    <t>Troy</t>
  </si>
  <si>
    <t>Franklin</t>
  </si>
  <si>
    <t>South</t>
  </si>
  <si>
    <t>Penn</t>
  </si>
  <si>
    <t>Brandon</t>
  </si>
  <si>
    <t>Farmers Creek</t>
  </si>
  <si>
    <t>Reading</t>
  </si>
  <si>
    <t>Union</t>
  </si>
  <si>
    <t>Oneida</t>
  </si>
  <si>
    <t>Bremen</t>
  </si>
  <si>
    <t>Jackson</t>
  </si>
  <si>
    <t>Bristol</t>
  </si>
  <si>
    <t>Gay</t>
  </si>
  <si>
    <t>2(woody)</t>
  </si>
  <si>
    <t>Grid</t>
  </si>
  <si>
    <t>Site</t>
  </si>
  <si>
    <t>Sample</t>
  </si>
  <si>
    <t>Veg-99</t>
  </si>
  <si>
    <t>date-99</t>
  </si>
  <si>
    <t># of Patches</t>
  </si>
  <si>
    <t>Total Size</t>
  </si>
  <si>
    <t>A</t>
  </si>
  <si>
    <t>500</t>
  </si>
  <si>
    <t>2</t>
  </si>
  <si>
    <t>B</t>
  </si>
  <si>
    <t>3</t>
  </si>
  <si>
    <t>5</t>
  </si>
  <si>
    <t>1</t>
  </si>
  <si>
    <t>0</t>
  </si>
  <si>
    <t>400</t>
  </si>
  <si>
    <t>10</t>
  </si>
  <si>
    <t>4</t>
  </si>
  <si>
    <t>250</t>
  </si>
  <si>
    <t>6</t>
  </si>
  <si>
    <t>750</t>
  </si>
  <si>
    <t>1250</t>
  </si>
  <si>
    <t>7</t>
  </si>
  <si>
    <t>1000</t>
  </si>
  <si>
    <t>1500</t>
  </si>
  <si>
    <t>50</t>
  </si>
  <si>
    <t>2000</t>
  </si>
  <si>
    <t>Size (m2)</t>
  </si>
  <si>
    <t>Township</t>
  </si>
  <si>
    <t># of patches</t>
  </si>
  <si>
    <t>Nevada</t>
  </si>
  <si>
    <t>1*1*1</t>
  </si>
  <si>
    <t>1*1*1*1*1*1</t>
  </si>
  <si>
    <t>1*1*1*2</t>
  </si>
  <si>
    <t>1*1*1*2*2*1*1</t>
  </si>
  <si>
    <t>/</t>
  </si>
  <si>
    <t>1*2*1*3*1</t>
  </si>
  <si>
    <t>10*2*230*10*20</t>
  </si>
  <si>
    <t>1*1*1*4*1*1</t>
  </si>
  <si>
    <t>2*1*1*4</t>
  </si>
  <si>
    <t>25*4*1*15*3*1*1</t>
  </si>
  <si>
    <t>4*1*1*1*1</t>
  </si>
  <si>
    <t>1*1*1*2*2*4*2</t>
  </si>
  <si>
    <t>2*1*1*25</t>
  </si>
  <si>
    <t>1*1*2</t>
  </si>
  <si>
    <t>Douglas</t>
  </si>
  <si>
    <t>1*1*2*1</t>
  </si>
  <si>
    <t>2*1</t>
  </si>
  <si>
    <t>1*4*6</t>
  </si>
  <si>
    <t>1*1*1*10*1*8*1</t>
  </si>
  <si>
    <t>4*1*1*1*1*1*2*1*10</t>
  </si>
  <si>
    <t>N of D20</t>
  </si>
  <si>
    <t>1*1*1*1*2</t>
  </si>
  <si>
    <t>1*1*1*2*1*24</t>
  </si>
  <si>
    <t>3*20*1</t>
  </si>
  <si>
    <t>3*2*1*3</t>
  </si>
  <si>
    <t>1*2*1</t>
  </si>
  <si>
    <t>1*1*1*1</t>
  </si>
  <si>
    <t>N of Clndr</t>
  </si>
  <si>
    <t>3*1</t>
  </si>
  <si>
    <t>2*3</t>
  </si>
  <si>
    <t>12*12*1*1*1*1*2*1*1</t>
  </si>
  <si>
    <t>1*1*2*20*1</t>
  </si>
  <si>
    <t>70*1*25*2*1*200</t>
  </si>
  <si>
    <t>1*4*20*1*10*2*10</t>
  </si>
  <si>
    <t>1*1*2*2*1*2*1*1*1*2*4</t>
  </si>
  <si>
    <t>1*1*3*30*1*1*1*20*1*100</t>
  </si>
  <si>
    <t>Wshgton</t>
  </si>
  <si>
    <t>2*1*1*20*8</t>
  </si>
  <si>
    <t>1*1</t>
  </si>
  <si>
    <t>10*4*1</t>
  </si>
  <si>
    <t>1*2</t>
  </si>
  <si>
    <t>10*1*1</t>
  </si>
  <si>
    <t>Richland</t>
  </si>
  <si>
    <t>1*1*2*3*1</t>
  </si>
  <si>
    <t>1*3*1</t>
  </si>
  <si>
    <t>1*5*2*1</t>
  </si>
  <si>
    <t>1*8*2*1*1*6*1*1</t>
  </si>
  <si>
    <t>4*1*1</t>
  </si>
  <si>
    <t>Warren</t>
  </si>
  <si>
    <t>3*3*10*15*10*25*25</t>
  </si>
  <si>
    <t>20*150*30*50</t>
  </si>
  <si>
    <t>10*15*1*2*10*3*1</t>
  </si>
  <si>
    <t>3*3*10*1*1*1*2</t>
  </si>
  <si>
    <t>10*15*30*150</t>
  </si>
  <si>
    <t>10*30*5*3*20*10*10</t>
  </si>
  <si>
    <t>1*1*6</t>
  </si>
  <si>
    <t>3*5*1*2*20*1*10</t>
  </si>
  <si>
    <t>2*3*20*1*1*3*10</t>
  </si>
  <si>
    <t>2*1*1*1*1*2*18*5*8</t>
  </si>
  <si>
    <t>Harlan</t>
  </si>
  <si>
    <t>1*1*4*1*2*1*1*3*15*5</t>
  </si>
  <si>
    <t>1*1*4*1*20*1</t>
  </si>
  <si>
    <t>5*5*1*3*60*3</t>
  </si>
  <si>
    <t>3*2</t>
  </si>
  <si>
    <t>3*2*1*3*1*1</t>
  </si>
  <si>
    <t>1*1*1*20*3*1*5</t>
  </si>
  <si>
    <t>10*3*1*10*20</t>
  </si>
  <si>
    <t>3*10*30*3*3*2*4*5</t>
  </si>
  <si>
    <t>Lee</t>
  </si>
  <si>
    <t>25*2*1</t>
  </si>
  <si>
    <t>3*1*1</t>
  </si>
  <si>
    <t>1*15*1</t>
  </si>
  <si>
    <t>30*50</t>
  </si>
  <si>
    <t>10*2*9*30*1*1*3</t>
  </si>
  <si>
    <t>5*3*1*1*1</t>
  </si>
  <si>
    <t>5*2*1*1*1</t>
  </si>
  <si>
    <t>1*3*7*2*1</t>
  </si>
  <si>
    <t>1*16</t>
  </si>
  <si>
    <t>1*4*1</t>
  </si>
  <si>
    <t>1*1*5*2</t>
  </si>
  <si>
    <t>Columbia</t>
  </si>
  <si>
    <t>1*1*1*1*1*1*1*2*1*1*1*3</t>
  </si>
  <si>
    <t>3*1*2*1*1*1*4*10*1</t>
  </si>
  <si>
    <t>2*1*1</t>
  </si>
  <si>
    <t>1*1*2*2*1*1*1*1</t>
  </si>
  <si>
    <t>1*1*1*5*1*10*3</t>
  </si>
  <si>
    <t>Mantua</t>
  </si>
  <si>
    <t>1*15</t>
  </si>
  <si>
    <t>1*3*2*3*1*2</t>
  </si>
  <si>
    <t>15*30*250</t>
  </si>
  <si>
    <t>2*1*1*3</t>
  </si>
  <si>
    <t>3*1*1*3</t>
  </si>
  <si>
    <t>Madison</t>
  </si>
  <si>
    <t>1*1*1*2*1</t>
  </si>
  <si>
    <t>1*1*1*10*1*2*2*1*1`</t>
  </si>
  <si>
    <t>3*5</t>
  </si>
  <si>
    <t>11*2*4*3</t>
  </si>
  <si>
    <t>Crwfrd</t>
  </si>
  <si>
    <t>5*1*1*5*1*1*1*1*7*1</t>
  </si>
  <si>
    <t>1*5*2*2</t>
  </si>
  <si>
    <t>Jefferson</t>
  </si>
  <si>
    <t>1*3*1*1*1</t>
  </si>
  <si>
    <t>1*5*1*1*1*7*2*1*7*10</t>
  </si>
  <si>
    <t>2*2*1</t>
  </si>
  <si>
    <t>5*1</t>
  </si>
  <si>
    <t>Hart</t>
  </si>
  <si>
    <t>1*2*1*2*3*1*1*10</t>
  </si>
  <si>
    <t>1*1*1*1*10*1*1</t>
  </si>
  <si>
    <t>1*8</t>
  </si>
  <si>
    <t>1*20*1*2*2*2</t>
  </si>
  <si>
    <t>15*3*1*1*1</t>
  </si>
  <si>
    <t>Elm Grv</t>
  </si>
  <si>
    <t>5*5</t>
  </si>
  <si>
    <t>Battle</t>
  </si>
  <si>
    <t>20*3</t>
  </si>
  <si>
    <t>1*1*1*1*1</t>
  </si>
  <si>
    <t>Garfield</t>
  </si>
  <si>
    <t>5*1*3*10*1*1</t>
  </si>
  <si>
    <t>1*1*1*1*6*20*1*1*1*1*1</t>
  </si>
  <si>
    <t>Omega</t>
  </si>
  <si>
    <t>15*20</t>
  </si>
  <si>
    <t>Ind patches</t>
  </si>
  <si>
    <t>Total area (m2)</t>
  </si>
  <si>
    <t>Bin</t>
  </si>
  <si>
    <t>More</t>
  </si>
  <si>
    <t>Frequency</t>
  </si>
  <si>
    <t>ROW Width</t>
  </si>
  <si>
    <t>Percent 0=</t>
  </si>
  <si>
    <t xml:space="preserve">Percent 0 = </t>
  </si>
  <si>
    <t>Scaled sq m</t>
  </si>
  <si>
    <t>percent of subset in GIS</t>
  </si>
  <si>
    <t>Percent 1-5=</t>
  </si>
  <si>
    <t>Percent 5-20=</t>
  </si>
  <si>
    <t>Percent 20-60=</t>
  </si>
  <si>
    <t>Percent 60-100+=</t>
  </si>
  <si>
    <t>3 stems/sq m</t>
  </si>
  <si>
    <t>2 stems/sq m</t>
  </si>
  <si>
    <t>histogram of the sq m of milkweed (not scaled sq m, which tries to control for ROW width)</t>
  </si>
  <si>
    <t>actual percent cells in GIS shapefile</t>
  </si>
  <si>
    <t>I used the scaled sq m, which scales area of milkweed to a standard 25m ROW.</t>
  </si>
  <si>
    <t xml:space="preserve">I ended up using 3 stems/sq m.  Thogmartin et al. used something like 2.19.  </t>
  </si>
  <si>
    <t>Count shows the actual sites I used to calculate the proportion</t>
  </si>
  <si>
    <t>lower and upper bounds for bins</t>
  </si>
  <si>
    <t>proportion of cells in this categorty</t>
  </si>
  <si>
    <t>count</t>
  </si>
  <si>
    <t>The percent/proportion of cells with 1-5, 5-20, etc., milkweed stems</t>
  </si>
  <si>
    <t>Hist of scaled sq m</t>
  </si>
  <si>
    <t>Bins</t>
  </si>
  <si>
    <t>scaled sq m</t>
  </si>
  <si>
    <t>Remember the nomenclature means milkweed stems per cell</t>
  </si>
  <si>
    <t>i.e., MWROW1-5 means 1 to 5 stems per 50x50m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</si>
</sst>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/>
    <xf numFmtId="0" fontId="1" fillId="0" borderId="0" xfId="0" applyFont="1"/>
    <xf numFmtId="0" fontId="6" fillId="0" borderId="0" xfId="0" applyNumberFormat="1" applyFont="1" applyAlignment="1">
      <alignment horizontal="center" vertical="center"/>
    </xf>
    <xf numFmtId="0" fontId="8" fillId="0" borderId="0" xfId="0" applyFon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'1999'!$L$3:$L$14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'1999'!$M$3:$M$14</c:f>
              <c:numCache>
                <c:formatCode>General</c:formatCode>
                <c:ptCount val="12"/>
                <c:pt idx="0">
                  <c:v>51</c:v>
                </c:pt>
                <c:pt idx="1">
                  <c:v>70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774816"/>
        <c:axId val="324777056"/>
      </c:barChart>
      <c:catAx>
        <c:axId val="3247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777056"/>
        <c:crosses val="autoZero"/>
        <c:auto val="1"/>
        <c:lblAlgn val="ctr"/>
        <c:lblOffset val="100"/>
        <c:noMultiLvlLbl val="0"/>
      </c:catAx>
      <c:valAx>
        <c:axId val="32477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7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'2009'!$J$4:$J$15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'2009'!$K$4:$K$15</c:f>
              <c:numCache>
                <c:formatCode>General</c:formatCode>
                <c:ptCount val="12"/>
                <c:pt idx="0">
                  <c:v>42</c:v>
                </c:pt>
                <c:pt idx="1">
                  <c:v>123</c:v>
                </c:pt>
                <c:pt idx="2">
                  <c:v>17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10960"/>
        <c:axId val="332111520"/>
      </c:barChart>
      <c:catAx>
        <c:axId val="3321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11520"/>
        <c:crosses val="autoZero"/>
        <c:auto val="1"/>
        <c:lblAlgn val="ctr"/>
        <c:lblOffset val="100"/>
        <c:noMultiLvlLbl val="0"/>
      </c:catAx>
      <c:valAx>
        <c:axId val="33211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1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'2015'!$N$4:$N$15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'2015'!$O$4:$O$15</c:f>
              <c:numCache>
                <c:formatCode>General</c:formatCode>
                <c:ptCount val="12"/>
                <c:pt idx="0">
                  <c:v>21</c:v>
                </c:pt>
                <c:pt idx="1">
                  <c:v>52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13760"/>
        <c:axId val="332114320"/>
      </c:barChart>
      <c:catAx>
        <c:axId val="3321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114320"/>
        <c:crosses val="autoZero"/>
        <c:auto val="1"/>
        <c:lblAlgn val="ctr"/>
        <c:lblOffset val="100"/>
        <c:noMultiLvlLbl val="0"/>
      </c:catAx>
      <c:valAx>
        <c:axId val="33211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11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'2015'!$V$5:$V$16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'2015'!$W$5:$W$16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62416"/>
        <c:axId val="449265776"/>
      </c:barChart>
      <c:catAx>
        <c:axId val="44926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65776"/>
        <c:crosses val="autoZero"/>
        <c:auto val="1"/>
        <c:lblAlgn val="ctr"/>
        <c:lblOffset val="100"/>
        <c:noMultiLvlLbl val="0"/>
      </c:catAx>
      <c:valAx>
        <c:axId val="44926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6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'2015'!$Y$20:$Y$26</c:f>
              <c:strCache>
                <c:ptCount val="7"/>
                <c:pt idx="0">
                  <c:v>0</c:v>
                </c:pt>
                <c:pt idx="1">
                  <c:v>0.33</c:v>
                </c:pt>
                <c:pt idx="2">
                  <c:v>1.67</c:v>
                </c:pt>
                <c:pt idx="3">
                  <c:v>6.67</c:v>
                </c:pt>
                <c:pt idx="4">
                  <c:v>20</c:v>
                </c:pt>
                <c:pt idx="5">
                  <c:v>33.33</c:v>
                </c:pt>
                <c:pt idx="6">
                  <c:v>More</c:v>
                </c:pt>
              </c:strCache>
            </c:strRef>
          </c:cat>
          <c:val>
            <c:numRef>
              <c:f>'2015'!$Z$20:$Z$26</c:f>
              <c:numCache>
                <c:formatCode>General</c:formatCode>
                <c:ptCount val="7"/>
                <c:pt idx="0">
                  <c:v>21</c:v>
                </c:pt>
                <c:pt idx="1">
                  <c:v>0</c:v>
                </c:pt>
                <c:pt idx="2">
                  <c:v>10</c:v>
                </c:pt>
                <c:pt idx="3">
                  <c:v>32</c:v>
                </c:pt>
                <c:pt idx="4">
                  <c:v>31</c:v>
                </c:pt>
                <c:pt idx="5">
                  <c:v>13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66336"/>
        <c:axId val="449263536"/>
      </c:barChart>
      <c:catAx>
        <c:axId val="4492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63536"/>
        <c:crosses val="autoZero"/>
        <c:auto val="1"/>
        <c:lblAlgn val="ctr"/>
        <c:lblOffset val="100"/>
        <c:noMultiLvlLbl val="0"/>
      </c:catAx>
      <c:valAx>
        <c:axId val="44926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Histogram-1999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'1999'!$L$3:$L$14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'1999'!$M$3:$M$14</c:f>
              <c:numCache>
                <c:formatCode>General</c:formatCode>
                <c:ptCount val="12"/>
                <c:pt idx="0">
                  <c:v>51</c:v>
                </c:pt>
                <c:pt idx="1">
                  <c:v>70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16560"/>
        <c:axId val="332117120"/>
      </c:barChart>
      <c:catAx>
        <c:axId val="3321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117120"/>
        <c:crosses val="autoZero"/>
        <c:auto val="1"/>
        <c:lblAlgn val="ctr"/>
        <c:lblOffset val="100"/>
        <c:noMultiLvlLbl val="0"/>
      </c:catAx>
      <c:valAx>
        <c:axId val="33211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11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Histogram-2009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'2009'!$J$4:$J$15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'2009'!$K$4:$K$15</c:f>
              <c:numCache>
                <c:formatCode>General</c:formatCode>
                <c:ptCount val="12"/>
                <c:pt idx="0">
                  <c:v>42</c:v>
                </c:pt>
                <c:pt idx="1">
                  <c:v>123</c:v>
                </c:pt>
                <c:pt idx="2">
                  <c:v>17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679616"/>
        <c:axId val="332680176"/>
      </c:barChart>
      <c:catAx>
        <c:axId val="3326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80176"/>
        <c:crosses val="autoZero"/>
        <c:auto val="1"/>
        <c:lblAlgn val="ctr"/>
        <c:lblOffset val="100"/>
        <c:noMultiLvlLbl val="0"/>
      </c:catAx>
      <c:valAx>
        <c:axId val="33268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Histogram-2015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'2015'!$N$4:$N$15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'2015'!$O$4:$O$15</c:f>
              <c:numCache>
                <c:formatCode>General</c:formatCode>
                <c:ptCount val="12"/>
                <c:pt idx="0">
                  <c:v>21</c:v>
                </c:pt>
                <c:pt idx="1">
                  <c:v>52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682416"/>
        <c:axId val="332682976"/>
      </c:barChart>
      <c:catAx>
        <c:axId val="33268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82976"/>
        <c:crosses val="autoZero"/>
        <c:auto val="1"/>
        <c:lblAlgn val="ctr"/>
        <c:lblOffset val="100"/>
        <c:noMultiLvlLbl val="0"/>
      </c:catAx>
      <c:valAx>
        <c:axId val="33268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68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281940</xdr:colOff>
      <xdr:row>1</xdr:row>
      <xdr:rowOff>190500</xdr:rowOff>
    </xdr:from>
    <xdr:to>
      <xdr:col>20</xdr:col>
      <xdr:colOff>281939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662940</xdr:colOff>
      <xdr:row>2</xdr:row>
      <xdr:rowOff>144780</xdr:rowOff>
    </xdr:from>
    <xdr:to>
      <xdr:col>17</xdr:col>
      <xdr:colOff>662940</xdr:colOff>
      <xdr:row>19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20</xdr:col>
      <xdr:colOff>121920</xdr:colOff>
      <xdr:row>14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1</xdr:row>
      <xdr:rowOff>121920</xdr:rowOff>
    </xdr:from>
    <xdr:to>
      <xdr:col>29</xdr:col>
      <xdr:colOff>114300</xdr:colOff>
      <xdr:row>15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</xdr:colOff>
      <xdr:row>27</xdr:row>
      <xdr:rowOff>76200</xdr:rowOff>
    </xdr:from>
    <xdr:to>
      <xdr:col>28</xdr:col>
      <xdr:colOff>7620</xdr:colOff>
      <xdr:row>37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426719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426720</xdr:colOff>
      <xdr:row>37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441960</xdr:colOff>
      <xdr:row>54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topLeftCell="J1" workbookViewId="0">
      <selection activeCell="K2" sqref="K2"/>
    </sheetView>
  </sheetViews>
  <sheetFormatPr defaultColWidth="11.19921875" defaultRowHeight="14.4" x14ac:dyDescent="0.3"/>
  <cols>
    <col min="1" max="1" width="7.19921875" style="35" customWidth="1"/>
    <col min="2" max="2" width="7.5" style="35" customWidth="1"/>
    <col min="3" max="3" width="7.19921875" style="35" customWidth="1"/>
    <col min="4" max="4" width="11.69921875" style="35" customWidth="1"/>
    <col min="5" max="5" width="7.5" style="35" customWidth="1"/>
    <col min="6" max="6" width="11" style="36" customWidth="1"/>
    <col min="7" max="8" width="11" style="35" customWidth="1"/>
    <col min="9" max="16384" width="11.19921875" style="37"/>
  </cols>
  <sheetData>
    <row r="1" spans="1:13" ht="15" thickBot="1" x14ac:dyDescent="0.35">
      <c r="A1" s="14" t="s">
        <v>49</v>
      </c>
      <c r="B1" s="14" t="s">
        <v>50</v>
      </c>
      <c r="C1" s="14" t="s">
        <v>51</v>
      </c>
      <c r="D1" s="15" t="s">
        <v>76</v>
      </c>
      <c r="E1" s="16" t="s">
        <v>52</v>
      </c>
      <c r="F1" s="17" t="s">
        <v>53</v>
      </c>
      <c r="G1" s="18" t="s">
        <v>54</v>
      </c>
      <c r="H1" s="19" t="s">
        <v>55</v>
      </c>
      <c r="J1" s="37" t="s">
        <v>208</v>
      </c>
      <c r="K1" s="37">
        <f>51/179</f>
        <v>0.28491620111731841</v>
      </c>
    </row>
    <row r="2" spans="1:13" ht="15.6" x14ac:dyDescent="0.3">
      <c r="A2" s="14">
        <v>4</v>
      </c>
      <c r="B2" s="14">
        <v>1</v>
      </c>
      <c r="C2" s="14" t="s">
        <v>56</v>
      </c>
      <c r="D2" s="15" t="s">
        <v>57</v>
      </c>
      <c r="E2" s="20">
        <v>1</v>
      </c>
      <c r="F2" s="21">
        <v>36325</v>
      </c>
      <c r="G2" s="22" t="s">
        <v>63</v>
      </c>
      <c r="H2" s="20">
        <v>0</v>
      </c>
      <c r="J2" t="s">
        <v>203</v>
      </c>
      <c r="L2" s="13" t="s">
        <v>203</v>
      </c>
      <c r="M2" s="13" t="s">
        <v>205</v>
      </c>
    </row>
    <row r="3" spans="1:13" ht="15.6" x14ac:dyDescent="0.3">
      <c r="A3" s="14">
        <v>4</v>
      </c>
      <c r="B3" s="14">
        <v>5</v>
      </c>
      <c r="C3" s="14" t="s">
        <v>56</v>
      </c>
      <c r="D3" s="15" t="s">
        <v>70</v>
      </c>
      <c r="E3" s="20">
        <v>1</v>
      </c>
      <c r="F3" s="21">
        <v>36325</v>
      </c>
      <c r="G3" s="22" t="s">
        <v>63</v>
      </c>
      <c r="H3" s="20">
        <v>0</v>
      </c>
      <c r="J3" s="3">
        <v>0</v>
      </c>
      <c r="L3" s="10">
        <v>0</v>
      </c>
      <c r="M3" s="11">
        <v>51</v>
      </c>
    </row>
    <row r="4" spans="1:13" ht="15.6" x14ac:dyDescent="0.3">
      <c r="A4" s="24">
        <v>4</v>
      </c>
      <c r="B4" s="24">
        <v>6</v>
      </c>
      <c r="C4" s="24" t="s">
        <v>56</v>
      </c>
      <c r="D4" s="23" t="s">
        <v>69</v>
      </c>
      <c r="E4" s="25">
        <v>1</v>
      </c>
      <c r="F4" s="26">
        <v>36325</v>
      </c>
      <c r="G4" s="27" t="s">
        <v>63</v>
      </c>
      <c r="H4" s="25">
        <v>0</v>
      </c>
      <c r="J4" s="3">
        <v>10</v>
      </c>
      <c r="L4" s="10">
        <v>10</v>
      </c>
      <c r="M4" s="11">
        <v>70</v>
      </c>
    </row>
    <row r="5" spans="1:13" ht="15.6" x14ac:dyDescent="0.3">
      <c r="A5" s="14">
        <v>9</v>
      </c>
      <c r="B5" s="14">
        <v>2</v>
      </c>
      <c r="C5" s="14" t="s">
        <v>56</v>
      </c>
      <c r="D5" s="15" t="s">
        <v>57</v>
      </c>
      <c r="E5" s="20">
        <v>1</v>
      </c>
      <c r="F5" s="21">
        <v>36327</v>
      </c>
      <c r="G5" s="22" t="s">
        <v>63</v>
      </c>
      <c r="H5" s="20">
        <v>0</v>
      </c>
      <c r="J5" s="3">
        <v>20</v>
      </c>
      <c r="L5" s="10">
        <v>20</v>
      </c>
      <c r="M5" s="11">
        <v>10</v>
      </c>
    </row>
    <row r="6" spans="1:13" ht="15.6" x14ac:dyDescent="0.3">
      <c r="A6" s="14">
        <v>9</v>
      </c>
      <c r="B6" s="14">
        <v>6</v>
      </c>
      <c r="C6" s="14" t="s">
        <v>56</v>
      </c>
      <c r="D6" s="15" t="s">
        <v>67</v>
      </c>
      <c r="E6" s="20">
        <v>1</v>
      </c>
      <c r="F6" s="21">
        <v>36327</v>
      </c>
      <c r="G6" s="22" t="s">
        <v>63</v>
      </c>
      <c r="H6" s="20">
        <v>0</v>
      </c>
      <c r="J6" s="3">
        <v>30</v>
      </c>
      <c r="L6" s="10">
        <v>30</v>
      </c>
      <c r="M6" s="11">
        <v>7</v>
      </c>
    </row>
    <row r="7" spans="1:13" ht="15.6" x14ac:dyDescent="0.3">
      <c r="A7" s="14">
        <v>9</v>
      </c>
      <c r="B7" s="14">
        <v>9</v>
      </c>
      <c r="C7" s="14" t="s">
        <v>56</v>
      </c>
      <c r="D7" s="15" t="s">
        <v>57</v>
      </c>
      <c r="E7" s="20">
        <v>1</v>
      </c>
      <c r="F7" s="21">
        <v>36327</v>
      </c>
      <c r="G7" s="22" t="s">
        <v>63</v>
      </c>
      <c r="H7" s="20">
        <v>0</v>
      </c>
      <c r="J7" s="3">
        <v>40</v>
      </c>
      <c r="L7" s="10">
        <v>40</v>
      </c>
      <c r="M7" s="11">
        <v>5</v>
      </c>
    </row>
    <row r="8" spans="1:13" ht="15.6" x14ac:dyDescent="0.3">
      <c r="A8" s="14">
        <v>11</v>
      </c>
      <c r="B8" s="14">
        <v>1</v>
      </c>
      <c r="C8" s="14" t="s">
        <v>56</v>
      </c>
      <c r="D8" s="15" t="s">
        <v>57</v>
      </c>
      <c r="E8" s="20">
        <v>1</v>
      </c>
      <c r="F8" s="21">
        <v>36321</v>
      </c>
      <c r="G8" s="22" t="s">
        <v>63</v>
      </c>
      <c r="H8" s="20">
        <v>0</v>
      </c>
      <c r="J8" s="3">
        <v>50</v>
      </c>
      <c r="L8" s="10">
        <v>50</v>
      </c>
      <c r="M8" s="11">
        <v>5</v>
      </c>
    </row>
    <row r="9" spans="1:13" ht="15.6" x14ac:dyDescent="0.3">
      <c r="A9" s="14">
        <v>11</v>
      </c>
      <c r="B9" s="14">
        <v>2</v>
      </c>
      <c r="C9" s="14" t="s">
        <v>56</v>
      </c>
      <c r="D9" s="15" t="s">
        <v>57</v>
      </c>
      <c r="E9" s="20">
        <v>1</v>
      </c>
      <c r="F9" s="21">
        <v>36321</v>
      </c>
      <c r="G9" s="22" t="s">
        <v>63</v>
      </c>
      <c r="H9" s="20">
        <v>0</v>
      </c>
      <c r="J9" s="3">
        <v>60</v>
      </c>
      <c r="L9" s="10">
        <v>60</v>
      </c>
      <c r="M9" s="11">
        <v>6</v>
      </c>
    </row>
    <row r="10" spans="1:13" ht="15.6" x14ac:dyDescent="0.3">
      <c r="A10" s="14">
        <v>11</v>
      </c>
      <c r="B10" s="14">
        <v>6</v>
      </c>
      <c r="C10" s="14" t="s">
        <v>56</v>
      </c>
      <c r="D10" s="15" t="s">
        <v>57</v>
      </c>
      <c r="E10" s="20">
        <v>1</v>
      </c>
      <c r="F10" s="21">
        <v>36321</v>
      </c>
      <c r="G10" s="22" t="s">
        <v>63</v>
      </c>
      <c r="H10" s="20">
        <v>0</v>
      </c>
      <c r="J10" s="3">
        <v>70</v>
      </c>
      <c r="L10" s="10">
        <v>70</v>
      </c>
      <c r="M10" s="11">
        <v>2</v>
      </c>
    </row>
    <row r="11" spans="1:13" ht="15.6" x14ac:dyDescent="0.3">
      <c r="A11" s="14">
        <v>11</v>
      </c>
      <c r="B11" s="14">
        <v>7</v>
      </c>
      <c r="C11" s="14" t="s">
        <v>56</v>
      </c>
      <c r="D11" s="15" t="s">
        <v>57</v>
      </c>
      <c r="E11" s="20">
        <v>1</v>
      </c>
      <c r="F11" s="21">
        <v>36321</v>
      </c>
      <c r="G11" s="22" t="s">
        <v>63</v>
      </c>
      <c r="H11" s="20">
        <v>0</v>
      </c>
      <c r="J11" s="3">
        <v>80</v>
      </c>
      <c r="L11" s="10">
        <v>80</v>
      </c>
      <c r="M11" s="11">
        <v>1</v>
      </c>
    </row>
    <row r="12" spans="1:13" ht="15.6" x14ac:dyDescent="0.3">
      <c r="A12" s="14">
        <v>12</v>
      </c>
      <c r="B12" s="14">
        <v>4</v>
      </c>
      <c r="C12" s="14" t="s">
        <v>56</v>
      </c>
      <c r="D12" s="15" t="s">
        <v>57</v>
      </c>
      <c r="E12" s="20">
        <v>1</v>
      </c>
      <c r="F12" s="21">
        <v>36354</v>
      </c>
      <c r="G12" s="22" t="s">
        <v>63</v>
      </c>
      <c r="H12" s="20">
        <v>0</v>
      </c>
      <c r="J12" s="3">
        <v>90</v>
      </c>
      <c r="L12" s="10">
        <v>90</v>
      </c>
      <c r="M12" s="11">
        <v>0</v>
      </c>
    </row>
    <row r="13" spans="1:13" ht="15.6" x14ac:dyDescent="0.3">
      <c r="A13" s="14">
        <v>12</v>
      </c>
      <c r="B13" s="14">
        <v>5</v>
      </c>
      <c r="C13" s="14" t="s">
        <v>56</v>
      </c>
      <c r="D13" s="15" t="s">
        <v>57</v>
      </c>
      <c r="E13" s="20">
        <v>1</v>
      </c>
      <c r="F13" s="21">
        <v>36354</v>
      </c>
      <c r="G13" s="22" t="s">
        <v>63</v>
      </c>
      <c r="H13" s="20">
        <v>0</v>
      </c>
      <c r="J13" s="3">
        <v>100</v>
      </c>
      <c r="L13" s="10">
        <v>100</v>
      </c>
      <c r="M13" s="11">
        <v>1</v>
      </c>
    </row>
    <row r="14" spans="1:13" ht="16.2" thickBot="1" x14ac:dyDescent="0.35">
      <c r="A14" s="14">
        <v>12</v>
      </c>
      <c r="B14" s="14">
        <v>6</v>
      </c>
      <c r="C14" s="14" t="s">
        <v>56</v>
      </c>
      <c r="D14" s="15" t="s">
        <v>57</v>
      </c>
      <c r="E14" s="20">
        <v>1</v>
      </c>
      <c r="F14" s="21">
        <v>36354</v>
      </c>
      <c r="G14" s="22" t="s">
        <v>63</v>
      </c>
      <c r="H14" s="20">
        <v>0</v>
      </c>
      <c r="L14" s="12" t="s">
        <v>204</v>
      </c>
      <c r="M14" s="12">
        <v>21</v>
      </c>
    </row>
    <row r="15" spans="1:13" x14ac:dyDescent="0.3">
      <c r="A15" s="14">
        <v>12</v>
      </c>
      <c r="B15" s="14">
        <v>7</v>
      </c>
      <c r="C15" s="14" t="s">
        <v>56</v>
      </c>
      <c r="D15" s="15" t="s">
        <v>57</v>
      </c>
      <c r="E15" s="20">
        <v>1</v>
      </c>
      <c r="F15" s="21">
        <v>36354</v>
      </c>
      <c r="G15" s="22" t="s">
        <v>63</v>
      </c>
      <c r="H15" s="20">
        <v>0</v>
      </c>
    </row>
    <row r="16" spans="1:13" x14ac:dyDescent="0.3">
      <c r="A16" s="14">
        <v>12</v>
      </c>
      <c r="B16" s="14">
        <v>9</v>
      </c>
      <c r="C16" s="14" t="s">
        <v>56</v>
      </c>
      <c r="D16" s="15" t="s">
        <v>67</v>
      </c>
      <c r="E16" s="20">
        <v>1</v>
      </c>
      <c r="F16" s="21">
        <v>36354</v>
      </c>
      <c r="G16" s="22" t="s">
        <v>63</v>
      </c>
      <c r="H16" s="20">
        <v>0</v>
      </c>
    </row>
    <row r="17" spans="1:8" x14ac:dyDescent="0.3">
      <c r="A17" s="14">
        <v>14</v>
      </c>
      <c r="B17" s="14">
        <v>2</v>
      </c>
      <c r="C17" s="14" t="s">
        <v>56</v>
      </c>
      <c r="D17" s="15" t="s">
        <v>57</v>
      </c>
      <c r="E17" s="20">
        <v>1</v>
      </c>
      <c r="F17" s="21">
        <v>36321</v>
      </c>
      <c r="G17" s="22" t="s">
        <v>63</v>
      </c>
      <c r="H17" s="20">
        <v>0</v>
      </c>
    </row>
    <row r="18" spans="1:8" x14ac:dyDescent="0.3">
      <c r="A18" s="14">
        <v>14</v>
      </c>
      <c r="B18" s="14">
        <v>5</v>
      </c>
      <c r="C18" s="14" t="s">
        <v>56</v>
      </c>
      <c r="D18" s="15" t="s">
        <v>72</v>
      </c>
      <c r="E18" s="20">
        <v>1</v>
      </c>
      <c r="F18" s="21">
        <v>36321</v>
      </c>
      <c r="G18" s="22" t="s">
        <v>63</v>
      </c>
      <c r="H18" s="20">
        <v>0</v>
      </c>
    </row>
    <row r="19" spans="1:8" x14ac:dyDescent="0.3">
      <c r="A19" s="14">
        <v>15</v>
      </c>
      <c r="B19" s="14">
        <v>3</v>
      </c>
      <c r="C19" s="14" t="s">
        <v>56</v>
      </c>
      <c r="D19" s="15" t="s">
        <v>57</v>
      </c>
      <c r="E19" s="20">
        <v>1</v>
      </c>
      <c r="F19" s="21">
        <v>36353</v>
      </c>
      <c r="G19" s="22" t="s">
        <v>63</v>
      </c>
      <c r="H19" s="20">
        <v>0</v>
      </c>
    </row>
    <row r="20" spans="1:8" x14ac:dyDescent="0.3">
      <c r="A20" s="14">
        <v>15</v>
      </c>
      <c r="B20" s="14">
        <v>5</v>
      </c>
      <c r="C20" s="14" t="s">
        <v>56</v>
      </c>
      <c r="D20" s="15" t="s">
        <v>70</v>
      </c>
      <c r="E20" s="20">
        <v>1</v>
      </c>
      <c r="F20" s="21">
        <v>36353</v>
      </c>
      <c r="G20" s="22" t="s">
        <v>63</v>
      </c>
      <c r="H20" s="20">
        <v>0</v>
      </c>
    </row>
    <row r="21" spans="1:8" x14ac:dyDescent="0.3">
      <c r="A21" s="14">
        <v>15</v>
      </c>
      <c r="B21" s="14">
        <v>8</v>
      </c>
      <c r="C21" s="14" t="s">
        <v>56</v>
      </c>
      <c r="D21" s="15" t="s">
        <v>57</v>
      </c>
      <c r="E21" s="20">
        <v>1</v>
      </c>
      <c r="F21" s="21">
        <v>36353</v>
      </c>
      <c r="G21" s="22" t="s">
        <v>63</v>
      </c>
      <c r="H21" s="20">
        <v>0</v>
      </c>
    </row>
    <row r="22" spans="1:8" x14ac:dyDescent="0.3">
      <c r="A22" s="14">
        <v>15</v>
      </c>
      <c r="B22" s="14">
        <v>10</v>
      </c>
      <c r="C22" s="14" t="s">
        <v>56</v>
      </c>
      <c r="D22" s="15" t="s">
        <v>57</v>
      </c>
      <c r="E22" s="20">
        <v>1</v>
      </c>
      <c r="F22" s="21">
        <v>36353</v>
      </c>
      <c r="G22" s="22" t="s">
        <v>63</v>
      </c>
      <c r="H22" s="20">
        <v>0</v>
      </c>
    </row>
    <row r="23" spans="1:8" x14ac:dyDescent="0.3">
      <c r="A23" s="14">
        <v>21</v>
      </c>
      <c r="B23" s="14">
        <v>1</v>
      </c>
      <c r="C23" s="14" t="s">
        <v>56</v>
      </c>
      <c r="D23" s="15" t="s">
        <v>57</v>
      </c>
      <c r="E23" s="20">
        <v>1</v>
      </c>
      <c r="F23" s="21">
        <v>37072</v>
      </c>
      <c r="G23" s="28" t="s">
        <v>63</v>
      </c>
      <c r="H23" s="20">
        <v>0</v>
      </c>
    </row>
    <row r="24" spans="1:8" x14ac:dyDescent="0.3">
      <c r="A24" s="14">
        <v>21</v>
      </c>
      <c r="B24" s="14">
        <v>4</v>
      </c>
      <c r="C24" s="14" t="s">
        <v>56</v>
      </c>
      <c r="D24" s="15" t="s">
        <v>57</v>
      </c>
      <c r="E24" s="20">
        <v>1</v>
      </c>
      <c r="F24" s="21">
        <v>37072</v>
      </c>
      <c r="G24" s="28" t="s">
        <v>63</v>
      </c>
      <c r="H24" s="20">
        <v>0</v>
      </c>
    </row>
    <row r="25" spans="1:8" x14ac:dyDescent="0.3">
      <c r="A25" s="14">
        <v>21</v>
      </c>
      <c r="B25" s="14">
        <v>5</v>
      </c>
      <c r="C25" s="14" t="s">
        <v>56</v>
      </c>
      <c r="D25" s="15" t="s">
        <v>57</v>
      </c>
      <c r="E25" s="20">
        <v>1</v>
      </c>
      <c r="F25" s="21">
        <v>37072</v>
      </c>
      <c r="G25" s="28" t="s">
        <v>63</v>
      </c>
      <c r="H25" s="20">
        <v>0</v>
      </c>
    </row>
    <row r="26" spans="1:8" x14ac:dyDescent="0.3">
      <c r="A26" s="14">
        <v>21</v>
      </c>
      <c r="B26" s="14">
        <v>6</v>
      </c>
      <c r="C26" s="14" t="s">
        <v>56</v>
      </c>
      <c r="D26" s="15" t="s">
        <v>57</v>
      </c>
      <c r="E26" s="20">
        <v>1</v>
      </c>
      <c r="F26" s="21">
        <v>37072</v>
      </c>
      <c r="G26" s="28" t="s">
        <v>63</v>
      </c>
      <c r="H26" s="20">
        <v>0</v>
      </c>
    </row>
    <row r="27" spans="1:8" x14ac:dyDescent="0.3">
      <c r="A27" s="14">
        <v>22</v>
      </c>
      <c r="B27" s="14">
        <v>1</v>
      </c>
      <c r="C27" s="14" t="s">
        <v>56</v>
      </c>
      <c r="D27" s="15" t="s">
        <v>57</v>
      </c>
      <c r="E27" s="20">
        <v>1</v>
      </c>
      <c r="F27" s="21">
        <v>37071</v>
      </c>
      <c r="G27" s="28" t="s">
        <v>63</v>
      </c>
      <c r="H27" s="20">
        <v>0</v>
      </c>
    </row>
    <row r="28" spans="1:8" x14ac:dyDescent="0.3">
      <c r="A28" s="14">
        <v>22</v>
      </c>
      <c r="B28" s="14">
        <v>2</v>
      </c>
      <c r="C28" s="14" t="s">
        <v>56</v>
      </c>
      <c r="D28" s="15" t="s">
        <v>57</v>
      </c>
      <c r="E28" s="20">
        <v>1</v>
      </c>
      <c r="F28" s="21">
        <v>37071</v>
      </c>
      <c r="G28" s="28" t="s">
        <v>63</v>
      </c>
      <c r="H28" s="20">
        <v>0</v>
      </c>
    </row>
    <row r="29" spans="1:8" x14ac:dyDescent="0.3">
      <c r="A29" s="14">
        <v>22</v>
      </c>
      <c r="B29" s="14">
        <v>3</v>
      </c>
      <c r="C29" s="14" t="s">
        <v>56</v>
      </c>
      <c r="D29" s="15" t="s">
        <v>69</v>
      </c>
      <c r="E29" s="20">
        <v>1</v>
      </c>
      <c r="F29" s="21">
        <v>37071</v>
      </c>
      <c r="G29" s="28" t="s">
        <v>63</v>
      </c>
      <c r="H29" s="20">
        <v>0</v>
      </c>
    </row>
    <row r="30" spans="1:8" x14ac:dyDescent="0.3">
      <c r="A30" s="14">
        <v>22</v>
      </c>
      <c r="B30" s="14">
        <v>5</v>
      </c>
      <c r="C30" s="14" t="s">
        <v>56</v>
      </c>
      <c r="D30" s="15" t="s">
        <v>69</v>
      </c>
      <c r="E30" s="20">
        <v>1</v>
      </c>
      <c r="F30" s="21">
        <v>37071</v>
      </c>
      <c r="G30" s="28" t="s">
        <v>63</v>
      </c>
      <c r="H30" s="20">
        <v>0</v>
      </c>
    </row>
    <row r="31" spans="1:8" x14ac:dyDescent="0.3">
      <c r="A31" s="14">
        <v>22</v>
      </c>
      <c r="B31" s="14">
        <v>6</v>
      </c>
      <c r="C31" s="14" t="s">
        <v>56</v>
      </c>
      <c r="D31" s="15" t="s">
        <v>69</v>
      </c>
      <c r="E31" s="20">
        <v>1</v>
      </c>
      <c r="F31" s="21">
        <v>37071</v>
      </c>
      <c r="G31" s="28" t="s">
        <v>63</v>
      </c>
      <c r="H31" s="20">
        <v>0</v>
      </c>
    </row>
    <row r="32" spans="1:8" x14ac:dyDescent="0.3">
      <c r="A32" s="14">
        <v>22</v>
      </c>
      <c r="B32" s="14">
        <v>7</v>
      </c>
      <c r="C32" s="14" t="s">
        <v>56</v>
      </c>
      <c r="D32" s="15" t="s">
        <v>57</v>
      </c>
      <c r="E32" s="20">
        <v>1</v>
      </c>
      <c r="F32" s="21">
        <v>37071</v>
      </c>
      <c r="G32" s="28" t="s">
        <v>63</v>
      </c>
      <c r="H32" s="20">
        <v>0</v>
      </c>
    </row>
    <row r="33" spans="1:8" x14ac:dyDescent="0.3">
      <c r="A33" s="14">
        <v>22</v>
      </c>
      <c r="B33" s="14">
        <v>8</v>
      </c>
      <c r="C33" s="14" t="s">
        <v>56</v>
      </c>
      <c r="D33" s="15" t="s">
        <v>67</v>
      </c>
      <c r="E33" s="20">
        <v>1</v>
      </c>
      <c r="F33" s="21">
        <v>37071</v>
      </c>
      <c r="G33" s="28" t="s">
        <v>63</v>
      </c>
      <c r="H33" s="20">
        <v>0</v>
      </c>
    </row>
    <row r="34" spans="1:8" x14ac:dyDescent="0.3">
      <c r="A34" s="24">
        <v>24</v>
      </c>
      <c r="B34" s="24">
        <v>1</v>
      </c>
      <c r="C34" s="24" t="s">
        <v>56</v>
      </c>
      <c r="D34" s="23" t="s">
        <v>57</v>
      </c>
      <c r="E34" s="25">
        <v>1</v>
      </c>
      <c r="F34" s="21">
        <v>37071</v>
      </c>
      <c r="G34" s="29" t="s">
        <v>63</v>
      </c>
      <c r="H34" s="25">
        <v>0</v>
      </c>
    </row>
    <row r="35" spans="1:8" x14ac:dyDescent="0.3">
      <c r="A35" s="14">
        <v>24</v>
      </c>
      <c r="B35" s="14">
        <v>3</v>
      </c>
      <c r="C35" s="14" t="s">
        <v>56</v>
      </c>
      <c r="D35" s="15" t="s">
        <v>67</v>
      </c>
      <c r="E35" s="20">
        <v>1</v>
      </c>
      <c r="F35" s="21">
        <v>37071</v>
      </c>
      <c r="G35" s="28" t="s">
        <v>63</v>
      </c>
      <c r="H35" s="20">
        <v>0</v>
      </c>
    </row>
    <row r="36" spans="1:8" x14ac:dyDescent="0.3">
      <c r="A36" s="14">
        <v>24</v>
      </c>
      <c r="B36" s="14">
        <v>6</v>
      </c>
      <c r="C36" s="14" t="s">
        <v>56</v>
      </c>
      <c r="D36" s="15" t="s">
        <v>69</v>
      </c>
      <c r="E36" s="20">
        <v>1</v>
      </c>
      <c r="F36" s="21">
        <v>37071</v>
      </c>
      <c r="G36" s="28" t="s">
        <v>63</v>
      </c>
      <c r="H36" s="20">
        <v>0</v>
      </c>
    </row>
    <row r="37" spans="1:8" x14ac:dyDescent="0.3">
      <c r="A37" s="14">
        <v>24</v>
      </c>
      <c r="B37" s="14">
        <v>8</v>
      </c>
      <c r="C37" s="14" t="s">
        <v>56</v>
      </c>
      <c r="D37" s="15" t="s">
        <v>57</v>
      </c>
      <c r="E37" s="20">
        <v>1</v>
      </c>
      <c r="F37" s="21">
        <v>37071</v>
      </c>
      <c r="G37" s="28" t="s">
        <v>63</v>
      </c>
      <c r="H37" s="20">
        <v>0</v>
      </c>
    </row>
    <row r="38" spans="1:8" x14ac:dyDescent="0.3">
      <c r="A38" s="14">
        <v>24</v>
      </c>
      <c r="B38" s="14">
        <v>9</v>
      </c>
      <c r="C38" s="14" t="s">
        <v>56</v>
      </c>
      <c r="D38" s="15" t="s">
        <v>70</v>
      </c>
      <c r="E38" s="20">
        <v>1</v>
      </c>
      <c r="F38" s="21">
        <v>37071</v>
      </c>
      <c r="G38" s="28" t="s">
        <v>63</v>
      </c>
      <c r="H38" s="20">
        <v>0</v>
      </c>
    </row>
    <row r="39" spans="1:8" x14ac:dyDescent="0.3">
      <c r="A39" s="30">
        <v>25</v>
      </c>
      <c r="B39" s="30">
        <v>9</v>
      </c>
      <c r="C39" s="30" t="s">
        <v>56</v>
      </c>
      <c r="D39" s="31" t="s">
        <v>69</v>
      </c>
      <c r="E39" s="32">
        <v>1</v>
      </c>
      <c r="F39" s="33">
        <v>37063</v>
      </c>
      <c r="G39" s="28" t="s">
        <v>63</v>
      </c>
      <c r="H39" s="20">
        <v>0</v>
      </c>
    </row>
    <row r="40" spans="1:8" x14ac:dyDescent="0.3">
      <c r="A40" s="30">
        <v>25</v>
      </c>
      <c r="B40" s="30">
        <v>10</v>
      </c>
      <c r="C40" s="30" t="s">
        <v>56</v>
      </c>
      <c r="D40" s="31" t="s">
        <v>67</v>
      </c>
      <c r="E40" s="32">
        <v>1</v>
      </c>
      <c r="F40" s="33">
        <v>37063</v>
      </c>
      <c r="G40" s="28" t="s">
        <v>63</v>
      </c>
      <c r="H40" s="20">
        <v>0</v>
      </c>
    </row>
    <row r="41" spans="1:8" x14ac:dyDescent="0.3">
      <c r="A41" s="14">
        <v>26</v>
      </c>
      <c r="B41" s="14">
        <v>3</v>
      </c>
      <c r="C41" s="14" t="s">
        <v>56</v>
      </c>
      <c r="D41" s="15" t="s">
        <v>57</v>
      </c>
      <c r="E41" s="20">
        <v>1</v>
      </c>
      <c r="F41" s="21">
        <v>37073</v>
      </c>
      <c r="G41" s="28" t="s">
        <v>63</v>
      </c>
      <c r="H41" s="20">
        <v>0</v>
      </c>
    </row>
    <row r="42" spans="1:8" x14ac:dyDescent="0.3">
      <c r="A42" s="14">
        <v>26</v>
      </c>
      <c r="B42" s="14">
        <v>5</v>
      </c>
      <c r="C42" s="14" t="s">
        <v>56</v>
      </c>
      <c r="D42" s="15" t="s">
        <v>69</v>
      </c>
      <c r="E42" s="20">
        <v>1</v>
      </c>
      <c r="F42" s="21">
        <v>37073</v>
      </c>
      <c r="G42" s="28" t="s">
        <v>63</v>
      </c>
      <c r="H42" s="20">
        <v>0</v>
      </c>
    </row>
    <row r="43" spans="1:8" x14ac:dyDescent="0.3">
      <c r="A43" s="14">
        <v>26</v>
      </c>
      <c r="B43" s="14">
        <v>6</v>
      </c>
      <c r="C43" s="14" t="s">
        <v>56</v>
      </c>
      <c r="D43" s="15" t="s">
        <v>69</v>
      </c>
      <c r="E43" s="20">
        <v>1</v>
      </c>
      <c r="F43" s="21">
        <v>37073</v>
      </c>
      <c r="G43" s="28" t="s">
        <v>63</v>
      </c>
      <c r="H43" s="20">
        <v>0</v>
      </c>
    </row>
    <row r="44" spans="1:8" x14ac:dyDescent="0.3">
      <c r="A44" s="14">
        <v>26</v>
      </c>
      <c r="B44" s="14">
        <v>7</v>
      </c>
      <c r="C44" s="14" t="s">
        <v>56</v>
      </c>
      <c r="D44" s="15" t="s">
        <v>69</v>
      </c>
      <c r="E44" s="20">
        <v>1</v>
      </c>
      <c r="F44" s="21">
        <v>37073</v>
      </c>
      <c r="G44" s="28" t="s">
        <v>63</v>
      </c>
      <c r="H44" s="20">
        <v>0</v>
      </c>
    </row>
    <row r="45" spans="1:8" x14ac:dyDescent="0.3">
      <c r="A45" s="14">
        <v>28</v>
      </c>
      <c r="B45" s="14">
        <v>1</v>
      </c>
      <c r="C45" s="14" t="s">
        <v>56</v>
      </c>
      <c r="D45" s="15" t="s">
        <v>72</v>
      </c>
      <c r="E45" s="20">
        <v>1</v>
      </c>
      <c r="F45" s="21">
        <v>37073</v>
      </c>
      <c r="G45" s="28" t="s">
        <v>63</v>
      </c>
      <c r="H45" s="20">
        <v>0</v>
      </c>
    </row>
    <row r="46" spans="1:8" x14ac:dyDescent="0.3">
      <c r="A46" s="14">
        <v>28</v>
      </c>
      <c r="B46" s="14">
        <v>4</v>
      </c>
      <c r="C46" s="14" t="s">
        <v>56</v>
      </c>
      <c r="D46" s="15" t="s">
        <v>69</v>
      </c>
      <c r="E46" s="20">
        <v>1</v>
      </c>
      <c r="F46" s="21">
        <v>37073</v>
      </c>
      <c r="G46" s="28" t="s">
        <v>63</v>
      </c>
      <c r="H46" s="20">
        <v>0</v>
      </c>
    </row>
    <row r="47" spans="1:8" x14ac:dyDescent="0.3">
      <c r="A47" s="14">
        <v>28</v>
      </c>
      <c r="B47" s="14">
        <v>6</v>
      </c>
      <c r="C47" s="14" t="s">
        <v>56</v>
      </c>
      <c r="D47" s="15" t="s">
        <v>57</v>
      </c>
      <c r="E47" s="20">
        <v>1</v>
      </c>
      <c r="F47" s="21">
        <v>37073</v>
      </c>
      <c r="G47" s="28" t="s">
        <v>63</v>
      </c>
      <c r="H47" s="20">
        <v>0</v>
      </c>
    </row>
    <row r="48" spans="1:8" x14ac:dyDescent="0.3">
      <c r="A48" s="14">
        <v>28</v>
      </c>
      <c r="B48" s="14">
        <v>7</v>
      </c>
      <c r="C48" s="14" t="s">
        <v>56</v>
      </c>
      <c r="D48" s="15" t="s">
        <v>75</v>
      </c>
      <c r="E48" s="20">
        <v>1</v>
      </c>
      <c r="F48" s="21">
        <v>37073</v>
      </c>
      <c r="G48" s="28" t="s">
        <v>63</v>
      </c>
      <c r="H48" s="20">
        <v>0</v>
      </c>
    </row>
    <row r="49" spans="1:8" x14ac:dyDescent="0.3">
      <c r="A49" s="14">
        <v>28</v>
      </c>
      <c r="B49" s="14">
        <v>10</v>
      </c>
      <c r="C49" s="14" t="s">
        <v>56</v>
      </c>
      <c r="D49" s="15" t="s">
        <v>57</v>
      </c>
      <c r="E49" s="20">
        <v>1</v>
      </c>
      <c r="F49" s="21">
        <v>37073</v>
      </c>
      <c r="G49" s="28" t="s">
        <v>63</v>
      </c>
      <c r="H49" s="20">
        <v>0</v>
      </c>
    </row>
    <row r="50" spans="1:8" x14ac:dyDescent="0.3">
      <c r="A50" s="14">
        <v>32</v>
      </c>
      <c r="B50" s="14">
        <v>8</v>
      </c>
      <c r="C50" s="14" t="s">
        <v>56</v>
      </c>
      <c r="D50" s="15" t="s">
        <v>57</v>
      </c>
      <c r="E50" s="20">
        <v>1</v>
      </c>
      <c r="F50" s="21">
        <v>37078</v>
      </c>
      <c r="G50" s="28" t="s">
        <v>63</v>
      </c>
      <c r="H50" s="20">
        <v>0</v>
      </c>
    </row>
    <row r="51" spans="1:8" x14ac:dyDescent="0.3">
      <c r="A51" s="14">
        <v>39</v>
      </c>
      <c r="B51" s="14">
        <v>8</v>
      </c>
      <c r="C51" s="14" t="s">
        <v>56</v>
      </c>
      <c r="D51" s="15" t="s">
        <v>57</v>
      </c>
      <c r="E51" s="20">
        <v>1</v>
      </c>
      <c r="F51" s="21">
        <v>37057</v>
      </c>
      <c r="G51" s="28" t="s">
        <v>63</v>
      </c>
      <c r="H51" s="20">
        <v>0</v>
      </c>
    </row>
    <row r="52" spans="1:8" x14ac:dyDescent="0.3">
      <c r="A52" s="14">
        <v>39</v>
      </c>
      <c r="B52" s="14">
        <v>10</v>
      </c>
      <c r="C52" s="14" t="s">
        <v>56</v>
      </c>
      <c r="D52" s="15" t="s">
        <v>69</v>
      </c>
      <c r="E52" s="20">
        <v>1</v>
      </c>
      <c r="F52" s="21">
        <v>37057</v>
      </c>
      <c r="G52" s="28" t="s">
        <v>63</v>
      </c>
      <c r="H52" s="20">
        <v>0</v>
      </c>
    </row>
    <row r="53" spans="1:8" x14ac:dyDescent="0.3">
      <c r="A53" s="14">
        <v>1</v>
      </c>
      <c r="B53" s="14">
        <v>3</v>
      </c>
      <c r="C53" s="14" t="s">
        <v>56</v>
      </c>
      <c r="D53" s="15" t="s">
        <v>57</v>
      </c>
      <c r="E53" s="20">
        <v>1</v>
      </c>
      <c r="F53" s="21">
        <v>36319</v>
      </c>
      <c r="G53" s="22" t="s">
        <v>62</v>
      </c>
      <c r="H53" s="20">
        <v>1</v>
      </c>
    </row>
    <row r="54" spans="1:8" x14ac:dyDescent="0.3">
      <c r="A54" s="14">
        <v>1</v>
      </c>
      <c r="B54" s="14">
        <v>4</v>
      </c>
      <c r="C54" s="14" t="s">
        <v>56</v>
      </c>
      <c r="D54" s="15" t="s">
        <v>57</v>
      </c>
      <c r="E54" s="20">
        <v>1</v>
      </c>
      <c r="F54" s="21">
        <v>36319</v>
      </c>
      <c r="G54" s="22" t="s">
        <v>62</v>
      </c>
      <c r="H54" s="20">
        <v>1</v>
      </c>
    </row>
    <row r="55" spans="1:8" x14ac:dyDescent="0.3">
      <c r="A55" s="14">
        <v>3</v>
      </c>
      <c r="B55" s="14">
        <v>9</v>
      </c>
      <c r="C55" s="14" t="s">
        <v>56</v>
      </c>
      <c r="D55" s="15" t="s">
        <v>69</v>
      </c>
      <c r="E55" s="20">
        <v>1</v>
      </c>
      <c r="F55" s="21">
        <v>36333</v>
      </c>
      <c r="G55" s="22" t="s">
        <v>62</v>
      </c>
      <c r="H55" s="20">
        <v>1</v>
      </c>
    </row>
    <row r="56" spans="1:8" x14ac:dyDescent="0.3">
      <c r="A56" s="14">
        <v>4</v>
      </c>
      <c r="B56" s="14">
        <v>3</v>
      </c>
      <c r="C56" s="14" t="s">
        <v>56</v>
      </c>
      <c r="D56" s="15" t="s">
        <v>70</v>
      </c>
      <c r="E56" s="20">
        <v>1</v>
      </c>
      <c r="F56" s="21">
        <v>36325</v>
      </c>
      <c r="G56" s="22" t="s">
        <v>62</v>
      </c>
      <c r="H56" s="20">
        <v>1</v>
      </c>
    </row>
    <row r="57" spans="1:8" x14ac:dyDescent="0.3">
      <c r="A57" s="14">
        <v>4</v>
      </c>
      <c r="B57" s="14">
        <v>9</v>
      </c>
      <c r="C57" s="14" t="s">
        <v>56</v>
      </c>
      <c r="D57" s="15" t="s">
        <v>72</v>
      </c>
      <c r="E57" s="20">
        <v>1</v>
      </c>
      <c r="F57" s="21">
        <v>36325</v>
      </c>
      <c r="G57" s="22" t="s">
        <v>62</v>
      </c>
      <c r="H57" s="20">
        <v>1</v>
      </c>
    </row>
    <row r="58" spans="1:8" x14ac:dyDescent="0.3">
      <c r="A58" s="14">
        <v>8</v>
      </c>
      <c r="B58" s="14">
        <v>1</v>
      </c>
      <c r="C58" s="14" t="s">
        <v>56</v>
      </c>
      <c r="D58" s="15" t="s">
        <v>57</v>
      </c>
      <c r="E58" s="20">
        <v>1</v>
      </c>
      <c r="F58" s="21">
        <v>36327</v>
      </c>
      <c r="G58" s="22" t="s">
        <v>62</v>
      </c>
      <c r="H58" s="20">
        <v>1</v>
      </c>
    </row>
    <row r="59" spans="1:8" x14ac:dyDescent="0.3">
      <c r="A59" s="14">
        <v>8</v>
      </c>
      <c r="B59" s="14">
        <v>6</v>
      </c>
      <c r="C59" s="14" t="s">
        <v>56</v>
      </c>
      <c r="D59" s="15" t="s">
        <v>69</v>
      </c>
      <c r="E59" s="20">
        <v>1</v>
      </c>
      <c r="F59" s="21">
        <v>36327</v>
      </c>
      <c r="G59" s="22" t="s">
        <v>62</v>
      </c>
      <c r="H59" s="20">
        <v>1</v>
      </c>
    </row>
    <row r="60" spans="1:8" x14ac:dyDescent="0.3">
      <c r="A60" s="14">
        <v>8</v>
      </c>
      <c r="B60" s="14">
        <v>10</v>
      </c>
      <c r="C60" s="14" t="s">
        <v>56</v>
      </c>
      <c r="D60" s="15" t="s">
        <v>57</v>
      </c>
      <c r="E60" s="20">
        <v>1</v>
      </c>
      <c r="F60" s="21">
        <v>36327</v>
      </c>
      <c r="G60" s="22" t="s">
        <v>62</v>
      </c>
      <c r="H60" s="20">
        <v>1</v>
      </c>
    </row>
    <row r="61" spans="1:8" x14ac:dyDescent="0.3">
      <c r="A61" s="14">
        <v>9</v>
      </c>
      <c r="B61" s="14">
        <v>3</v>
      </c>
      <c r="C61" s="14" t="s">
        <v>56</v>
      </c>
      <c r="D61" s="15" t="s">
        <v>69</v>
      </c>
      <c r="E61" s="20">
        <v>1</v>
      </c>
      <c r="F61" s="21">
        <v>36327</v>
      </c>
      <c r="G61" s="22" t="s">
        <v>62</v>
      </c>
      <c r="H61" s="20">
        <v>1</v>
      </c>
    </row>
    <row r="62" spans="1:8" x14ac:dyDescent="0.3">
      <c r="A62" s="14">
        <v>9</v>
      </c>
      <c r="B62" s="14">
        <v>8</v>
      </c>
      <c r="C62" s="14" t="s">
        <v>56</v>
      </c>
      <c r="D62" s="15" t="s">
        <v>57</v>
      </c>
      <c r="E62" s="20">
        <v>1</v>
      </c>
      <c r="F62" s="21">
        <v>36327</v>
      </c>
      <c r="G62" s="22" t="s">
        <v>62</v>
      </c>
      <c r="H62" s="20">
        <v>1</v>
      </c>
    </row>
    <row r="63" spans="1:8" x14ac:dyDescent="0.3">
      <c r="A63" s="14">
        <v>11</v>
      </c>
      <c r="B63" s="14">
        <v>4</v>
      </c>
      <c r="C63" s="14" t="s">
        <v>56</v>
      </c>
      <c r="D63" s="15" t="s">
        <v>57</v>
      </c>
      <c r="E63" s="20">
        <v>1</v>
      </c>
      <c r="F63" s="21">
        <v>36321</v>
      </c>
      <c r="G63" s="22" t="s">
        <v>62</v>
      </c>
      <c r="H63" s="20">
        <v>1</v>
      </c>
    </row>
    <row r="64" spans="1:8" x14ac:dyDescent="0.3">
      <c r="A64" s="14">
        <v>11</v>
      </c>
      <c r="B64" s="14">
        <v>5</v>
      </c>
      <c r="C64" s="14" t="s">
        <v>56</v>
      </c>
      <c r="D64" s="15" t="s">
        <v>57</v>
      </c>
      <c r="E64" s="20">
        <v>1</v>
      </c>
      <c r="F64" s="21">
        <v>36321</v>
      </c>
      <c r="G64" s="22" t="s">
        <v>62</v>
      </c>
      <c r="H64" s="20">
        <v>1</v>
      </c>
    </row>
    <row r="65" spans="1:8" x14ac:dyDescent="0.3">
      <c r="A65" s="14">
        <v>12</v>
      </c>
      <c r="B65" s="14">
        <v>3</v>
      </c>
      <c r="C65" s="14" t="s">
        <v>56</v>
      </c>
      <c r="D65" s="15" t="s">
        <v>57</v>
      </c>
      <c r="E65" s="20">
        <v>1</v>
      </c>
      <c r="F65" s="21">
        <v>36354</v>
      </c>
      <c r="G65" s="22" t="s">
        <v>62</v>
      </c>
      <c r="H65" s="20">
        <v>1</v>
      </c>
    </row>
    <row r="66" spans="1:8" x14ac:dyDescent="0.3">
      <c r="A66" s="14">
        <v>14</v>
      </c>
      <c r="B66" s="14">
        <v>6</v>
      </c>
      <c r="C66" s="14" t="s">
        <v>56</v>
      </c>
      <c r="D66" s="15" t="s">
        <v>57</v>
      </c>
      <c r="E66" s="20">
        <v>1</v>
      </c>
      <c r="F66" s="21">
        <v>36321</v>
      </c>
      <c r="G66" s="22" t="s">
        <v>62</v>
      </c>
      <c r="H66" s="20">
        <v>1</v>
      </c>
    </row>
    <row r="67" spans="1:8" x14ac:dyDescent="0.3">
      <c r="A67" s="14">
        <v>21</v>
      </c>
      <c r="B67" s="14">
        <v>8</v>
      </c>
      <c r="C67" s="14" t="s">
        <v>56</v>
      </c>
      <c r="D67" s="15" t="s">
        <v>57</v>
      </c>
      <c r="E67" s="20">
        <v>1</v>
      </c>
      <c r="F67" s="21">
        <v>37072</v>
      </c>
      <c r="G67" s="28" t="s">
        <v>62</v>
      </c>
      <c r="H67" s="20">
        <v>1</v>
      </c>
    </row>
    <row r="68" spans="1:8" x14ac:dyDescent="0.3">
      <c r="A68" s="14">
        <v>22</v>
      </c>
      <c r="B68" s="14">
        <v>10</v>
      </c>
      <c r="C68" s="14" t="s">
        <v>56</v>
      </c>
      <c r="D68" s="15" t="s">
        <v>69</v>
      </c>
      <c r="E68" s="20">
        <v>1</v>
      </c>
      <c r="F68" s="21">
        <v>37071</v>
      </c>
      <c r="G68" s="28" t="s">
        <v>62</v>
      </c>
      <c r="H68" s="20">
        <v>1</v>
      </c>
    </row>
    <row r="69" spans="1:8" x14ac:dyDescent="0.3">
      <c r="A69" s="30">
        <v>25</v>
      </c>
      <c r="B69" s="30">
        <v>3</v>
      </c>
      <c r="C69" s="30" t="s">
        <v>56</v>
      </c>
      <c r="D69" s="31" t="s">
        <v>72</v>
      </c>
      <c r="E69" s="32">
        <v>1</v>
      </c>
      <c r="F69" s="33">
        <v>37063</v>
      </c>
      <c r="G69" s="28" t="s">
        <v>62</v>
      </c>
      <c r="H69" s="20">
        <v>1</v>
      </c>
    </row>
    <row r="70" spans="1:8" x14ac:dyDescent="0.3">
      <c r="A70" s="30">
        <v>25</v>
      </c>
      <c r="B70" s="30">
        <v>6</v>
      </c>
      <c r="C70" s="30" t="s">
        <v>56</v>
      </c>
      <c r="D70" s="31" t="s">
        <v>57</v>
      </c>
      <c r="E70" s="32">
        <v>1</v>
      </c>
      <c r="F70" s="33">
        <v>37063</v>
      </c>
      <c r="G70" s="28" t="s">
        <v>62</v>
      </c>
      <c r="H70" s="20">
        <v>1</v>
      </c>
    </row>
    <row r="71" spans="1:8" x14ac:dyDescent="0.3">
      <c r="A71" s="30">
        <v>25</v>
      </c>
      <c r="B71" s="30">
        <v>8</v>
      </c>
      <c r="C71" s="30" t="s">
        <v>56</v>
      </c>
      <c r="D71" s="31" t="s">
        <v>57</v>
      </c>
      <c r="E71" s="32">
        <v>1</v>
      </c>
      <c r="F71" s="33">
        <v>37063</v>
      </c>
      <c r="G71" s="28" t="s">
        <v>62</v>
      </c>
      <c r="H71" s="20">
        <v>1</v>
      </c>
    </row>
    <row r="72" spans="1:8" x14ac:dyDescent="0.3">
      <c r="A72" s="14">
        <v>26</v>
      </c>
      <c r="B72" s="14">
        <v>2</v>
      </c>
      <c r="C72" s="14" t="s">
        <v>56</v>
      </c>
      <c r="D72" s="15" t="s">
        <v>69</v>
      </c>
      <c r="E72" s="20">
        <v>1</v>
      </c>
      <c r="F72" s="21">
        <v>37073</v>
      </c>
      <c r="G72" s="28" t="s">
        <v>62</v>
      </c>
      <c r="H72" s="20">
        <v>1</v>
      </c>
    </row>
    <row r="73" spans="1:8" x14ac:dyDescent="0.3">
      <c r="A73" s="14">
        <v>26</v>
      </c>
      <c r="B73" s="14">
        <v>4</v>
      </c>
      <c r="C73" s="14" t="s">
        <v>56</v>
      </c>
      <c r="D73" s="15" t="s">
        <v>57</v>
      </c>
      <c r="E73" s="20">
        <v>1</v>
      </c>
      <c r="F73" s="21">
        <v>37073</v>
      </c>
      <c r="G73" s="28" t="s">
        <v>62</v>
      </c>
      <c r="H73" s="20">
        <v>1</v>
      </c>
    </row>
    <row r="74" spans="1:8" x14ac:dyDescent="0.3">
      <c r="A74" s="14">
        <v>26</v>
      </c>
      <c r="B74" s="14">
        <v>9</v>
      </c>
      <c r="C74" s="14" t="s">
        <v>56</v>
      </c>
      <c r="D74" s="15" t="s">
        <v>67</v>
      </c>
      <c r="E74" s="20">
        <v>1</v>
      </c>
      <c r="F74" s="21">
        <v>37073</v>
      </c>
      <c r="G74" s="28" t="s">
        <v>62</v>
      </c>
      <c r="H74" s="20">
        <v>1</v>
      </c>
    </row>
    <row r="75" spans="1:8" x14ac:dyDescent="0.3">
      <c r="A75" s="14">
        <v>26</v>
      </c>
      <c r="B75" s="14">
        <v>10</v>
      </c>
      <c r="C75" s="14" t="s">
        <v>56</v>
      </c>
      <c r="D75" s="15" t="s">
        <v>57</v>
      </c>
      <c r="E75" s="20">
        <v>1</v>
      </c>
      <c r="F75" s="21">
        <v>37073</v>
      </c>
      <c r="G75" s="28" t="s">
        <v>62</v>
      </c>
      <c r="H75" s="20">
        <v>1</v>
      </c>
    </row>
    <row r="76" spans="1:8" x14ac:dyDescent="0.3">
      <c r="A76" s="14">
        <v>28</v>
      </c>
      <c r="B76" s="14">
        <v>5</v>
      </c>
      <c r="C76" s="14" t="s">
        <v>56</v>
      </c>
      <c r="D76" s="15" t="s">
        <v>57</v>
      </c>
      <c r="E76" s="20">
        <v>1</v>
      </c>
      <c r="F76" s="21">
        <v>37073</v>
      </c>
      <c r="G76" s="28" t="s">
        <v>62</v>
      </c>
      <c r="H76" s="20">
        <v>1</v>
      </c>
    </row>
    <row r="77" spans="1:8" x14ac:dyDescent="0.3">
      <c r="A77" s="14">
        <v>39</v>
      </c>
      <c r="B77" s="14">
        <v>1</v>
      </c>
      <c r="C77" s="14" t="s">
        <v>56</v>
      </c>
      <c r="D77" s="15" t="s">
        <v>69</v>
      </c>
      <c r="E77" s="20">
        <v>1</v>
      </c>
      <c r="F77" s="21">
        <v>37057</v>
      </c>
      <c r="G77" s="28" t="s">
        <v>62</v>
      </c>
      <c r="H77" s="20">
        <v>1</v>
      </c>
    </row>
    <row r="78" spans="1:8" x14ac:dyDescent="0.3">
      <c r="A78" s="14">
        <v>3</v>
      </c>
      <c r="B78" s="14">
        <v>5</v>
      </c>
      <c r="C78" s="14" t="s">
        <v>56</v>
      </c>
      <c r="D78" s="15" t="s">
        <v>57</v>
      </c>
      <c r="E78" s="20">
        <v>1</v>
      </c>
      <c r="F78" s="21">
        <v>36333</v>
      </c>
      <c r="G78" s="22" t="s">
        <v>58</v>
      </c>
      <c r="H78" s="20">
        <v>2</v>
      </c>
    </row>
    <row r="79" spans="1:8" x14ac:dyDescent="0.3">
      <c r="A79" s="14">
        <v>9</v>
      </c>
      <c r="B79" s="14">
        <v>1</v>
      </c>
      <c r="C79" s="14" t="s">
        <v>56</v>
      </c>
      <c r="D79" s="15" t="s">
        <v>57</v>
      </c>
      <c r="E79" s="20">
        <v>1</v>
      </c>
      <c r="F79" s="21">
        <v>36327</v>
      </c>
      <c r="G79" s="22" t="s">
        <v>58</v>
      </c>
      <c r="H79" s="20">
        <v>2</v>
      </c>
    </row>
    <row r="80" spans="1:8" x14ac:dyDescent="0.3">
      <c r="A80" s="14">
        <v>11</v>
      </c>
      <c r="B80" s="14">
        <v>9</v>
      </c>
      <c r="C80" s="14" t="s">
        <v>56</v>
      </c>
      <c r="D80" s="15" t="s">
        <v>57</v>
      </c>
      <c r="E80" s="20">
        <v>1</v>
      </c>
      <c r="F80" s="21">
        <v>36321</v>
      </c>
      <c r="G80" s="22" t="s">
        <v>58</v>
      </c>
      <c r="H80" s="20">
        <v>2</v>
      </c>
    </row>
    <row r="81" spans="1:8" x14ac:dyDescent="0.3">
      <c r="A81" s="14">
        <v>11</v>
      </c>
      <c r="B81" s="14">
        <v>10</v>
      </c>
      <c r="C81" s="14" t="s">
        <v>56</v>
      </c>
      <c r="D81" s="15" t="s">
        <v>57</v>
      </c>
      <c r="E81" s="20">
        <v>1</v>
      </c>
      <c r="F81" s="21">
        <v>36321</v>
      </c>
      <c r="G81" s="22" t="s">
        <v>58</v>
      </c>
      <c r="H81" s="20">
        <v>2</v>
      </c>
    </row>
    <row r="82" spans="1:8" x14ac:dyDescent="0.3">
      <c r="A82" s="14">
        <v>12</v>
      </c>
      <c r="B82" s="14">
        <v>10</v>
      </c>
      <c r="C82" s="14" t="s">
        <v>56</v>
      </c>
      <c r="D82" s="15" t="s">
        <v>57</v>
      </c>
      <c r="E82" s="20">
        <v>1</v>
      </c>
      <c r="F82" s="21">
        <v>36354</v>
      </c>
      <c r="G82" s="22" t="s">
        <v>62</v>
      </c>
      <c r="H82" s="20">
        <v>2</v>
      </c>
    </row>
    <row r="83" spans="1:8" x14ac:dyDescent="0.3">
      <c r="A83" s="14">
        <v>14</v>
      </c>
      <c r="B83" s="14">
        <v>1</v>
      </c>
      <c r="C83" s="14" t="s">
        <v>56</v>
      </c>
      <c r="D83" s="15" t="s">
        <v>69</v>
      </c>
      <c r="E83" s="20">
        <v>1</v>
      </c>
      <c r="F83" s="21">
        <v>36321</v>
      </c>
      <c r="G83" s="22" t="s">
        <v>58</v>
      </c>
      <c r="H83" s="20">
        <v>2</v>
      </c>
    </row>
    <row r="84" spans="1:8" x14ac:dyDescent="0.3">
      <c r="A84" s="14">
        <v>14</v>
      </c>
      <c r="B84" s="14">
        <v>10</v>
      </c>
      <c r="C84" s="14" t="s">
        <v>56</v>
      </c>
      <c r="D84" s="15" t="s">
        <v>57</v>
      </c>
      <c r="E84" s="20">
        <v>1</v>
      </c>
      <c r="F84" s="21">
        <v>36321</v>
      </c>
      <c r="G84" s="22" t="s">
        <v>58</v>
      </c>
      <c r="H84" s="20">
        <v>2</v>
      </c>
    </row>
    <row r="85" spans="1:8" x14ac:dyDescent="0.3">
      <c r="A85" s="14">
        <v>22</v>
      </c>
      <c r="B85" s="14">
        <v>9</v>
      </c>
      <c r="C85" s="14" t="s">
        <v>56</v>
      </c>
      <c r="D85" s="15" t="s">
        <v>57</v>
      </c>
      <c r="E85" s="20">
        <v>1</v>
      </c>
      <c r="F85" s="21">
        <v>37071</v>
      </c>
      <c r="G85" s="28" t="s">
        <v>58</v>
      </c>
      <c r="H85" s="20">
        <v>2</v>
      </c>
    </row>
    <row r="86" spans="1:8" x14ac:dyDescent="0.3">
      <c r="A86" s="14">
        <v>24</v>
      </c>
      <c r="B86" s="14">
        <v>2</v>
      </c>
      <c r="C86" s="14" t="s">
        <v>56</v>
      </c>
      <c r="D86" s="15" t="s">
        <v>57</v>
      </c>
      <c r="E86" s="20">
        <v>1</v>
      </c>
      <c r="F86" s="21">
        <v>37071</v>
      </c>
      <c r="G86" s="28" t="s">
        <v>58</v>
      </c>
      <c r="H86" s="20">
        <v>2</v>
      </c>
    </row>
    <row r="87" spans="1:8" x14ac:dyDescent="0.3">
      <c r="A87" s="14">
        <v>24</v>
      </c>
      <c r="B87" s="14">
        <v>5</v>
      </c>
      <c r="C87" s="14" t="s">
        <v>56</v>
      </c>
      <c r="D87" s="15" t="s">
        <v>57</v>
      </c>
      <c r="E87" s="20">
        <v>1</v>
      </c>
      <c r="F87" s="21">
        <v>37071</v>
      </c>
      <c r="G87" s="28" t="s">
        <v>58</v>
      </c>
      <c r="H87" s="20">
        <v>2</v>
      </c>
    </row>
    <row r="88" spans="1:8" x14ac:dyDescent="0.3">
      <c r="A88" s="30">
        <v>25</v>
      </c>
      <c r="B88" s="30">
        <v>2</v>
      </c>
      <c r="C88" s="30" t="s">
        <v>56</v>
      </c>
      <c r="D88" s="31" t="s">
        <v>69</v>
      </c>
      <c r="E88" s="32">
        <v>1</v>
      </c>
      <c r="F88" s="33">
        <v>37063</v>
      </c>
      <c r="G88" s="28" t="s">
        <v>58</v>
      </c>
      <c r="H88" s="20">
        <v>2</v>
      </c>
    </row>
    <row r="89" spans="1:8" x14ac:dyDescent="0.3">
      <c r="A89" s="30">
        <v>25</v>
      </c>
      <c r="B89" s="30">
        <v>5</v>
      </c>
      <c r="C89" s="30" t="s">
        <v>56</v>
      </c>
      <c r="D89" s="31" t="s">
        <v>72</v>
      </c>
      <c r="E89" s="32">
        <v>1</v>
      </c>
      <c r="F89" s="33">
        <v>37063</v>
      </c>
      <c r="G89" s="28" t="s">
        <v>58</v>
      </c>
      <c r="H89" s="20">
        <v>2</v>
      </c>
    </row>
    <row r="90" spans="1:8" x14ac:dyDescent="0.3">
      <c r="A90" s="14">
        <v>26</v>
      </c>
      <c r="B90" s="14">
        <v>1</v>
      </c>
      <c r="C90" s="14" t="s">
        <v>56</v>
      </c>
      <c r="D90" s="15" t="s">
        <v>69</v>
      </c>
      <c r="E90" s="20">
        <v>1</v>
      </c>
      <c r="F90" s="21">
        <v>37073</v>
      </c>
      <c r="G90" s="28" t="s">
        <v>58</v>
      </c>
      <c r="H90" s="20">
        <v>2</v>
      </c>
    </row>
    <row r="91" spans="1:8" x14ac:dyDescent="0.3">
      <c r="A91" s="14">
        <v>28</v>
      </c>
      <c r="B91" s="14">
        <v>8</v>
      </c>
      <c r="C91" s="14" t="s">
        <v>56</v>
      </c>
      <c r="D91" s="15" t="s">
        <v>57</v>
      </c>
      <c r="E91" s="20">
        <v>1</v>
      </c>
      <c r="F91" s="21">
        <v>37073</v>
      </c>
      <c r="G91" s="28" t="s">
        <v>58</v>
      </c>
      <c r="H91" s="20">
        <v>2</v>
      </c>
    </row>
    <row r="92" spans="1:8" x14ac:dyDescent="0.3">
      <c r="A92" s="14">
        <v>32</v>
      </c>
      <c r="B92" s="14">
        <v>4</v>
      </c>
      <c r="C92" s="14" t="s">
        <v>56</v>
      </c>
      <c r="D92" s="15" t="s">
        <v>69</v>
      </c>
      <c r="E92" s="20">
        <v>1</v>
      </c>
      <c r="F92" s="21">
        <v>37078</v>
      </c>
      <c r="G92" s="28" t="s">
        <v>58</v>
      </c>
      <c r="H92" s="20">
        <v>2</v>
      </c>
    </row>
    <row r="93" spans="1:8" x14ac:dyDescent="0.3">
      <c r="A93" s="14">
        <v>32</v>
      </c>
      <c r="B93" s="14">
        <v>6</v>
      </c>
      <c r="C93" s="14" t="s">
        <v>56</v>
      </c>
      <c r="D93" s="15" t="s">
        <v>74</v>
      </c>
      <c r="E93" s="20">
        <v>1</v>
      </c>
      <c r="F93" s="21">
        <v>37078</v>
      </c>
      <c r="G93" s="28" t="s">
        <v>58</v>
      </c>
      <c r="H93" s="20">
        <v>2</v>
      </c>
    </row>
    <row r="94" spans="1:8" x14ac:dyDescent="0.3">
      <c r="A94" s="14">
        <v>39</v>
      </c>
      <c r="B94" s="14">
        <v>3</v>
      </c>
      <c r="C94" s="14" t="s">
        <v>56</v>
      </c>
      <c r="D94" s="15" t="s">
        <v>69</v>
      </c>
      <c r="E94" s="20">
        <v>1</v>
      </c>
      <c r="F94" s="21">
        <v>37057</v>
      </c>
      <c r="G94" s="28" t="s">
        <v>58</v>
      </c>
      <c r="H94" s="20">
        <v>2</v>
      </c>
    </row>
    <row r="95" spans="1:8" x14ac:dyDescent="0.3">
      <c r="A95" s="14">
        <v>39</v>
      </c>
      <c r="B95" s="14">
        <v>6</v>
      </c>
      <c r="C95" s="14" t="s">
        <v>56</v>
      </c>
      <c r="D95" s="15" t="s">
        <v>72</v>
      </c>
      <c r="E95" s="20">
        <v>1</v>
      </c>
      <c r="F95" s="21">
        <v>37057</v>
      </c>
      <c r="G95" s="28" t="s">
        <v>58</v>
      </c>
      <c r="H95" s="20">
        <v>2</v>
      </c>
    </row>
    <row r="96" spans="1:8" x14ac:dyDescent="0.3">
      <c r="A96" s="14">
        <v>1</v>
      </c>
      <c r="B96" s="14">
        <v>9</v>
      </c>
      <c r="C96" s="14" t="s">
        <v>56</v>
      </c>
      <c r="D96" s="15" t="s">
        <v>64</v>
      </c>
      <c r="E96" s="20">
        <v>1</v>
      </c>
      <c r="F96" s="21">
        <v>36319</v>
      </c>
      <c r="G96" s="22" t="s">
        <v>60</v>
      </c>
      <c r="H96" s="20">
        <v>3</v>
      </c>
    </row>
    <row r="97" spans="1:8" x14ac:dyDescent="0.3">
      <c r="A97" s="14">
        <v>4</v>
      </c>
      <c r="B97" s="14">
        <v>7</v>
      </c>
      <c r="C97" s="14" t="s">
        <v>56</v>
      </c>
      <c r="D97" s="15" t="s">
        <v>57</v>
      </c>
      <c r="E97" s="20">
        <v>1</v>
      </c>
      <c r="F97" s="21">
        <v>36325</v>
      </c>
      <c r="G97" s="22" t="s">
        <v>60</v>
      </c>
      <c r="H97" s="20">
        <v>3</v>
      </c>
    </row>
    <row r="98" spans="1:8" x14ac:dyDescent="0.3">
      <c r="A98" s="14">
        <v>9</v>
      </c>
      <c r="B98" s="14">
        <v>10</v>
      </c>
      <c r="C98" s="14" t="s">
        <v>56</v>
      </c>
      <c r="D98" s="15" t="s">
        <v>57</v>
      </c>
      <c r="E98" s="20">
        <v>1</v>
      </c>
      <c r="F98" s="21">
        <v>36327</v>
      </c>
      <c r="G98" s="22" t="s">
        <v>60</v>
      </c>
      <c r="H98" s="20">
        <v>3</v>
      </c>
    </row>
    <row r="99" spans="1:8" x14ac:dyDescent="0.3">
      <c r="A99" s="14">
        <v>12</v>
      </c>
      <c r="B99" s="14">
        <v>8</v>
      </c>
      <c r="C99" s="14" t="s">
        <v>56</v>
      </c>
      <c r="D99" s="15" t="s">
        <v>57</v>
      </c>
      <c r="E99" s="20">
        <v>1</v>
      </c>
      <c r="F99" s="21">
        <v>36354</v>
      </c>
      <c r="G99" s="22" t="s">
        <v>60</v>
      </c>
      <c r="H99" s="20">
        <v>3</v>
      </c>
    </row>
    <row r="100" spans="1:8" x14ac:dyDescent="0.3">
      <c r="A100" s="14">
        <v>14</v>
      </c>
      <c r="B100" s="14">
        <v>3</v>
      </c>
      <c r="C100" s="14" t="s">
        <v>56</v>
      </c>
      <c r="D100" s="15" t="s">
        <v>57</v>
      </c>
      <c r="E100" s="20">
        <v>1</v>
      </c>
      <c r="F100" s="21">
        <v>36321</v>
      </c>
      <c r="G100" s="22" t="s">
        <v>60</v>
      </c>
      <c r="H100" s="20">
        <v>3</v>
      </c>
    </row>
    <row r="101" spans="1:8" x14ac:dyDescent="0.3">
      <c r="A101" s="14">
        <v>24</v>
      </c>
      <c r="B101" s="14">
        <v>10</v>
      </c>
      <c r="C101" s="14" t="s">
        <v>56</v>
      </c>
      <c r="D101" s="15" t="s">
        <v>69</v>
      </c>
      <c r="E101" s="20">
        <v>1</v>
      </c>
      <c r="F101" s="21">
        <v>37071</v>
      </c>
      <c r="G101" s="28" t="s">
        <v>60</v>
      </c>
      <c r="H101" s="20">
        <v>3</v>
      </c>
    </row>
    <row r="102" spans="1:8" x14ac:dyDescent="0.3">
      <c r="A102" s="14">
        <v>28</v>
      </c>
      <c r="B102" s="14">
        <v>9</v>
      </c>
      <c r="C102" s="14" t="s">
        <v>56</v>
      </c>
      <c r="D102" s="15" t="s">
        <v>57</v>
      </c>
      <c r="E102" s="20">
        <v>1</v>
      </c>
      <c r="F102" s="21">
        <v>37073</v>
      </c>
      <c r="G102" s="28" t="s">
        <v>60</v>
      </c>
      <c r="H102" s="20">
        <v>3</v>
      </c>
    </row>
    <row r="103" spans="1:8" x14ac:dyDescent="0.3">
      <c r="A103" s="14">
        <v>36</v>
      </c>
      <c r="B103" s="14">
        <v>5</v>
      </c>
      <c r="C103" s="14" t="s">
        <v>56</v>
      </c>
      <c r="D103" s="15" t="s">
        <v>57</v>
      </c>
      <c r="E103" s="20">
        <v>1</v>
      </c>
      <c r="F103" s="21">
        <v>37057</v>
      </c>
      <c r="G103" s="28" t="s">
        <v>60</v>
      </c>
      <c r="H103" s="20">
        <v>3</v>
      </c>
    </row>
    <row r="104" spans="1:8" x14ac:dyDescent="0.3">
      <c r="A104" s="14">
        <v>3</v>
      </c>
      <c r="B104" s="14">
        <v>10</v>
      </c>
      <c r="C104" s="14" t="s">
        <v>56</v>
      </c>
      <c r="D104" s="15" t="s">
        <v>69</v>
      </c>
      <c r="E104" s="20">
        <v>1</v>
      </c>
      <c r="F104" s="21">
        <v>36333</v>
      </c>
      <c r="G104" s="22" t="s">
        <v>62</v>
      </c>
      <c r="H104" s="20">
        <v>4</v>
      </c>
    </row>
    <row r="105" spans="1:8" x14ac:dyDescent="0.3">
      <c r="A105" s="14">
        <v>1</v>
      </c>
      <c r="B105" s="14">
        <v>7</v>
      </c>
      <c r="C105" s="14" t="s">
        <v>56</v>
      </c>
      <c r="D105" s="15" t="s">
        <v>64</v>
      </c>
      <c r="E105" s="20">
        <v>1</v>
      </c>
      <c r="F105" s="21">
        <v>36319</v>
      </c>
      <c r="G105" s="22" t="s">
        <v>61</v>
      </c>
      <c r="H105" s="20">
        <v>5</v>
      </c>
    </row>
    <row r="106" spans="1:8" x14ac:dyDescent="0.3">
      <c r="A106" s="14">
        <v>8</v>
      </c>
      <c r="B106" s="14">
        <v>7</v>
      </c>
      <c r="C106" s="14" t="s">
        <v>56</v>
      </c>
      <c r="D106" s="15" t="s">
        <v>72</v>
      </c>
      <c r="E106" s="20">
        <v>1</v>
      </c>
      <c r="F106" s="21">
        <v>36327</v>
      </c>
      <c r="G106" s="22" t="s">
        <v>58</v>
      </c>
      <c r="H106" s="20">
        <v>5</v>
      </c>
    </row>
    <row r="107" spans="1:8" x14ac:dyDescent="0.3">
      <c r="A107" s="14">
        <v>8</v>
      </c>
      <c r="B107" s="14">
        <v>9</v>
      </c>
      <c r="C107" s="14" t="s">
        <v>56</v>
      </c>
      <c r="D107" s="15" t="s">
        <v>57</v>
      </c>
      <c r="E107" s="20">
        <v>1</v>
      </c>
      <c r="F107" s="21">
        <v>36327</v>
      </c>
      <c r="G107" s="22" t="s">
        <v>58</v>
      </c>
      <c r="H107" s="20">
        <v>5</v>
      </c>
    </row>
    <row r="108" spans="1:8" x14ac:dyDescent="0.3">
      <c r="A108" s="14">
        <v>21</v>
      </c>
      <c r="B108" s="14">
        <v>3</v>
      </c>
      <c r="C108" s="14" t="s">
        <v>56</v>
      </c>
      <c r="D108" s="15" t="s">
        <v>57</v>
      </c>
      <c r="E108" s="20">
        <v>1</v>
      </c>
      <c r="F108" s="21">
        <v>37072</v>
      </c>
      <c r="G108" s="28" t="s">
        <v>60</v>
      </c>
      <c r="H108" s="20">
        <v>5</v>
      </c>
    </row>
    <row r="109" spans="1:8" x14ac:dyDescent="0.3">
      <c r="A109" s="14">
        <v>21</v>
      </c>
      <c r="B109" s="14">
        <v>9</v>
      </c>
      <c r="C109" s="14" t="s">
        <v>56</v>
      </c>
      <c r="D109" s="15" t="s">
        <v>72</v>
      </c>
      <c r="E109" s="20">
        <v>1</v>
      </c>
      <c r="F109" s="21">
        <v>37072</v>
      </c>
      <c r="G109" s="28" t="s">
        <v>66</v>
      </c>
      <c r="H109" s="20">
        <v>5</v>
      </c>
    </row>
    <row r="110" spans="1:8" x14ac:dyDescent="0.3">
      <c r="A110" s="14">
        <v>39</v>
      </c>
      <c r="B110" s="14">
        <v>5</v>
      </c>
      <c r="C110" s="14" t="s">
        <v>56</v>
      </c>
      <c r="D110" s="15" t="s">
        <v>69</v>
      </c>
      <c r="E110" s="20">
        <v>1</v>
      </c>
      <c r="F110" s="21">
        <v>37057</v>
      </c>
      <c r="G110" s="28" t="s">
        <v>58</v>
      </c>
      <c r="H110" s="20">
        <v>5</v>
      </c>
    </row>
    <row r="111" spans="1:8" x14ac:dyDescent="0.3">
      <c r="A111" s="14">
        <v>9</v>
      </c>
      <c r="B111" s="14">
        <v>7</v>
      </c>
      <c r="C111" s="14" t="s">
        <v>56</v>
      </c>
      <c r="D111" s="15" t="s">
        <v>57</v>
      </c>
      <c r="E111" s="20">
        <v>1</v>
      </c>
      <c r="F111" s="21">
        <v>36327</v>
      </c>
      <c r="G111" s="22" t="s">
        <v>60</v>
      </c>
      <c r="H111" s="20">
        <v>6</v>
      </c>
    </row>
    <row r="112" spans="1:8" x14ac:dyDescent="0.3">
      <c r="A112" s="14">
        <v>15</v>
      </c>
      <c r="B112" s="14">
        <v>7</v>
      </c>
      <c r="C112" s="14" t="s">
        <v>56</v>
      </c>
      <c r="D112" s="15" t="s">
        <v>57</v>
      </c>
      <c r="E112" s="20">
        <v>1</v>
      </c>
      <c r="F112" s="21">
        <v>36353</v>
      </c>
      <c r="G112" s="22" t="s">
        <v>60</v>
      </c>
      <c r="H112" s="20">
        <v>6</v>
      </c>
    </row>
    <row r="113" spans="1:8" x14ac:dyDescent="0.3">
      <c r="A113" s="14">
        <v>24</v>
      </c>
      <c r="B113" s="14">
        <v>4</v>
      </c>
      <c r="C113" s="14" t="s">
        <v>56</v>
      </c>
      <c r="D113" s="15" t="s">
        <v>69</v>
      </c>
      <c r="E113" s="20">
        <v>1</v>
      </c>
      <c r="F113" s="21">
        <v>37071</v>
      </c>
      <c r="G113" s="28" t="s">
        <v>58</v>
      </c>
      <c r="H113" s="20">
        <v>6</v>
      </c>
    </row>
    <row r="114" spans="1:8" x14ac:dyDescent="0.3">
      <c r="A114" s="14">
        <v>39</v>
      </c>
      <c r="B114" s="14">
        <v>9</v>
      </c>
      <c r="C114" s="14" t="s">
        <v>56</v>
      </c>
      <c r="D114" s="15" t="s">
        <v>69</v>
      </c>
      <c r="E114" s="20">
        <v>1</v>
      </c>
      <c r="F114" s="21">
        <v>37057</v>
      </c>
      <c r="G114" s="28" t="s">
        <v>60</v>
      </c>
      <c r="H114" s="20">
        <v>6</v>
      </c>
    </row>
    <row r="115" spans="1:8" x14ac:dyDescent="0.3">
      <c r="A115" s="14">
        <v>8</v>
      </c>
      <c r="B115" s="14">
        <v>5</v>
      </c>
      <c r="C115" s="14" t="s">
        <v>56</v>
      </c>
      <c r="D115" s="15" t="s">
        <v>57</v>
      </c>
      <c r="E115" s="20">
        <v>1</v>
      </c>
      <c r="F115" s="21">
        <v>36327</v>
      </c>
      <c r="G115" s="22" t="s">
        <v>66</v>
      </c>
      <c r="H115" s="20">
        <v>7</v>
      </c>
    </row>
    <row r="116" spans="1:8" x14ac:dyDescent="0.3">
      <c r="A116" s="14">
        <v>36</v>
      </c>
      <c r="B116" s="14">
        <v>2</v>
      </c>
      <c r="C116" s="14" t="s">
        <v>56</v>
      </c>
      <c r="D116" s="15" t="s">
        <v>57</v>
      </c>
      <c r="E116" s="20">
        <v>1</v>
      </c>
      <c r="F116" s="21">
        <v>37057</v>
      </c>
      <c r="G116" s="28" t="s">
        <v>66</v>
      </c>
      <c r="H116" s="20">
        <v>7</v>
      </c>
    </row>
    <row r="117" spans="1:8" x14ac:dyDescent="0.3">
      <c r="A117" s="14">
        <v>1</v>
      </c>
      <c r="B117" s="14">
        <v>10</v>
      </c>
      <c r="C117" s="14" t="s">
        <v>56</v>
      </c>
      <c r="D117" s="15" t="s">
        <v>67</v>
      </c>
      <c r="E117" s="20">
        <v>1</v>
      </c>
      <c r="F117" s="21">
        <v>36319</v>
      </c>
      <c r="G117" s="22" t="s">
        <v>66</v>
      </c>
      <c r="H117" s="20">
        <v>8</v>
      </c>
    </row>
    <row r="118" spans="1:8" x14ac:dyDescent="0.3">
      <c r="A118" s="14">
        <v>8</v>
      </c>
      <c r="B118" s="14">
        <v>8</v>
      </c>
      <c r="C118" s="14" t="s">
        <v>56</v>
      </c>
      <c r="D118" s="15" t="s">
        <v>57</v>
      </c>
      <c r="E118" s="20">
        <v>1</v>
      </c>
      <c r="F118" s="21">
        <v>36327</v>
      </c>
      <c r="G118" s="22" t="s">
        <v>62</v>
      </c>
      <c r="H118" s="20">
        <v>9</v>
      </c>
    </row>
    <row r="119" spans="1:8" x14ac:dyDescent="0.3">
      <c r="A119" s="14">
        <v>32</v>
      </c>
      <c r="B119" s="14">
        <v>2</v>
      </c>
      <c r="C119" s="14" t="s">
        <v>56</v>
      </c>
      <c r="D119" s="15" t="s">
        <v>57</v>
      </c>
      <c r="E119" s="20">
        <v>1</v>
      </c>
      <c r="F119" s="21">
        <v>37078</v>
      </c>
      <c r="G119" s="28" t="s">
        <v>66</v>
      </c>
      <c r="H119" s="20">
        <v>9</v>
      </c>
    </row>
    <row r="120" spans="1:8" x14ac:dyDescent="0.3">
      <c r="A120" s="14">
        <v>3</v>
      </c>
      <c r="B120" s="14">
        <v>3</v>
      </c>
      <c r="C120" s="14" t="s">
        <v>56</v>
      </c>
      <c r="D120" s="15" t="s">
        <v>69</v>
      </c>
      <c r="E120" s="20">
        <v>1</v>
      </c>
      <c r="F120" s="21">
        <v>36333</v>
      </c>
      <c r="G120" s="22" t="s">
        <v>58</v>
      </c>
      <c r="H120" s="20">
        <v>10</v>
      </c>
    </row>
    <row r="121" spans="1:8" x14ac:dyDescent="0.3">
      <c r="A121" s="14">
        <v>32</v>
      </c>
      <c r="B121" s="14">
        <v>1</v>
      </c>
      <c r="C121" s="14" t="s">
        <v>56</v>
      </c>
      <c r="D121" s="15" t="s">
        <v>57</v>
      </c>
      <c r="E121" s="20">
        <v>1</v>
      </c>
      <c r="F121" s="21">
        <v>37078</v>
      </c>
      <c r="G121" s="28" t="s">
        <v>62</v>
      </c>
      <c r="H121" s="20">
        <v>10</v>
      </c>
    </row>
    <row r="122" spans="1:8" x14ac:dyDescent="0.3">
      <c r="A122" s="14">
        <v>36</v>
      </c>
      <c r="B122" s="14">
        <v>9</v>
      </c>
      <c r="C122" s="14" t="s">
        <v>56</v>
      </c>
      <c r="D122" s="15" t="s">
        <v>69</v>
      </c>
      <c r="E122" s="20">
        <v>1</v>
      </c>
      <c r="F122" s="21">
        <v>37057</v>
      </c>
      <c r="G122" s="28" t="s">
        <v>60</v>
      </c>
      <c r="H122" s="20">
        <v>10</v>
      </c>
    </row>
    <row r="123" spans="1:8" x14ac:dyDescent="0.3">
      <c r="A123" s="14">
        <v>28</v>
      </c>
      <c r="B123" s="14">
        <v>2</v>
      </c>
      <c r="C123" s="14" t="s">
        <v>56</v>
      </c>
      <c r="D123" s="15" t="s">
        <v>69</v>
      </c>
      <c r="E123" s="20">
        <v>1</v>
      </c>
      <c r="F123" s="21">
        <v>37073</v>
      </c>
      <c r="G123" s="28" t="s">
        <v>58</v>
      </c>
      <c r="H123" s="20">
        <v>11</v>
      </c>
    </row>
    <row r="124" spans="1:8" x14ac:dyDescent="0.3">
      <c r="A124" s="14">
        <v>32</v>
      </c>
      <c r="B124" s="14">
        <v>5</v>
      </c>
      <c r="C124" s="14" t="s">
        <v>56</v>
      </c>
      <c r="D124" s="15" t="s">
        <v>57</v>
      </c>
      <c r="E124" s="20">
        <v>1</v>
      </c>
      <c r="F124" s="21">
        <v>37078</v>
      </c>
      <c r="G124" s="28" t="s">
        <v>60</v>
      </c>
      <c r="H124" s="20">
        <v>12</v>
      </c>
    </row>
    <row r="125" spans="1:8" x14ac:dyDescent="0.3">
      <c r="A125" s="14">
        <v>32</v>
      </c>
      <c r="B125" s="14">
        <v>9</v>
      </c>
      <c r="C125" s="14" t="s">
        <v>56</v>
      </c>
      <c r="D125" s="15" t="s">
        <v>69</v>
      </c>
      <c r="E125" s="20">
        <v>1</v>
      </c>
      <c r="F125" s="21">
        <v>37078</v>
      </c>
      <c r="G125" s="28" t="s">
        <v>71</v>
      </c>
      <c r="H125" s="20">
        <v>13</v>
      </c>
    </row>
    <row r="126" spans="1:8" x14ac:dyDescent="0.3">
      <c r="A126" s="14">
        <v>14</v>
      </c>
      <c r="B126" s="14">
        <v>8</v>
      </c>
      <c r="C126" s="14" t="s">
        <v>56</v>
      </c>
      <c r="D126" s="15" t="s">
        <v>57</v>
      </c>
      <c r="E126" s="20">
        <v>1</v>
      </c>
      <c r="F126" s="21">
        <v>36321</v>
      </c>
      <c r="G126" s="22" t="s">
        <v>61</v>
      </c>
      <c r="H126" s="20">
        <v>14</v>
      </c>
    </row>
    <row r="127" spans="1:8" x14ac:dyDescent="0.3">
      <c r="A127" s="14">
        <v>39</v>
      </c>
      <c r="B127" s="14">
        <v>2</v>
      </c>
      <c r="C127" s="14" t="s">
        <v>56</v>
      </c>
      <c r="D127" s="15" t="s">
        <v>70</v>
      </c>
      <c r="E127" s="20">
        <v>1</v>
      </c>
      <c r="F127" s="21">
        <v>37057</v>
      </c>
      <c r="G127" s="28" t="s">
        <v>61</v>
      </c>
      <c r="H127" s="20">
        <v>14</v>
      </c>
    </row>
    <row r="128" spans="1:8" x14ac:dyDescent="0.3">
      <c r="A128" s="14">
        <v>32</v>
      </c>
      <c r="B128" s="14">
        <v>7</v>
      </c>
      <c r="C128" s="14" t="s">
        <v>56</v>
      </c>
      <c r="D128" s="15" t="s">
        <v>57</v>
      </c>
      <c r="E128" s="20">
        <v>1</v>
      </c>
      <c r="F128" s="21">
        <v>37078</v>
      </c>
      <c r="G128" s="28" t="s">
        <v>62</v>
      </c>
      <c r="H128" s="20">
        <v>15</v>
      </c>
    </row>
    <row r="129" spans="1:8" x14ac:dyDescent="0.3">
      <c r="A129" s="14">
        <v>21</v>
      </c>
      <c r="B129" s="14">
        <v>7</v>
      </c>
      <c r="C129" s="14" t="s">
        <v>56</v>
      </c>
      <c r="D129" s="15" t="s">
        <v>57</v>
      </c>
      <c r="E129" s="20">
        <v>1</v>
      </c>
      <c r="F129" s="21">
        <v>37072</v>
      </c>
      <c r="G129" s="28" t="s">
        <v>58</v>
      </c>
      <c r="H129" s="20">
        <v>16</v>
      </c>
    </row>
    <row r="130" spans="1:8" x14ac:dyDescent="0.3">
      <c r="A130" s="14">
        <v>3</v>
      </c>
      <c r="B130" s="14">
        <v>8</v>
      </c>
      <c r="C130" s="14" t="s">
        <v>56</v>
      </c>
      <c r="D130" s="15" t="s">
        <v>57</v>
      </c>
      <c r="E130" s="20">
        <v>1</v>
      </c>
      <c r="F130" s="21">
        <v>36333</v>
      </c>
      <c r="G130" s="22" t="s">
        <v>61</v>
      </c>
      <c r="H130" s="20">
        <v>17</v>
      </c>
    </row>
    <row r="131" spans="1:8" x14ac:dyDescent="0.3">
      <c r="A131" s="14">
        <v>15</v>
      </c>
      <c r="B131" s="14">
        <v>6</v>
      </c>
      <c r="C131" s="14" t="s">
        <v>56</v>
      </c>
      <c r="D131" s="15" t="s">
        <v>57</v>
      </c>
      <c r="E131" s="20">
        <v>1</v>
      </c>
      <c r="F131" s="21">
        <v>36353</v>
      </c>
      <c r="G131" s="22" t="s">
        <v>60</v>
      </c>
      <c r="H131" s="20">
        <v>17</v>
      </c>
    </row>
    <row r="132" spans="1:8" x14ac:dyDescent="0.3">
      <c r="A132" s="14">
        <v>1</v>
      </c>
      <c r="B132" s="14">
        <v>2</v>
      </c>
      <c r="C132" s="14" t="s">
        <v>56</v>
      </c>
      <c r="D132" s="15" t="s">
        <v>57</v>
      </c>
      <c r="E132" s="20">
        <v>1</v>
      </c>
      <c r="F132" s="21">
        <v>36319</v>
      </c>
      <c r="G132" s="22" t="s">
        <v>61</v>
      </c>
      <c r="H132" s="20">
        <v>19</v>
      </c>
    </row>
    <row r="133" spans="1:8" x14ac:dyDescent="0.3">
      <c r="A133" s="30">
        <v>25</v>
      </c>
      <c r="B133" s="30">
        <v>4</v>
      </c>
      <c r="C133" s="30" t="s">
        <v>56</v>
      </c>
      <c r="D133" s="31" t="s">
        <v>69</v>
      </c>
      <c r="E133" s="32">
        <v>1</v>
      </c>
      <c r="F133" s="33">
        <v>37063</v>
      </c>
      <c r="G133" s="28" t="s">
        <v>66</v>
      </c>
      <c r="H133" s="20">
        <v>23</v>
      </c>
    </row>
    <row r="134" spans="1:8" x14ac:dyDescent="0.3">
      <c r="A134" s="14">
        <v>36</v>
      </c>
      <c r="B134" s="14">
        <v>4</v>
      </c>
      <c r="C134" s="14" t="s">
        <v>56</v>
      </c>
      <c r="D134" s="15" t="s">
        <v>72</v>
      </c>
      <c r="E134" s="20">
        <v>1</v>
      </c>
      <c r="F134" s="21">
        <v>37057</v>
      </c>
      <c r="G134" s="28" t="s">
        <v>62</v>
      </c>
      <c r="H134" s="20">
        <v>25</v>
      </c>
    </row>
    <row r="135" spans="1:8" x14ac:dyDescent="0.3">
      <c r="A135" s="30">
        <v>25</v>
      </c>
      <c r="B135" s="30">
        <v>7</v>
      </c>
      <c r="C135" s="30" t="s">
        <v>56</v>
      </c>
      <c r="D135" s="31" t="s">
        <v>57</v>
      </c>
      <c r="E135" s="32">
        <v>1</v>
      </c>
      <c r="F135" s="33">
        <v>37063</v>
      </c>
      <c r="G135" s="28" t="s">
        <v>58</v>
      </c>
      <c r="H135" s="20">
        <v>26</v>
      </c>
    </row>
    <row r="136" spans="1:8" x14ac:dyDescent="0.3">
      <c r="A136" s="14">
        <v>15</v>
      </c>
      <c r="B136" s="14">
        <v>4</v>
      </c>
      <c r="C136" s="14" t="s">
        <v>56</v>
      </c>
      <c r="D136" s="15" t="s">
        <v>67</v>
      </c>
      <c r="E136" s="20">
        <v>1</v>
      </c>
      <c r="F136" s="21">
        <v>36353</v>
      </c>
      <c r="G136" s="22" t="s">
        <v>60</v>
      </c>
      <c r="H136" s="20">
        <v>27</v>
      </c>
    </row>
    <row r="137" spans="1:8" x14ac:dyDescent="0.3">
      <c r="A137" s="14">
        <v>15</v>
      </c>
      <c r="B137" s="14">
        <v>9</v>
      </c>
      <c r="C137" s="14" t="s">
        <v>56</v>
      </c>
      <c r="D137" s="15" t="s">
        <v>73</v>
      </c>
      <c r="E137" s="20">
        <v>1</v>
      </c>
      <c r="F137" s="21">
        <v>36353</v>
      </c>
      <c r="G137" s="22" t="s">
        <v>60</v>
      </c>
      <c r="H137" s="20">
        <v>27</v>
      </c>
    </row>
    <row r="138" spans="1:8" x14ac:dyDescent="0.3">
      <c r="A138" s="14">
        <v>28</v>
      </c>
      <c r="B138" s="14">
        <v>3</v>
      </c>
      <c r="C138" s="14" t="s">
        <v>56</v>
      </c>
      <c r="D138" s="15" t="s">
        <v>57</v>
      </c>
      <c r="E138" s="20">
        <v>1</v>
      </c>
      <c r="F138" s="21">
        <v>37073</v>
      </c>
      <c r="G138" s="28" t="s">
        <v>60</v>
      </c>
      <c r="H138" s="20">
        <v>27</v>
      </c>
    </row>
    <row r="139" spans="1:8" x14ac:dyDescent="0.3">
      <c r="A139" s="14">
        <v>8</v>
      </c>
      <c r="B139" s="14">
        <v>2</v>
      </c>
      <c r="C139" s="14" t="s">
        <v>56</v>
      </c>
      <c r="D139" s="15" t="s">
        <v>72</v>
      </c>
      <c r="E139" s="20">
        <v>1</v>
      </c>
      <c r="F139" s="21">
        <v>36327</v>
      </c>
      <c r="G139" s="22" t="s">
        <v>62</v>
      </c>
      <c r="H139" s="20">
        <v>30</v>
      </c>
    </row>
    <row r="140" spans="1:8" x14ac:dyDescent="0.3">
      <c r="A140" s="14">
        <v>11</v>
      </c>
      <c r="B140" s="14">
        <v>8</v>
      </c>
      <c r="C140" s="14" t="s">
        <v>56</v>
      </c>
      <c r="D140" s="15" t="s">
        <v>72</v>
      </c>
      <c r="E140" s="20">
        <v>1</v>
      </c>
      <c r="F140" s="21">
        <v>36321</v>
      </c>
      <c r="G140" s="22" t="s">
        <v>68</v>
      </c>
      <c r="H140" s="20">
        <v>35</v>
      </c>
    </row>
    <row r="141" spans="1:8" x14ac:dyDescent="0.3">
      <c r="A141" s="14">
        <v>22</v>
      </c>
      <c r="B141" s="14">
        <v>4</v>
      </c>
      <c r="C141" s="14" t="s">
        <v>56</v>
      </c>
      <c r="D141" s="15" t="s">
        <v>57</v>
      </c>
      <c r="E141" s="20">
        <v>1</v>
      </c>
      <c r="F141" s="21">
        <v>37071</v>
      </c>
      <c r="G141" s="28" t="s">
        <v>66</v>
      </c>
      <c r="H141" s="20">
        <v>36</v>
      </c>
    </row>
    <row r="142" spans="1:8" x14ac:dyDescent="0.3">
      <c r="A142" s="14">
        <v>21</v>
      </c>
      <c r="B142" s="14">
        <v>2</v>
      </c>
      <c r="C142" s="14" t="s">
        <v>56</v>
      </c>
      <c r="D142" s="15" t="s">
        <v>69</v>
      </c>
      <c r="E142" s="20">
        <v>1</v>
      </c>
      <c r="F142" s="21">
        <v>37072</v>
      </c>
      <c r="G142" s="28" t="s">
        <v>61</v>
      </c>
      <c r="H142" s="20">
        <v>39</v>
      </c>
    </row>
    <row r="143" spans="1:8" x14ac:dyDescent="0.3">
      <c r="A143" s="14">
        <v>24</v>
      </c>
      <c r="B143" s="14">
        <v>7</v>
      </c>
      <c r="C143" s="14" t="s">
        <v>56</v>
      </c>
      <c r="D143" s="15" t="s">
        <v>57</v>
      </c>
      <c r="E143" s="20">
        <v>1</v>
      </c>
      <c r="F143" s="21">
        <v>37071</v>
      </c>
      <c r="G143" s="28" t="s">
        <v>65</v>
      </c>
      <c r="H143" s="20">
        <v>39</v>
      </c>
    </row>
    <row r="144" spans="1:8" x14ac:dyDescent="0.3">
      <c r="A144" s="24">
        <v>8</v>
      </c>
      <c r="B144" s="14">
        <v>4</v>
      </c>
      <c r="C144" s="14" t="s">
        <v>56</v>
      </c>
      <c r="D144" s="15" t="s">
        <v>57</v>
      </c>
      <c r="E144" s="20">
        <v>1</v>
      </c>
      <c r="F144" s="21">
        <v>36327</v>
      </c>
      <c r="G144" s="22" t="s">
        <v>61</v>
      </c>
      <c r="H144" s="20">
        <v>40</v>
      </c>
    </row>
    <row r="145" spans="1:8" x14ac:dyDescent="0.3">
      <c r="A145" s="14">
        <v>1</v>
      </c>
      <c r="B145" s="14">
        <v>8</v>
      </c>
      <c r="C145" s="14" t="s">
        <v>56</v>
      </c>
      <c r="D145" s="15" t="s">
        <v>64</v>
      </c>
      <c r="E145" s="20">
        <v>1</v>
      </c>
      <c r="F145" s="21">
        <v>37050</v>
      </c>
      <c r="G145" s="22" t="s">
        <v>66</v>
      </c>
      <c r="H145" s="20">
        <v>42</v>
      </c>
    </row>
    <row r="146" spans="1:8" x14ac:dyDescent="0.3">
      <c r="A146" s="14">
        <v>12</v>
      </c>
      <c r="B146" s="14">
        <v>2</v>
      </c>
      <c r="C146" s="14" t="s">
        <v>56</v>
      </c>
      <c r="D146" s="15" t="s">
        <v>57</v>
      </c>
      <c r="E146" s="20">
        <v>1</v>
      </c>
      <c r="F146" s="21">
        <v>36354</v>
      </c>
      <c r="G146" s="22" t="s">
        <v>62</v>
      </c>
      <c r="H146" s="20">
        <v>50</v>
      </c>
    </row>
    <row r="147" spans="1:8" x14ac:dyDescent="0.3">
      <c r="A147" s="30">
        <v>25</v>
      </c>
      <c r="B147" s="30">
        <v>1</v>
      </c>
      <c r="C147" s="30" t="s">
        <v>56</v>
      </c>
      <c r="D147" s="31" t="s">
        <v>69</v>
      </c>
      <c r="E147" s="32">
        <v>1</v>
      </c>
      <c r="F147" s="33">
        <v>37063</v>
      </c>
      <c r="G147" s="34">
        <v>1</v>
      </c>
      <c r="H147" s="38">
        <v>50</v>
      </c>
    </row>
    <row r="148" spans="1:8" x14ac:dyDescent="0.3">
      <c r="A148" s="14">
        <v>26</v>
      </c>
      <c r="B148" s="14">
        <v>8</v>
      </c>
      <c r="C148" s="14" t="s">
        <v>56</v>
      </c>
      <c r="D148" s="15" t="s">
        <v>57</v>
      </c>
      <c r="E148" s="20">
        <v>1</v>
      </c>
      <c r="F148" s="21">
        <v>37073</v>
      </c>
      <c r="G148" s="28" t="s">
        <v>62</v>
      </c>
      <c r="H148" s="20">
        <v>50</v>
      </c>
    </row>
    <row r="149" spans="1:8" x14ac:dyDescent="0.3">
      <c r="A149" s="14">
        <v>32</v>
      </c>
      <c r="B149" s="14">
        <v>10</v>
      </c>
      <c r="C149" s="14" t="s">
        <v>56</v>
      </c>
      <c r="D149" s="15" t="s">
        <v>57</v>
      </c>
      <c r="E149" s="20">
        <v>1</v>
      </c>
      <c r="F149" s="21">
        <v>37078</v>
      </c>
      <c r="G149" s="28" t="s">
        <v>62</v>
      </c>
      <c r="H149" s="20">
        <v>50</v>
      </c>
    </row>
    <row r="150" spans="1:8" x14ac:dyDescent="0.3">
      <c r="A150" s="14">
        <v>14</v>
      </c>
      <c r="B150" s="14">
        <v>7</v>
      </c>
      <c r="C150" s="14" t="s">
        <v>56</v>
      </c>
      <c r="D150" s="15" t="s">
        <v>72</v>
      </c>
      <c r="E150" s="20">
        <v>1</v>
      </c>
      <c r="F150" s="21">
        <v>36321</v>
      </c>
      <c r="G150" s="22" t="s">
        <v>58</v>
      </c>
      <c r="H150" s="20">
        <v>51</v>
      </c>
    </row>
    <row r="151" spans="1:8" x14ac:dyDescent="0.3">
      <c r="A151" s="14">
        <v>14</v>
      </c>
      <c r="B151" s="14">
        <v>9</v>
      </c>
      <c r="C151" s="14" t="s">
        <v>56</v>
      </c>
      <c r="D151" s="15" t="s">
        <v>57</v>
      </c>
      <c r="E151" s="20">
        <v>1</v>
      </c>
      <c r="F151" s="21">
        <v>36321</v>
      </c>
      <c r="G151" s="22" t="s">
        <v>58</v>
      </c>
      <c r="H151" s="20">
        <v>51</v>
      </c>
    </row>
    <row r="152" spans="1:8" x14ac:dyDescent="0.3">
      <c r="A152" s="14">
        <v>39</v>
      </c>
      <c r="B152" s="14">
        <v>4</v>
      </c>
      <c r="C152" s="14" t="s">
        <v>56</v>
      </c>
      <c r="D152" s="15" t="s">
        <v>69</v>
      </c>
      <c r="E152" s="20">
        <v>1</v>
      </c>
      <c r="F152" s="21">
        <v>37057</v>
      </c>
      <c r="G152" s="28" t="s">
        <v>58</v>
      </c>
      <c r="H152" s="20">
        <v>51</v>
      </c>
    </row>
    <row r="153" spans="1:8" x14ac:dyDescent="0.3">
      <c r="A153" s="14">
        <v>39</v>
      </c>
      <c r="B153" s="14">
        <v>7</v>
      </c>
      <c r="C153" s="14" t="s">
        <v>56</v>
      </c>
      <c r="D153" s="15" t="s">
        <v>69</v>
      </c>
      <c r="E153" s="20">
        <v>1</v>
      </c>
      <c r="F153" s="21">
        <v>37057</v>
      </c>
      <c r="G153" s="28" t="s">
        <v>58</v>
      </c>
      <c r="H153" s="20">
        <v>51</v>
      </c>
    </row>
    <row r="154" spans="1:8" x14ac:dyDescent="0.3">
      <c r="A154" s="14">
        <v>8</v>
      </c>
      <c r="B154" s="14">
        <v>3</v>
      </c>
      <c r="C154" s="14" t="s">
        <v>56</v>
      </c>
      <c r="D154" s="15" t="s">
        <v>70</v>
      </c>
      <c r="E154" s="20">
        <v>1</v>
      </c>
      <c r="F154" s="21">
        <v>36327</v>
      </c>
      <c r="G154" s="22" t="s">
        <v>66</v>
      </c>
      <c r="H154" s="20">
        <v>53</v>
      </c>
    </row>
    <row r="155" spans="1:8" x14ac:dyDescent="0.3">
      <c r="A155" s="14">
        <v>9</v>
      </c>
      <c r="B155" s="14">
        <v>5</v>
      </c>
      <c r="C155" s="14" t="s">
        <v>56</v>
      </c>
      <c r="D155" s="15" t="s">
        <v>57</v>
      </c>
      <c r="E155" s="20">
        <v>1</v>
      </c>
      <c r="F155" s="21">
        <v>36327</v>
      </c>
      <c r="G155" s="22" t="s">
        <v>61</v>
      </c>
      <c r="H155" s="20">
        <v>56</v>
      </c>
    </row>
    <row r="156" spans="1:8" x14ac:dyDescent="0.3">
      <c r="A156" s="14">
        <v>36</v>
      </c>
      <c r="B156" s="14">
        <v>10</v>
      </c>
      <c r="C156" s="14" t="s">
        <v>56</v>
      </c>
      <c r="D156" s="15" t="s">
        <v>57</v>
      </c>
      <c r="E156" s="20">
        <v>1</v>
      </c>
      <c r="F156" s="21">
        <v>37057</v>
      </c>
      <c r="G156" s="28" t="s">
        <v>68</v>
      </c>
      <c r="H156" s="20">
        <v>63</v>
      </c>
    </row>
    <row r="157" spans="1:8" x14ac:dyDescent="0.3">
      <c r="A157" s="14">
        <v>15</v>
      </c>
      <c r="B157" s="14">
        <v>1</v>
      </c>
      <c r="C157" s="14" t="s">
        <v>56</v>
      </c>
      <c r="D157" s="15" t="s">
        <v>57</v>
      </c>
      <c r="E157" s="20">
        <v>1</v>
      </c>
      <c r="F157" s="21">
        <v>36353</v>
      </c>
      <c r="G157" s="22" t="s">
        <v>61</v>
      </c>
      <c r="H157" s="20">
        <v>66</v>
      </c>
    </row>
    <row r="158" spans="1:8" x14ac:dyDescent="0.3">
      <c r="A158" s="14">
        <v>36</v>
      </c>
      <c r="B158" s="14">
        <v>3</v>
      </c>
      <c r="C158" s="14" t="s">
        <v>56</v>
      </c>
      <c r="D158" s="15" t="s">
        <v>72</v>
      </c>
      <c r="E158" s="20">
        <v>1</v>
      </c>
      <c r="F158" s="21">
        <v>37057</v>
      </c>
      <c r="G158" s="28" t="s">
        <v>60</v>
      </c>
      <c r="H158" s="20">
        <v>77</v>
      </c>
    </row>
    <row r="159" spans="1:8" x14ac:dyDescent="0.3">
      <c r="A159" s="14">
        <v>4</v>
      </c>
      <c r="B159" s="14">
        <v>4</v>
      </c>
      <c r="C159" s="14" t="s">
        <v>59</v>
      </c>
      <c r="D159" s="15" t="s">
        <v>69</v>
      </c>
      <c r="E159" s="20">
        <v>1</v>
      </c>
      <c r="F159" s="21">
        <v>36325</v>
      </c>
      <c r="G159" s="22" t="s">
        <v>62</v>
      </c>
      <c r="H159" s="20">
        <v>100</v>
      </c>
    </row>
    <row r="160" spans="1:8" x14ac:dyDescent="0.3">
      <c r="A160" s="14">
        <v>1</v>
      </c>
      <c r="B160" s="14">
        <v>1</v>
      </c>
      <c r="C160" s="14" t="s">
        <v>56</v>
      </c>
      <c r="D160" s="15" t="s">
        <v>57</v>
      </c>
      <c r="E160" s="20">
        <v>1</v>
      </c>
      <c r="F160" s="21">
        <v>36319</v>
      </c>
      <c r="G160" s="22" t="s">
        <v>58</v>
      </c>
      <c r="H160" s="20">
        <v>101</v>
      </c>
    </row>
    <row r="161" spans="1:8" x14ac:dyDescent="0.3">
      <c r="A161" s="14">
        <v>9</v>
      </c>
      <c r="B161" s="14">
        <v>4</v>
      </c>
      <c r="C161" s="14" t="s">
        <v>56</v>
      </c>
      <c r="D161" s="15" t="s">
        <v>57</v>
      </c>
      <c r="E161" s="20">
        <v>1</v>
      </c>
      <c r="F161" s="21">
        <v>36327</v>
      </c>
      <c r="G161" s="22" t="s">
        <v>61</v>
      </c>
      <c r="H161" s="20">
        <v>102</v>
      </c>
    </row>
    <row r="162" spans="1:8" x14ac:dyDescent="0.3">
      <c r="A162" s="14">
        <v>36</v>
      </c>
      <c r="B162" s="14">
        <v>6</v>
      </c>
      <c r="C162" s="14" t="s">
        <v>56</v>
      </c>
      <c r="D162" s="15" t="s">
        <v>57</v>
      </c>
      <c r="E162" s="20">
        <v>1</v>
      </c>
      <c r="F162" s="21">
        <v>37057</v>
      </c>
      <c r="G162" s="28" t="s">
        <v>60</v>
      </c>
      <c r="H162" s="20">
        <v>102</v>
      </c>
    </row>
    <row r="163" spans="1:8" x14ac:dyDescent="0.3">
      <c r="A163" s="14">
        <v>3</v>
      </c>
      <c r="B163" s="14">
        <v>1</v>
      </c>
      <c r="C163" s="14" t="s">
        <v>56</v>
      </c>
      <c r="D163" s="15" t="s">
        <v>57</v>
      </c>
      <c r="E163" s="20">
        <v>1</v>
      </c>
      <c r="F163" s="21">
        <v>36333</v>
      </c>
      <c r="G163" s="22" t="s">
        <v>68</v>
      </c>
      <c r="H163" s="20">
        <v>108</v>
      </c>
    </row>
    <row r="164" spans="1:8" x14ac:dyDescent="0.3">
      <c r="A164" s="14">
        <v>15</v>
      </c>
      <c r="B164" s="14">
        <v>2</v>
      </c>
      <c r="C164" s="14" t="s">
        <v>56</v>
      </c>
      <c r="D164" s="15" t="s">
        <v>57</v>
      </c>
      <c r="E164" s="20">
        <v>1</v>
      </c>
      <c r="F164" s="21">
        <v>36353</v>
      </c>
      <c r="G164" s="22" t="s">
        <v>68</v>
      </c>
      <c r="H164" s="20">
        <v>119</v>
      </c>
    </row>
    <row r="165" spans="1:8" x14ac:dyDescent="0.3">
      <c r="A165" s="14">
        <v>1</v>
      </c>
      <c r="B165" s="14">
        <v>5</v>
      </c>
      <c r="C165" s="14" t="s">
        <v>56</v>
      </c>
      <c r="D165" s="15" t="s">
        <v>64</v>
      </c>
      <c r="E165" s="20">
        <v>1</v>
      </c>
      <c r="F165" s="21">
        <v>36319</v>
      </c>
      <c r="G165" s="22" t="s">
        <v>60</v>
      </c>
      <c r="H165" s="20">
        <v>131</v>
      </c>
    </row>
    <row r="166" spans="1:8" x14ac:dyDescent="0.3">
      <c r="A166" s="14">
        <v>32</v>
      </c>
      <c r="B166" s="14">
        <v>3</v>
      </c>
      <c r="C166" s="14" t="s">
        <v>56</v>
      </c>
      <c r="D166" s="15" t="s">
        <v>57</v>
      </c>
      <c r="E166" s="20">
        <v>1</v>
      </c>
      <c r="F166" s="21">
        <v>37078</v>
      </c>
      <c r="G166" s="28" t="s">
        <v>61</v>
      </c>
      <c r="H166" s="20">
        <v>133</v>
      </c>
    </row>
    <row r="167" spans="1:8" x14ac:dyDescent="0.3">
      <c r="A167" s="14">
        <v>3</v>
      </c>
      <c r="B167" s="14">
        <v>4</v>
      </c>
      <c r="C167" s="14" t="s">
        <v>56</v>
      </c>
      <c r="D167" s="15" t="s">
        <v>57</v>
      </c>
      <c r="E167" s="20">
        <v>1</v>
      </c>
      <c r="F167" s="21">
        <v>36333</v>
      </c>
      <c r="G167" s="22" t="s">
        <v>62</v>
      </c>
      <c r="H167" s="20">
        <v>150</v>
      </c>
    </row>
    <row r="168" spans="1:8" x14ac:dyDescent="0.3">
      <c r="A168" s="14">
        <v>3</v>
      </c>
      <c r="B168" s="14">
        <v>6</v>
      </c>
      <c r="C168" s="14" t="s">
        <v>56</v>
      </c>
      <c r="D168" s="15" t="s">
        <v>69</v>
      </c>
      <c r="E168" s="20">
        <v>1</v>
      </c>
      <c r="F168" s="21">
        <v>36333</v>
      </c>
      <c r="G168" s="22" t="s">
        <v>62</v>
      </c>
      <c r="H168" s="20">
        <v>150</v>
      </c>
    </row>
    <row r="169" spans="1:8" x14ac:dyDescent="0.3">
      <c r="A169" s="14">
        <v>36</v>
      </c>
      <c r="B169" s="14">
        <v>1</v>
      </c>
      <c r="C169" s="14" t="s">
        <v>56</v>
      </c>
      <c r="D169" s="15" t="s">
        <v>57</v>
      </c>
      <c r="E169" s="20">
        <v>1</v>
      </c>
      <c r="F169" s="21">
        <v>37057</v>
      </c>
      <c r="G169" s="28" t="s">
        <v>62</v>
      </c>
      <c r="H169" s="20">
        <v>150</v>
      </c>
    </row>
    <row r="170" spans="1:8" x14ac:dyDescent="0.3">
      <c r="A170" s="14">
        <v>21</v>
      </c>
      <c r="B170" s="14">
        <v>10</v>
      </c>
      <c r="C170" s="14" t="s">
        <v>56</v>
      </c>
      <c r="D170" s="15" t="s">
        <v>57</v>
      </c>
      <c r="E170" s="20">
        <v>1</v>
      </c>
      <c r="F170" s="21">
        <v>37072</v>
      </c>
      <c r="G170" s="28" t="s">
        <v>58</v>
      </c>
      <c r="H170" s="20">
        <v>153</v>
      </c>
    </row>
    <row r="171" spans="1:8" x14ac:dyDescent="0.3">
      <c r="A171" s="14">
        <v>36</v>
      </c>
      <c r="B171" s="14">
        <v>7</v>
      </c>
      <c r="C171" s="14" t="s">
        <v>56</v>
      </c>
      <c r="D171" s="15" t="s">
        <v>57</v>
      </c>
      <c r="E171" s="20">
        <v>1</v>
      </c>
      <c r="F171" s="21">
        <v>37057</v>
      </c>
      <c r="G171" s="28" t="s">
        <v>60</v>
      </c>
      <c r="H171" s="20">
        <v>201</v>
      </c>
    </row>
    <row r="172" spans="1:8" x14ac:dyDescent="0.3">
      <c r="A172" s="14">
        <v>1</v>
      </c>
      <c r="B172" s="14">
        <v>6</v>
      </c>
      <c r="C172" s="14" t="s">
        <v>56</v>
      </c>
      <c r="D172" s="23" t="s">
        <v>57</v>
      </c>
      <c r="E172" s="20">
        <v>1</v>
      </c>
      <c r="F172" s="21">
        <v>36319</v>
      </c>
      <c r="G172" s="22" t="s">
        <v>62</v>
      </c>
      <c r="H172" s="20">
        <v>250</v>
      </c>
    </row>
    <row r="173" spans="1:8" x14ac:dyDescent="0.3">
      <c r="A173" s="14">
        <v>3</v>
      </c>
      <c r="B173" s="14">
        <v>2</v>
      </c>
      <c r="C173" s="14" t="s">
        <v>56</v>
      </c>
      <c r="D173" s="15" t="s">
        <v>69</v>
      </c>
      <c r="E173" s="20">
        <v>1</v>
      </c>
      <c r="F173" s="21">
        <v>36333</v>
      </c>
      <c r="G173" s="22" t="s">
        <v>62</v>
      </c>
      <c r="H173" s="20">
        <v>250</v>
      </c>
    </row>
    <row r="174" spans="1:8" x14ac:dyDescent="0.3">
      <c r="A174" s="14">
        <v>3</v>
      </c>
      <c r="B174" s="14">
        <v>7</v>
      </c>
      <c r="C174" s="14" t="s">
        <v>56</v>
      </c>
      <c r="D174" s="15" t="s">
        <v>57</v>
      </c>
      <c r="E174" s="20">
        <v>1</v>
      </c>
      <c r="F174" s="21">
        <v>36333</v>
      </c>
      <c r="G174" s="22" t="s">
        <v>62</v>
      </c>
      <c r="H174" s="20">
        <v>250</v>
      </c>
    </row>
    <row r="175" spans="1:8" x14ac:dyDescent="0.3">
      <c r="A175" s="14">
        <v>4</v>
      </c>
      <c r="B175" s="14">
        <v>10</v>
      </c>
      <c r="C175" s="14" t="s">
        <v>56</v>
      </c>
      <c r="D175" s="15" t="s">
        <v>69</v>
      </c>
      <c r="E175" s="20">
        <v>1</v>
      </c>
      <c r="F175" s="21">
        <v>36325</v>
      </c>
      <c r="G175" s="22" t="s">
        <v>62</v>
      </c>
      <c r="H175" s="20">
        <v>250</v>
      </c>
    </row>
    <row r="176" spans="1:8" x14ac:dyDescent="0.3">
      <c r="A176" s="14">
        <v>4</v>
      </c>
      <c r="B176" s="14">
        <v>8</v>
      </c>
      <c r="C176" s="14" t="s">
        <v>56</v>
      </c>
      <c r="D176" s="15" t="s">
        <v>70</v>
      </c>
      <c r="E176" s="20">
        <v>1</v>
      </c>
      <c r="F176" s="21">
        <v>36325</v>
      </c>
      <c r="G176" s="22" t="s">
        <v>58</v>
      </c>
      <c r="H176" s="20">
        <v>251</v>
      </c>
    </row>
    <row r="177" spans="1:8" x14ac:dyDescent="0.3">
      <c r="A177" s="14">
        <v>12</v>
      </c>
      <c r="B177" s="14">
        <v>1</v>
      </c>
      <c r="C177" s="14" t="s">
        <v>56</v>
      </c>
      <c r="D177" s="15" t="s">
        <v>57</v>
      </c>
      <c r="E177" s="20">
        <v>1</v>
      </c>
      <c r="F177" s="21">
        <v>36354</v>
      </c>
      <c r="G177" s="22" t="s">
        <v>66</v>
      </c>
      <c r="H177" s="20">
        <v>257</v>
      </c>
    </row>
    <row r="178" spans="1:8" x14ac:dyDescent="0.3">
      <c r="A178" s="24">
        <v>14</v>
      </c>
      <c r="B178" s="24">
        <v>4</v>
      </c>
      <c r="C178" s="24" t="s">
        <v>56</v>
      </c>
      <c r="D178" s="23" t="s">
        <v>57</v>
      </c>
      <c r="E178" s="25">
        <v>1</v>
      </c>
      <c r="F178" s="26">
        <v>36321</v>
      </c>
      <c r="G178" s="27" t="s">
        <v>60</v>
      </c>
      <c r="H178" s="25">
        <v>290</v>
      </c>
    </row>
    <row r="179" spans="1:8" x14ac:dyDescent="0.3">
      <c r="A179" s="24">
        <v>4</v>
      </c>
      <c r="B179" s="24">
        <v>2</v>
      </c>
      <c r="C179" s="24" t="s">
        <v>56</v>
      </c>
      <c r="D179" s="23" t="s">
        <v>69</v>
      </c>
      <c r="E179" s="25">
        <v>1</v>
      </c>
      <c r="F179" s="26">
        <v>36325</v>
      </c>
      <c r="G179" s="27" t="s">
        <v>58</v>
      </c>
      <c r="H179" s="25">
        <v>500</v>
      </c>
    </row>
    <row r="180" spans="1:8" x14ac:dyDescent="0.3">
      <c r="A180" s="14">
        <v>36</v>
      </c>
      <c r="B180" s="14">
        <v>8</v>
      </c>
      <c r="C180" s="14" t="s">
        <v>56</v>
      </c>
      <c r="D180" s="15" t="s">
        <v>57</v>
      </c>
      <c r="E180" s="20">
        <v>1</v>
      </c>
      <c r="F180" s="21">
        <v>37057</v>
      </c>
      <c r="G180" s="28" t="s">
        <v>62</v>
      </c>
      <c r="H180" s="20">
        <v>500</v>
      </c>
    </row>
  </sheetData>
  <sortState ref="L4:L13">
    <sortCondition ref="L3"/>
  </sortState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selection activeCell="I2" sqref="I2"/>
    </sheetView>
  </sheetViews>
  <sheetFormatPr defaultColWidth="11.19921875" defaultRowHeight="15.6" x14ac:dyDescent="0.3"/>
  <cols>
    <col min="5" max="5" width="13.5" customWidth="1"/>
  </cols>
  <sheetData>
    <row r="1" spans="1:11" x14ac:dyDescent="0.3">
      <c r="A1" s="5" t="s">
        <v>1</v>
      </c>
      <c r="B1" s="6" t="s">
        <v>77</v>
      </c>
      <c r="C1" s="5" t="s">
        <v>206</v>
      </c>
      <c r="D1" s="7" t="s">
        <v>201</v>
      </c>
      <c r="E1" s="5" t="s">
        <v>202</v>
      </c>
      <c r="F1" s="6" t="s">
        <v>78</v>
      </c>
      <c r="H1" t="s">
        <v>207</v>
      </c>
      <c r="I1">
        <f>42/228</f>
        <v>0.18421052631578946</v>
      </c>
    </row>
    <row r="2" spans="1:11" ht="16.2" thickBot="1" x14ac:dyDescent="0.35">
      <c r="A2" s="3">
        <v>74</v>
      </c>
      <c r="B2" t="s">
        <v>79</v>
      </c>
      <c r="C2" s="3">
        <v>8</v>
      </c>
      <c r="D2" s="9">
        <v>0</v>
      </c>
      <c r="E2" s="3">
        <v>0</v>
      </c>
      <c r="F2" s="3">
        <v>0</v>
      </c>
      <c r="H2" t="s">
        <v>203</v>
      </c>
    </row>
    <row r="3" spans="1:11" x14ac:dyDescent="0.3">
      <c r="A3" s="3">
        <v>25</v>
      </c>
      <c r="B3" t="s">
        <v>84</v>
      </c>
      <c r="C3" s="3">
        <v>10</v>
      </c>
      <c r="D3" s="9">
        <v>0</v>
      </c>
      <c r="E3" s="3">
        <v>0</v>
      </c>
      <c r="F3" s="3">
        <v>0</v>
      </c>
      <c r="H3" s="3">
        <v>0</v>
      </c>
      <c r="J3" s="13" t="s">
        <v>203</v>
      </c>
      <c r="K3" s="13" t="s">
        <v>205</v>
      </c>
    </row>
    <row r="4" spans="1:11" x14ac:dyDescent="0.3">
      <c r="A4" s="3">
        <v>61</v>
      </c>
      <c r="B4" t="s">
        <v>94</v>
      </c>
      <c r="C4" s="3">
        <v>8</v>
      </c>
      <c r="D4" s="9">
        <v>0</v>
      </c>
      <c r="E4" s="3">
        <v>0</v>
      </c>
      <c r="F4" s="3">
        <v>0</v>
      </c>
      <c r="H4" s="3">
        <v>10</v>
      </c>
      <c r="J4" s="10">
        <v>0</v>
      </c>
      <c r="K4" s="11">
        <v>42</v>
      </c>
    </row>
    <row r="5" spans="1:11" x14ac:dyDescent="0.3">
      <c r="A5" s="3">
        <v>40</v>
      </c>
      <c r="B5" t="s">
        <v>84</v>
      </c>
      <c r="C5" s="3">
        <v>10</v>
      </c>
      <c r="D5" s="9">
        <v>0</v>
      </c>
      <c r="E5" s="3">
        <v>0</v>
      </c>
      <c r="F5" s="3">
        <v>0</v>
      </c>
      <c r="H5" s="3">
        <v>20</v>
      </c>
      <c r="J5" s="10">
        <v>10</v>
      </c>
      <c r="K5" s="11">
        <v>123</v>
      </c>
    </row>
    <row r="6" spans="1:11" x14ac:dyDescent="0.3">
      <c r="A6" s="3">
        <v>40</v>
      </c>
      <c r="B6" t="s">
        <v>84</v>
      </c>
      <c r="C6" s="3">
        <v>10</v>
      </c>
      <c r="D6" s="9">
        <v>0</v>
      </c>
      <c r="E6" s="3">
        <v>0</v>
      </c>
      <c r="F6" s="3">
        <v>0</v>
      </c>
      <c r="H6" s="3">
        <v>30</v>
      </c>
      <c r="J6" s="10">
        <v>20</v>
      </c>
      <c r="K6" s="11">
        <v>17</v>
      </c>
    </row>
    <row r="7" spans="1:11" x14ac:dyDescent="0.3">
      <c r="A7" s="3">
        <v>40</v>
      </c>
      <c r="B7" t="s">
        <v>84</v>
      </c>
      <c r="C7" s="3">
        <v>10</v>
      </c>
      <c r="D7" s="9">
        <v>0</v>
      </c>
      <c r="E7" s="3">
        <v>0</v>
      </c>
      <c r="F7" s="3">
        <v>0</v>
      </c>
      <c r="H7" s="3">
        <v>40</v>
      </c>
      <c r="J7" s="10">
        <v>30</v>
      </c>
      <c r="K7" s="11">
        <v>18</v>
      </c>
    </row>
    <row r="8" spans="1:11" x14ac:dyDescent="0.3">
      <c r="A8" s="3">
        <v>94</v>
      </c>
      <c r="B8" t="s">
        <v>84</v>
      </c>
      <c r="C8" s="3">
        <v>10</v>
      </c>
      <c r="D8" s="9">
        <v>0</v>
      </c>
      <c r="E8" s="3">
        <v>0</v>
      </c>
      <c r="F8" s="3">
        <v>0</v>
      </c>
      <c r="H8" s="3">
        <v>50</v>
      </c>
      <c r="J8" s="10">
        <v>40</v>
      </c>
      <c r="K8" s="11">
        <v>9</v>
      </c>
    </row>
    <row r="9" spans="1:11" x14ac:dyDescent="0.3">
      <c r="A9" s="3">
        <v>94</v>
      </c>
      <c r="B9" t="s">
        <v>84</v>
      </c>
      <c r="C9" s="3">
        <v>10</v>
      </c>
      <c r="D9" s="9">
        <v>0</v>
      </c>
      <c r="E9" s="3">
        <v>0</v>
      </c>
      <c r="F9" s="3">
        <v>0</v>
      </c>
      <c r="H9" s="3">
        <v>60</v>
      </c>
      <c r="J9" s="10">
        <v>50</v>
      </c>
      <c r="K9" s="11">
        <v>5</v>
      </c>
    </row>
    <row r="10" spans="1:11" x14ac:dyDescent="0.3">
      <c r="A10" s="3">
        <v>64</v>
      </c>
      <c r="B10" t="s">
        <v>116</v>
      </c>
      <c r="C10" s="3">
        <v>10</v>
      </c>
      <c r="D10" s="9">
        <v>0</v>
      </c>
      <c r="E10" s="3">
        <v>0</v>
      </c>
      <c r="F10" s="3">
        <v>0</v>
      </c>
      <c r="H10" s="3">
        <v>70</v>
      </c>
      <c r="J10" s="10">
        <v>60</v>
      </c>
      <c r="K10" s="11">
        <v>2</v>
      </c>
    </row>
    <row r="11" spans="1:11" x14ac:dyDescent="0.3">
      <c r="A11" s="3">
        <v>64</v>
      </c>
      <c r="B11" t="s">
        <v>116</v>
      </c>
      <c r="C11" s="3">
        <v>8</v>
      </c>
      <c r="D11" s="9">
        <v>0</v>
      </c>
      <c r="E11" s="3">
        <v>0</v>
      </c>
      <c r="F11" s="3">
        <v>0</v>
      </c>
      <c r="H11" s="3">
        <v>80</v>
      </c>
      <c r="J11" s="10">
        <v>70</v>
      </c>
      <c r="K11" s="11">
        <v>0</v>
      </c>
    </row>
    <row r="12" spans="1:11" x14ac:dyDescent="0.3">
      <c r="A12" s="3">
        <v>85</v>
      </c>
      <c r="B12" t="s">
        <v>122</v>
      </c>
      <c r="C12" s="3">
        <v>5</v>
      </c>
      <c r="D12" s="9">
        <v>0</v>
      </c>
      <c r="E12" s="3">
        <v>0</v>
      </c>
      <c r="F12" s="3">
        <v>0</v>
      </c>
      <c r="H12" s="3">
        <v>90</v>
      </c>
      <c r="J12" s="10">
        <v>80</v>
      </c>
      <c r="K12" s="11">
        <v>2</v>
      </c>
    </row>
    <row r="13" spans="1:11" x14ac:dyDescent="0.3">
      <c r="A13" s="3">
        <v>1</v>
      </c>
      <c r="B13" t="s">
        <v>148</v>
      </c>
      <c r="C13" s="3">
        <v>10</v>
      </c>
      <c r="D13" s="9">
        <v>0</v>
      </c>
      <c r="E13" s="3">
        <v>0</v>
      </c>
      <c r="F13" s="3">
        <v>0</v>
      </c>
      <c r="H13" s="3">
        <v>100</v>
      </c>
      <c r="J13" s="10">
        <v>90</v>
      </c>
      <c r="K13" s="11">
        <v>2</v>
      </c>
    </row>
    <row r="14" spans="1:11" x14ac:dyDescent="0.3">
      <c r="A14" s="3">
        <v>88</v>
      </c>
      <c r="B14" t="s">
        <v>42</v>
      </c>
      <c r="C14" s="3">
        <v>10</v>
      </c>
      <c r="D14" s="9">
        <v>0</v>
      </c>
      <c r="E14" s="3">
        <v>0</v>
      </c>
      <c r="F14" s="3">
        <v>0</v>
      </c>
      <c r="J14" s="10">
        <v>100</v>
      </c>
      <c r="K14" s="11">
        <v>0</v>
      </c>
    </row>
    <row r="15" spans="1:11" ht="16.2" thickBot="1" x14ac:dyDescent="0.35">
      <c r="A15" s="3">
        <v>88</v>
      </c>
      <c r="B15" t="s">
        <v>42</v>
      </c>
      <c r="C15" s="3">
        <v>10</v>
      </c>
      <c r="D15" s="9">
        <v>0</v>
      </c>
      <c r="E15" s="3">
        <v>0</v>
      </c>
      <c r="F15" s="3">
        <v>0</v>
      </c>
      <c r="J15" s="12" t="s">
        <v>204</v>
      </c>
      <c r="K15" s="12">
        <v>8</v>
      </c>
    </row>
    <row r="16" spans="1:11" x14ac:dyDescent="0.3">
      <c r="A16" s="3">
        <v>90</v>
      </c>
      <c r="B16" t="s">
        <v>160</v>
      </c>
      <c r="C16" s="3">
        <v>20</v>
      </c>
      <c r="D16" s="9">
        <v>0</v>
      </c>
      <c r="E16" s="3">
        <v>0</v>
      </c>
      <c r="F16" s="3">
        <v>0</v>
      </c>
    </row>
    <row r="17" spans="1:6" x14ac:dyDescent="0.3">
      <c r="A17" s="3">
        <v>90</v>
      </c>
      <c r="B17" t="s">
        <v>160</v>
      </c>
      <c r="C17" s="3">
        <v>15</v>
      </c>
      <c r="D17" s="9">
        <v>0</v>
      </c>
      <c r="E17" s="3">
        <v>0</v>
      </c>
      <c r="F17" s="3">
        <v>0</v>
      </c>
    </row>
    <row r="18" spans="1:6" x14ac:dyDescent="0.3">
      <c r="A18" s="3">
        <v>62</v>
      </c>
      <c r="B18" t="s">
        <v>172</v>
      </c>
      <c r="C18" s="3">
        <v>7</v>
      </c>
      <c r="D18" s="9">
        <v>0</v>
      </c>
      <c r="E18" s="3">
        <v>0</v>
      </c>
      <c r="F18" s="3">
        <v>0</v>
      </c>
    </row>
    <row r="19" spans="1:6" x14ac:dyDescent="0.3">
      <c r="A19" s="3">
        <v>62</v>
      </c>
      <c r="B19" t="s">
        <v>172</v>
      </c>
      <c r="C19" s="3">
        <v>7</v>
      </c>
      <c r="D19" s="9">
        <v>0</v>
      </c>
      <c r="E19" s="3">
        <v>0</v>
      </c>
      <c r="F19" s="3">
        <v>0</v>
      </c>
    </row>
    <row r="20" spans="1:6" x14ac:dyDescent="0.3">
      <c r="A20" s="3">
        <v>62</v>
      </c>
      <c r="B20" t="s">
        <v>172</v>
      </c>
      <c r="C20" s="3">
        <v>10</v>
      </c>
      <c r="D20" s="9">
        <v>0</v>
      </c>
      <c r="E20" s="3">
        <v>0</v>
      </c>
      <c r="F20" s="3">
        <v>0</v>
      </c>
    </row>
    <row r="21" spans="1:6" x14ac:dyDescent="0.3">
      <c r="A21" s="3">
        <v>62</v>
      </c>
      <c r="B21" t="s">
        <v>172</v>
      </c>
      <c r="C21" s="3">
        <v>6</v>
      </c>
      <c r="D21" s="9">
        <v>0</v>
      </c>
      <c r="E21" s="3">
        <v>0</v>
      </c>
      <c r="F21" s="3">
        <v>0</v>
      </c>
    </row>
    <row r="22" spans="1:6" x14ac:dyDescent="0.3">
      <c r="A22" s="3">
        <v>37</v>
      </c>
      <c r="B22" t="s">
        <v>116</v>
      </c>
      <c r="C22" s="3">
        <v>11</v>
      </c>
      <c r="D22" s="9">
        <v>0</v>
      </c>
      <c r="E22" s="3">
        <v>0</v>
      </c>
      <c r="F22" s="3">
        <v>0</v>
      </c>
    </row>
    <row r="23" spans="1:6" x14ac:dyDescent="0.3">
      <c r="A23" s="3">
        <v>81</v>
      </c>
      <c r="B23" t="s">
        <v>45</v>
      </c>
      <c r="C23" s="3">
        <v>10</v>
      </c>
      <c r="D23" s="9">
        <v>0</v>
      </c>
      <c r="E23" s="3">
        <v>0</v>
      </c>
      <c r="F23" s="3">
        <v>0</v>
      </c>
    </row>
    <row r="24" spans="1:6" x14ac:dyDescent="0.3">
      <c r="A24" s="3">
        <v>81</v>
      </c>
      <c r="B24" t="s">
        <v>45</v>
      </c>
      <c r="C24" s="3">
        <v>9</v>
      </c>
      <c r="D24" s="9">
        <v>0</v>
      </c>
      <c r="E24" s="3">
        <v>0</v>
      </c>
      <c r="F24" s="3">
        <v>0</v>
      </c>
    </row>
    <row r="25" spans="1:6" x14ac:dyDescent="0.3">
      <c r="A25" s="3">
        <v>92</v>
      </c>
      <c r="B25" t="s">
        <v>177</v>
      </c>
      <c r="C25" s="3">
        <v>8</v>
      </c>
      <c r="D25" s="9">
        <v>0</v>
      </c>
      <c r="E25" s="3">
        <v>0</v>
      </c>
      <c r="F25" s="3">
        <v>0</v>
      </c>
    </row>
    <row r="26" spans="1:6" x14ac:dyDescent="0.3">
      <c r="A26" s="3">
        <v>92</v>
      </c>
      <c r="B26" t="s">
        <v>177</v>
      </c>
      <c r="C26" s="3">
        <v>10</v>
      </c>
      <c r="D26" s="9">
        <v>0</v>
      </c>
      <c r="E26" s="3">
        <v>0</v>
      </c>
      <c r="F26" s="3">
        <v>0</v>
      </c>
    </row>
    <row r="27" spans="1:6" x14ac:dyDescent="0.3">
      <c r="A27" s="3">
        <v>44</v>
      </c>
      <c r="B27" t="s">
        <v>180</v>
      </c>
      <c r="C27" s="3">
        <v>5</v>
      </c>
      <c r="D27" s="9">
        <v>0</v>
      </c>
      <c r="E27" s="3">
        <v>0</v>
      </c>
      <c r="F27" s="3">
        <v>0</v>
      </c>
    </row>
    <row r="28" spans="1:6" x14ac:dyDescent="0.3">
      <c r="A28" s="3">
        <v>13</v>
      </c>
      <c r="B28" t="s">
        <v>191</v>
      </c>
      <c r="C28" s="3">
        <v>15</v>
      </c>
      <c r="D28" s="9">
        <v>0</v>
      </c>
      <c r="E28" s="3">
        <v>0</v>
      </c>
      <c r="F28" s="3">
        <v>0</v>
      </c>
    </row>
    <row r="29" spans="1:6" x14ac:dyDescent="0.3">
      <c r="A29" s="3">
        <v>47</v>
      </c>
      <c r="B29" t="s">
        <v>193</v>
      </c>
      <c r="C29" s="3">
        <v>10</v>
      </c>
      <c r="D29" s="9">
        <v>0</v>
      </c>
      <c r="E29" s="3">
        <v>0</v>
      </c>
      <c r="F29" s="3">
        <v>0</v>
      </c>
    </row>
    <row r="30" spans="1:6" x14ac:dyDescent="0.3">
      <c r="A30" s="3">
        <v>47</v>
      </c>
      <c r="B30" t="s">
        <v>193</v>
      </c>
      <c r="C30" s="3">
        <v>10</v>
      </c>
      <c r="D30" s="9">
        <v>0</v>
      </c>
      <c r="E30" s="3">
        <v>0</v>
      </c>
      <c r="F30" s="3">
        <v>0</v>
      </c>
    </row>
    <row r="31" spans="1:6" x14ac:dyDescent="0.3">
      <c r="A31" s="3">
        <v>47</v>
      </c>
      <c r="B31" t="s">
        <v>193</v>
      </c>
      <c r="C31" s="3">
        <v>13</v>
      </c>
      <c r="D31" s="9">
        <v>0</v>
      </c>
      <c r="E31" s="3">
        <v>0</v>
      </c>
      <c r="F31" s="3">
        <v>0</v>
      </c>
    </row>
    <row r="32" spans="1:6" x14ac:dyDescent="0.3">
      <c r="A32" s="3">
        <v>47</v>
      </c>
      <c r="B32" t="s">
        <v>193</v>
      </c>
      <c r="C32" s="3">
        <v>10</v>
      </c>
      <c r="D32" s="9">
        <v>0</v>
      </c>
      <c r="E32" s="3">
        <v>0</v>
      </c>
      <c r="F32" s="3">
        <v>0</v>
      </c>
    </row>
    <row r="33" spans="1:6" x14ac:dyDescent="0.3">
      <c r="A33" s="3">
        <v>47</v>
      </c>
      <c r="B33" t="s">
        <v>196</v>
      </c>
      <c r="C33" s="3">
        <v>10</v>
      </c>
      <c r="D33" s="9">
        <v>0</v>
      </c>
      <c r="E33" s="3">
        <v>0</v>
      </c>
      <c r="F33" s="3">
        <v>0</v>
      </c>
    </row>
    <row r="34" spans="1:6" x14ac:dyDescent="0.3">
      <c r="A34" s="3">
        <v>47</v>
      </c>
      <c r="B34" t="s">
        <v>196</v>
      </c>
      <c r="C34" s="3">
        <v>6</v>
      </c>
      <c r="D34" s="9">
        <v>0</v>
      </c>
      <c r="E34" s="3">
        <v>0</v>
      </c>
      <c r="F34" s="3">
        <v>0</v>
      </c>
    </row>
    <row r="35" spans="1:6" x14ac:dyDescent="0.3">
      <c r="A35" s="3">
        <v>47</v>
      </c>
      <c r="B35" t="s">
        <v>196</v>
      </c>
      <c r="C35" s="3">
        <v>5</v>
      </c>
      <c r="D35" s="9">
        <v>0</v>
      </c>
      <c r="E35" s="3">
        <v>0</v>
      </c>
      <c r="F35" s="3">
        <v>0</v>
      </c>
    </row>
    <row r="36" spans="1:6" x14ac:dyDescent="0.3">
      <c r="A36" s="3">
        <v>47</v>
      </c>
      <c r="B36" t="s">
        <v>196</v>
      </c>
      <c r="C36" s="3">
        <v>12</v>
      </c>
      <c r="D36" s="9">
        <v>0</v>
      </c>
      <c r="E36" s="3">
        <v>0</v>
      </c>
      <c r="F36" s="3">
        <v>0</v>
      </c>
    </row>
    <row r="37" spans="1:6" x14ac:dyDescent="0.3">
      <c r="A37" s="3">
        <v>71</v>
      </c>
      <c r="B37" t="s">
        <v>199</v>
      </c>
      <c r="C37" s="3">
        <v>15</v>
      </c>
      <c r="D37" s="9">
        <v>0</v>
      </c>
      <c r="E37" s="3">
        <v>0</v>
      </c>
      <c r="F37" s="3">
        <v>0</v>
      </c>
    </row>
    <row r="38" spans="1:6" x14ac:dyDescent="0.3">
      <c r="A38" s="3">
        <v>71</v>
      </c>
      <c r="B38" t="s">
        <v>199</v>
      </c>
      <c r="C38" s="3">
        <v>10</v>
      </c>
      <c r="D38" s="9">
        <v>0</v>
      </c>
      <c r="E38" s="3">
        <v>0</v>
      </c>
      <c r="F38" s="3">
        <v>0</v>
      </c>
    </row>
    <row r="39" spans="1:6" x14ac:dyDescent="0.3">
      <c r="A39" s="3">
        <v>71</v>
      </c>
      <c r="B39" t="s">
        <v>199</v>
      </c>
      <c r="C39" s="3">
        <v>10</v>
      </c>
      <c r="D39" s="9">
        <v>0</v>
      </c>
      <c r="E39" s="3">
        <v>0</v>
      </c>
      <c r="F39" s="3">
        <v>0</v>
      </c>
    </row>
    <row r="40" spans="1:6" x14ac:dyDescent="0.3">
      <c r="A40" s="3">
        <v>71</v>
      </c>
      <c r="B40" t="s">
        <v>199</v>
      </c>
      <c r="C40" s="3">
        <v>10</v>
      </c>
      <c r="D40" s="9">
        <v>0</v>
      </c>
      <c r="E40" s="3">
        <v>0</v>
      </c>
      <c r="F40" s="3">
        <v>0</v>
      </c>
    </row>
    <row r="41" spans="1:6" x14ac:dyDescent="0.3">
      <c r="A41" s="3">
        <v>71</v>
      </c>
      <c r="B41" t="s">
        <v>199</v>
      </c>
      <c r="C41" s="3">
        <v>7</v>
      </c>
      <c r="D41" s="9">
        <v>0</v>
      </c>
      <c r="E41" s="3">
        <v>0</v>
      </c>
      <c r="F41" s="3">
        <v>0</v>
      </c>
    </row>
    <row r="42" spans="1:6" x14ac:dyDescent="0.3">
      <c r="A42" s="3">
        <v>71</v>
      </c>
      <c r="B42" t="s">
        <v>199</v>
      </c>
      <c r="C42" s="3">
        <v>10</v>
      </c>
      <c r="D42" s="9">
        <v>0</v>
      </c>
      <c r="E42" s="3">
        <v>0</v>
      </c>
      <c r="F42" s="3">
        <v>0</v>
      </c>
    </row>
    <row r="43" spans="1:6" x14ac:dyDescent="0.3">
      <c r="A43" s="3">
        <v>71</v>
      </c>
      <c r="B43" t="s">
        <v>199</v>
      </c>
      <c r="C43" s="3">
        <v>7</v>
      </c>
      <c r="D43" s="9">
        <v>0</v>
      </c>
      <c r="E43" s="3">
        <v>0</v>
      </c>
      <c r="F43" s="3">
        <v>0</v>
      </c>
    </row>
    <row r="44" spans="1:6" x14ac:dyDescent="0.3">
      <c r="A44" s="3">
        <v>74</v>
      </c>
      <c r="B44" t="s">
        <v>79</v>
      </c>
      <c r="C44" s="3">
        <v>7</v>
      </c>
      <c r="D44" s="9">
        <v>1</v>
      </c>
      <c r="E44" s="3">
        <v>1</v>
      </c>
      <c r="F44" s="3">
        <v>1</v>
      </c>
    </row>
    <row r="45" spans="1:6" x14ac:dyDescent="0.3">
      <c r="A45" s="3">
        <v>74</v>
      </c>
      <c r="B45" t="s">
        <v>79</v>
      </c>
      <c r="C45" s="3">
        <v>11</v>
      </c>
      <c r="D45" s="9">
        <v>1</v>
      </c>
      <c r="E45" s="3">
        <v>1</v>
      </c>
      <c r="F45" s="3">
        <v>1</v>
      </c>
    </row>
    <row r="46" spans="1:6" x14ac:dyDescent="0.3">
      <c r="A46" s="3">
        <v>61</v>
      </c>
      <c r="B46" t="s">
        <v>94</v>
      </c>
      <c r="C46" s="3">
        <v>10</v>
      </c>
      <c r="D46" s="9">
        <v>1</v>
      </c>
      <c r="E46" s="3">
        <v>1</v>
      </c>
      <c r="F46" s="3">
        <v>1</v>
      </c>
    </row>
    <row r="47" spans="1:6" x14ac:dyDescent="0.3">
      <c r="A47" s="3">
        <v>64</v>
      </c>
      <c r="B47" t="s">
        <v>116</v>
      </c>
      <c r="C47" s="3">
        <v>13</v>
      </c>
      <c r="D47" s="9">
        <v>1</v>
      </c>
      <c r="E47" s="3">
        <v>1</v>
      </c>
      <c r="F47" s="3">
        <v>1</v>
      </c>
    </row>
    <row r="48" spans="1:6" x14ac:dyDescent="0.3">
      <c r="A48" s="3">
        <v>85</v>
      </c>
      <c r="B48" t="s">
        <v>122</v>
      </c>
      <c r="C48" s="3">
        <v>4</v>
      </c>
      <c r="D48" s="9">
        <v>1</v>
      </c>
      <c r="E48" s="3">
        <v>1</v>
      </c>
      <c r="F48" s="3">
        <v>1</v>
      </c>
    </row>
    <row r="49" spans="1:6" x14ac:dyDescent="0.3">
      <c r="A49" s="3">
        <v>33</v>
      </c>
      <c r="B49" t="s">
        <v>139</v>
      </c>
      <c r="C49" s="3">
        <v>10</v>
      </c>
      <c r="D49" s="9">
        <v>1</v>
      </c>
      <c r="E49" s="3">
        <v>1</v>
      </c>
      <c r="F49" s="3">
        <v>1</v>
      </c>
    </row>
    <row r="50" spans="1:6" x14ac:dyDescent="0.3">
      <c r="A50" s="3">
        <v>1</v>
      </c>
      <c r="B50" t="s">
        <v>148</v>
      </c>
      <c r="C50" s="3">
        <v>10</v>
      </c>
      <c r="D50" s="9">
        <v>1</v>
      </c>
      <c r="E50" s="3">
        <v>1</v>
      </c>
      <c r="F50" s="3">
        <v>1</v>
      </c>
    </row>
    <row r="51" spans="1:6" x14ac:dyDescent="0.3">
      <c r="A51" s="3">
        <v>1</v>
      </c>
      <c r="B51" t="s">
        <v>148</v>
      </c>
      <c r="C51" s="3">
        <v>10</v>
      </c>
      <c r="D51" s="9">
        <v>1</v>
      </c>
      <c r="E51" s="3">
        <v>1</v>
      </c>
      <c r="F51" s="3">
        <v>1</v>
      </c>
    </row>
    <row r="52" spans="1:6" x14ac:dyDescent="0.3">
      <c r="A52" s="3">
        <v>68</v>
      </c>
      <c r="B52" t="s">
        <v>166</v>
      </c>
      <c r="C52" s="3">
        <v>15</v>
      </c>
      <c r="D52" s="9">
        <v>1</v>
      </c>
      <c r="E52" s="3">
        <v>1</v>
      </c>
      <c r="F52" s="3">
        <v>1</v>
      </c>
    </row>
    <row r="53" spans="1:6" x14ac:dyDescent="0.3">
      <c r="A53" s="3">
        <v>68</v>
      </c>
      <c r="B53" t="s">
        <v>166</v>
      </c>
      <c r="C53" s="3">
        <v>10</v>
      </c>
      <c r="D53" s="9">
        <v>1</v>
      </c>
      <c r="E53" s="3">
        <v>1</v>
      </c>
      <c r="F53" s="3">
        <v>1</v>
      </c>
    </row>
    <row r="54" spans="1:6" x14ac:dyDescent="0.3">
      <c r="A54" s="3">
        <v>37</v>
      </c>
      <c r="B54" t="s">
        <v>116</v>
      </c>
      <c r="C54" s="3">
        <v>8</v>
      </c>
      <c r="D54" s="9">
        <v>1</v>
      </c>
      <c r="E54" s="3">
        <v>1</v>
      </c>
      <c r="F54" s="3">
        <v>1</v>
      </c>
    </row>
    <row r="55" spans="1:6" x14ac:dyDescent="0.3">
      <c r="A55" s="3">
        <v>37</v>
      </c>
      <c r="B55" t="s">
        <v>116</v>
      </c>
      <c r="C55" s="3">
        <v>8</v>
      </c>
      <c r="D55" s="9">
        <v>1</v>
      </c>
      <c r="E55" s="3">
        <v>1</v>
      </c>
      <c r="F55" s="3">
        <v>1</v>
      </c>
    </row>
    <row r="56" spans="1:6" x14ac:dyDescent="0.3">
      <c r="A56" s="3">
        <v>81</v>
      </c>
      <c r="B56" t="s">
        <v>45</v>
      </c>
      <c r="C56" s="3">
        <v>11</v>
      </c>
      <c r="D56" s="9">
        <v>1</v>
      </c>
      <c r="E56" s="3">
        <v>1</v>
      </c>
      <c r="F56" s="3">
        <v>1</v>
      </c>
    </row>
    <row r="57" spans="1:6" x14ac:dyDescent="0.3">
      <c r="A57" s="3">
        <v>81</v>
      </c>
      <c r="B57" t="s">
        <v>45</v>
      </c>
      <c r="C57" s="3">
        <v>11</v>
      </c>
      <c r="D57" s="9">
        <v>1</v>
      </c>
      <c r="E57" s="3">
        <v>1</v>
      </c>
      <c r="F57" s="3">
        <v>1</v>
      </c>
    </row>
    <row r="58" spans="1:6" x14ac:dyDescent="0.3">
      <c r="A58" s="3">
        <v>81</v>
      </c>
      <c r="B58" t="s">
        <v>45</v>
      </c>
      <c r="C58" s="3">
        <v>10</v>
      </c>
      <c r="D58" s="9">
        <v>1</v>
      </c>
      <c r="E58" s="3">
        <v>1</v>
      </c>
      <c r="F58" s="3">
        <v>1</v>
      </c>
    </row>
    <row r="59" spans="1:6" x14ac:dyDescent="0.3">
      <c r="A59" s="3">
        <v>92</v>
      </c>
      <c r="B59" t="s">
        <v>177</v>
      </c>
      <c r="C59" s="3">
        <v>10</v>
      </c>
      <c r="D59" s="9">
        <v>1</v>
      </c>
      <c r="E59" s="3">
        <v>1</v>
      </c>
      <c r="F59" s="3">
        <v>1</v>
      </c>
    </row>
    <row r="60" spans="1:6" x14ac:dyDescent="0.3">
      <c r="A60" s="3">
        <v>92</v>
      </c>
      <c r="B60" t="s">
        <v>177</v>
      </c>
      <c r="C60" s="3">
        <v>20</v>
      </c>
      <c r="D60" s="9">
        <v>1</v>
      </c>
      <c r="E60" s="3">
        <v>1</v>
      </c>
      <c r="F60" s="3">
        <v>1</v>
      </c>
    </row>
    <row r="61" spans="1:6" x14ac:dyDescent="0.3">
      <c r="A61" s="3">
        <v>44</v>
      </c>
      <c r="B61" t="s">
        <v>180</v>
      </c>
      <c r="C61" s="3">
        <v>12</v>
      </c>
      <c r="D61" s="9">
        <v>1</v>
      </c>
      <c r="E61" s="3">
        <v>1</v>
      </c>
      <c r="F61" s="3">
        <v>1</v>
      </c>
    </row>
    <row r="62" spans="1:6" x14ac:dyDescent="0.3">
      <c r="A62" s="3">
        <v>44</v>
      </c>
      <c r="B62" t="s">
        <v>180</v>
      </c>
      <c r="C62" s="3">
        <v>10</v>
      </c>
      <c r="D62" s="9">
        <v>1</v>
      </c>
      <c r="E62" s="3">
        <v>1</v>
      </c>
      <c r="F62" s="3">
        <v>1</v>
      </c>
    </row>
    <row r="63" spans="1:6" x14ac:dyDescent="0.3">
      <c r="A63" s="3">
        <v>44</v>
      </c>
      <c r="B63" t="s">
        <v>180</v>
      </c>
      <c r="C63" s="3">
        <v>10</v>
      </c>
      <c r="D63" s="9">
        <v>1</v>
      </c>
      <c r="E63" s="3">
        <v>1</v>
      </c>
      <c r="F63" s="3">
        <v>1</v>
      </c>
    </row>
    <row r="64" spans="1:6" x14ac:dyDescent="0.3">
      <c r="A64" s="3">
        <v>48</v>
      </c>
      <c r="B64" t="s">
        <v>185</v>
      </c>
      <c r="C64" s="3">
        <v>10</v>
      </c>
      <c r="D64" s="9">
        <v>1</v>
      </c>
      <c r="E64" s="3">
        <v>1</v>
      </c>
      <c r="F64" s="3">
        <v>1</v>
      </c>
    </row>
    <row r="65" spans="1:6" x14ac:dyDescent="0.3">
      <c r="A65" s="3">
        <v>13</v>
      </c>
      <c r="B65" t="s">
        <v>191</v>
      </c>
      <c r="C65" s="3">
        <v>10</v>
      </c>
      <c r="D65" s="9">
        <v>1</v>
      </c>
      <c r="E65" s="3">
        <v>1</v>
      </c>
      <c r="F65" s="3">
        <v>1</v>
      </c>
    </row>
    <row r="66" spans="1:6" x14ac:dyDescent="0.3">
      <c r="A66" s="3">
        <v>13</v>
      </c>
      <c r="B66" t="s">
        <v>191</v>
      </c>
      <c r="C66" s="3">
        <v>12</v>
      </c>
      <c r="D66" s="9">
        <v>1</v>
      </c>
      <c r="E66" s="3">
        <v>1</v>
      </c>
      <c r="F66" s="3">
        <v>1</v>
      </c>
    </row>
    <row r="67" spans="1:6" x14ac:dyDescent="0.3">
      <c r="A67" s="3">
        <v>13</v>
      </c>
      <c r="B67" t="s">
        <v>191</v>
      </c>
      <c r="C67" s="3">
        <v>11</v>
      </c>
      <c r="D67" s="9">
        <v>1</v>
      </c>
      <c r="E67" s="3">
        <v>1</v>
      </c>
      <c r="F67" s="3">
        <v>1</v>
      </c>
    </row>
    <row r="68" spans="1:6" x14ac:dyDescent="0.3">
      <c r="A68" s="3">
        <v>13</v>
      </c>
      <c r="B68" t="s">
        <v>191</v>
      </c>
      <c r="C68" s="3">
        <v>9</v>
      </c>
      <c r="D68" s="9">
        <v>1</v>
      </c>
      <c r="E68" s="3">
        <v>1</v>
      </c>
      <c r="F68" s="3">
        <v>1</v>
      </c>
    </row>
    <row r="69" spans="1:6" x14ac:dyDescent="0.3">
      <c r="A69" s="3">
        <v>47</v>
      </c>
      <c r="B69" t="s">
        <v>193</v>
      </c>
      <c r="C69" s="3">
        <v>8</v>
      </c>
      <c r="D69" s="9">
        <v>1</v>
      </c>
      <c r="E69" s="3">
        <v>1</v>
      </c>
      <c r="F69" s="3">
        <v>1</v>
      </c>
    </row>
    <row r="70" spans="1:6" x14ac:dyDescent="0.3">
      <c r="A70" s="3">
        <v>47</v>
      </c>
      <c r="B70" t="s">
        <v>196</v>
      </c>
      <c r="C70" s="3">
        <v>10</v>
      </c>
      <c r="D70" s="9">
        <v>1</v>
      </c>
      <c r="E70" s="3">
        <v>1</v>
      </c>
      <c r="F70" s="3">
        <v>1</v>
      </c>
    </row>
    <row r="71" spans="1:6" x14ac:dyDescent="0.3">
      <c r="A71" s="3">
        <v>47</v>
      </c>
      <c r="B71" t="s">
        <v>196</v>
      </c>
      <c r="C71" s="3">
        <v>15</v>
      </c>
      <c r="D71" s="9">
        <v>1</v>
      </c>
      <c r="E71" s="3">
        <v>1</v>
      </c>
      <c r="F71" s="3">
        <v>1</v>
      </c>
    </row>
    <row r="72" spans="1:6" x14ac:dyDescent="0.3">
      <c r="A72" s="3">
        <v>47</v>
      </c>
      <c r="B72" t="s">
        <v>196</v>
      </c>
      <c r="C72" s="3">
        <v>10</v>
      </c>
      <c r="D72" s="9">
        <v>1</v>
      </c>
      <c r="E72" s="3">
        <v>1</v>
      </c>
      <c r="F72" s="3">
        <v>1</v>
      </c>
    </row>
    <row r="73" spans="1:6" x14ac:dyDescent="0.3">
      <c r="A73" s="3">
        <v>71</v>
      </c>
      <c r="B73" t="s">
        <v>199</v>
      </c>
      <c r="C73" s="3">
        <v>7</v>
      </c>
      <c r="D73" s="9">
        <v>1</v>
      </c>
      <c r="E73" s="3">
        <v>1</v>
      </c>
      <c r="F73" s="3">
        <v>1</v>
      </c>
    </row>
    <row r="74" spans="1:6" x14ac:dyDescent="0.3">
      <c r="A74" s="3">
        <v>71</v>
      </c>
      <c r="B74" t="s">
        <v>199</v>
      </c>
      <c r="C74" s="3">
        <v>12</v>
      </c>
      <c r="D74" s="9">
        <v>1</v>
      </c>
      <c r="E74" s="3">
        <v>1</v>
      </c>
      <c r="F74" s="3">
        <v>1</v>
      </c>
    </row>
    <row r="75" spans="1:6" x14ac:dyDescent="0.3">
      <c r="A75" s="3">
        <v>74</v>
      </c>
      <c r="B75" t="s">
        <v>79</v>
      </c>
      <c r="C75" s="3">
        <v>5</v>
      </c>
      <c r="D75" s="9">
        <v>2</v>
      </c>
      <c r="E75" s="3">
        <v>2</v>
      </c>
      <c r="F75" s="3">
        <v>1</v>
      </c>
    </row>
    <row r="76" spans="1:6" x14ac:dyDescent="0.3">
      <c r="A76" s="3">
        <v>64</v>
      </c>
      <c r="B76" t="s">
        <v>116</v>
      </c>
      <c r="C76" s="3">
        <v>6</v>
      </c>
      <c r="D76" s="9" t="s">
        <v>118</v>
      </c>
      <c r="E76" s="3">
        <v>2</v>
      </c>
      <c r="F76" s="3">
        <v>2</v>
      </c>
    </row>
    <row r="77" spans="1:6" x14ac:dyDescent="0.3">
      <c r="A77" s="3">
        <v>85</v>
      </c>
      <c r="B77" t="s">
        <v>122</v>
      </c>
      <c r="C77" s="3">
        <v>6</v>
      </c>
      <c r="D77" s="9" t="s">
        <v>118</v>
      </c>
      <c r="E77" s="3">
        <v>2</v>
      </c>
      <c r="F77" s="3">
        <v>2</v>
      </c>
    </row>
    <row r="78" spans="1:6" x14ac:dyDescent="0.3">
      <c r="A78" s="3">
        <v>85</v>
      </c>
      <c r="B78" t="s">
        <v>122</v>
      </c>
      <c r="C78" s="3">
        <v>7</v>
      </c>
      <c r="D78" s="9" t="s">
        <v>118</v>
      </c>
      <c r="E78" s="3">
        <v>2</v>
      </c>
      <c r="F78" s="3">
        <v>2</v>
      </c>
    </row>
    <row r="79" spans="1:6" x14ac:dyDescent="0.3">
      <c r="A79" s="3">
        <v>33</v>
      </c>
      <c r="B79" t="s">
        <v>139</v>
      </c>
      <c r="C79" s="3">
        <v>10</v>
      </c>
      <c r="D79" s="9" t="s">
        <v>118</v>
      </c>
      <c r="E79" s="3">
        <v>2</v>
      </c>
      <c r="F79" s="3">
        <v>2</v>
      </c>
    </row>
    <row r="80" spans="1:6" x14ac:dyDescent="0.3">
      <c r="A80" s="3">
        <v>1</v>
      </c>
      <c r="B80" t="s">
        <v>148</v>
      </c>
      <c r="C80" s="3">
        <v>10</v>
      </c>
      <c r="D80" s="9">
        <v>2</v>
      </c>
      <c r="E80" s="3">
        <v>2</v>
      </c>
      <c r="F80" s="3">
        <v>1</v>
      </c>
    </row>
    <row r="81" spans="1:6" x14ac:dyDescent="0.3">
      <c r="A81" s="3">
        <v>90</v>
      </c>
      <c r="B81" t="s">
        <v>160</v>
      </c>
      <c r="C81" s="3">
        <v>12</v>
      </c>
      <c r="D81" s="9" t="s">
        <v>118</v>
      </c>
      <c r="E81" s="3">
        <v>2</v>
      </c>
      <c r="F81" s="3">
        <v>2</v>
      </c>
    </row>
    <row r="82" spans="1:6" x14ac:dyDescent="0.3">
      <c r="A82" s="3">
        <v>37</v>
      </c>
      <c r="B82" t="s">
        <v>116</v>
      </c>
      <c r="C82" s="3">
        <v>9</v>
      </c>
      <c r="D82" s="9" t="s">
        <v>118</v>
      </c>
      <c r="E82" s="3">
        <v>2</v>
      </c>
      <c r="F82" s="3">
        <v>2</v>
      </c>
    </row>
    <row r="83" spans="1:6" x14ac:dyDescent="0.3">
      <c r="A83" s="3">
        <v>37</v>
      </c>
      <c r="B83" t="s">
        <v>116</v>
      </c>
      <c r="C83" s="3">
        <v>8</v>
      </c>
      <c r="D83" s="9" t="s">
        <v>118</v>
      </c>
      <c r="E83" s="3">
        <v>2</v>
      </c>
      <c r="F83" s="3">
        <v>2</v>
      </c>
    </row>
    <row r="84" spans="1:6" x14ac:dyDescent="0.3">
      <c r="A84" s="3">
        <v>37</v>
      </c>
      <c r="B84" t="s">
        <v>116</v>
      </c>
      <c r="C84" s="3">
        <v>10</v>
      </c>
      <c r="D84" s="9" t="s">
        <v>118</v>
      </c>
      <c r="E84" s="3">
        <v>2</v>
      </c>
      <c r="F84" s="3">
        <v>2</v>
      </c>
    </row>
    <row r="85" spans="1:6" x14ac:dyDescent="0.3">
      <c r="A85" s="3">
        <v>92</v>
      </c>
      <c r="B85" t="s">
        <v>177</v>
      </c>
      <c r="C85" s="3">
        <v>10</v>
      </c>
      <c r="D85" s="9" t="s">
        <v>118</v>
      </c>
      <c r="E85" s="3">
        <v>2</v>
      </c>
      <c r="F85" s="3">
        <v>2</v>
      </c>
    </row>
    <row r="86" spans="1:6" x14ac:dyDescent="0.3">
      <c r="A86" s="3">
        <v>92</v>
      </c>
      <c r="B86" t="s">
        <v>177</v>
      </c>
      <c r="C86" s="3">
        <v>8</v>
      </c>
      <c r="D86" s="9" t="s">
        <v>118</v>
      </c>
      <c r="E86" s="3">
        <v>2</v>
      </c>
      <c r="F86" s="3">
        <v>2</v>
      </c>
    </row>
    <row r="87" spans="1:6" x14ac:dyDescent="0.3">
      <c r="A87" s="3">
        <v>92</v>
      </c>
      <c r="B87" t="s">
        <v>177</v>
      </c>
      <c r="C87" s="3">
        <v>10</v>
      </c>
      <c r="D87" s="9" t="s">
        <v>118</v>
      </c>
      <c r="E87" s="3">
        <v>2</v>
      </c>
      <c r="F87" s="3">
        <v>2</v>
      </c>
    </row>
    <row r="88" spans="1:6" x14ac:dyDescent="0.3">
      <c r="A88" s="3">
        <v>44</v>
      </c>
      <c r="B88" t="s">
        <v>180</v>
      </c>
      <c r="C88" s="3">
        <v>10</v>
      </c>
      <c r="D88" s="9" t="s">
        <v>118</v>
      </c>
      <c r="E88" s="3">
        <v>2</v>
      </c>
      <c r="F88" s="3">
        <v>2</v>
      </c>
    </row>
    <row r="89" spans="1:6" x14ac:dyDescent="0.3">
      <c r="A89" s="3">
        <v>48</v>
      </c>
      <c r="B89" t="s">
        <v>185</v>
      </c>
      <c r="C89" s="3">
        <v>10</v>
      </c>
      <c r="D89" s="9" t="s">
        <v>118</v>
      </c>
      <c r="E89" s="3">
        <v>2</v>
      </c>
      <c r="F89" s="3">
        <v>2</v>
      </c>
    </row>
    <row r="90" spans="1:6" x14ac:dyDescent="0.3">
      <c r="A90" s="3">
        <v>13</v>
      </c>
      <c r="B90" t="s">
        <v>191</v>
      </c>
      <c r="C90" s="3">
        <v>10</v>
      </c>
      <c r="D90" s="9">
        <v>2</v>
      </c>
      <c r="E90" s="3">
        <v>2</v>
      </c>
      <c r="F90" s="3">
        <v>1</v>
      </c>
    </row>
    <row r="91" spans="1:6" x14ac:dyDescent="0.3">
      <c r="A91" s="3">
        <v>13</v>
      </c>
      <c r="B91" t="s">
        <v>191</v>
      </c>
      <c r="C91" s="3">
        <v>7</v>
      </c>
      <c r="D91" s="9">
        <v>2</v>
      </c>
      <c r="E91" s="3">
        <v>2</v>
      </c>
      <c r="F91" s="3">
        <v>1</v>
      </c>
    </row>
    <row r="92" spans="1:6" x14ac:dyDescent="0.3">
      <c r="A92" s="3">
        <v>47</v>
      </c>
      <c r="B92" t="s">
        <v>193</v>
      </c>
      <c r="C92" s="3">
        <v>10</v>
      </c>
      <c r="D92" s="9" t="s">
        <v>118</v>
      </c>
      <c r="E92" s="3">
        <v>2</v>
      </c>
      <c r="F92" s="3">
        <v>2</v>
      </c>
    </row>
    <row r="93" spans="1:6" x14ac:dyDescent="0.3">
      <c r="A93" s="3">
        <v>74</v>
      </c>
      <c r="B93" t="s">
        <v>79</v>
      </c>
      <c r="C93" s="3">
        <v>6</v>
      </c>
      <c r="D93" s="8" t="s">
        <v>80</v>
      </c>
      <c r="E93" s="3">
        <v>3</v>
      </c>
      <c r="F93" s="3">
        <v>3</v>
      </c>
    </row>
    <row r="94" spans="1:6" x14ac:dyDescent="0.3">
      <c r="A94" s="3">
        <v>61</v>
      </c>
      <c r="B94" t="s">
        <v>94</v>
      </c>
      <c r="C94" s="3">
        <v>9</v>
      </c>
      <c r="D94" s="9" t="s">
        <v>96</v>
      </c>
      <c r="E94" s="3">
        <v>3</v>
      </c>
      <c r="F94" s="3">
        <v>2</v>
      </c>
    </row>
    <row r="95" spans="1:6" x14ac:dyDescent="0.3">
      <c r="A95" s="3">
        <v>61</v>
      </c>
      <c r="B95" t="s">
        <v>94</v>
      </c>
      <c r="C95" s="3">
        <v>7</v>
      </c>
      <c r="D95" s="9" t="s">
        <v>80</v>
      </c>
      <c r="E95" s="3">
        <v>3</v>
      </c>
      <c r="F95" s="3">
        <v>3</v>
      </c>
    </row>
    <row r="96" spans="1:6" x14ac:dyDescent="0.3">
      <c r="A96" s="3">
        <v>61</v>
      </c>
      <c r="B96" t="s">
        <v>94</v>
      </c>
      <c r="C96" s="3">
        <v>7</v>
      </c>
      <c r="D96" s="9" t="s">
        <v>80</v>
      </c>
      <c r="E96" s="3">
        <v>3</v>
      </c>
      <c r="F96" s="3">
        <v>3</v>
      </c>
    </row>
    <row r="97" spans="1:6" x14ac:dyDescent="0.3">
      <c r="A97" s="3">
        <v>40</v>
      </c>
      <c r="B97" t="s">
        <v>84</v>
      </c>
      <c r="C97" s="3">
        <v>10</v>
      </c>
      <c r="D97" s="9" t="s">
        <v>80</v>
      </c>
      <c r="E97" s="3">
        <v>3</v>
      </c>
      <c r="F97" s="3">
        <v>3</v>
      </c>
    </row>
    <row r="98" spans="1:6" x14ac:dyDescent="0.3">
      <c r="A98" s="3">
        <v>64</v>
      </c>
      <c r="B98" t="s">
        <v>116</v>
      </c>
      <c r="C98" s="3">
        <v>6</v>
      </c>
      <c r="D98" s="9" t="s">
        <v>120</v>
      </c>
      <c r="E98" s="3">
        <v>3</v>
      </c>
      <c r="F98" s="3">
        <v>2</v>
      </c>
    </row>
    <row r="99" spans="1:6" x14ac:dyDescent="0.3">
      <c r="A99" s="3">
        <v>88</v>
      </c>
      <c r="B99" t="s">
        <v>42</v>
      </c>
      <c r="C99" s="3">
        <v>10</v>
      </c>
      <c r="D99" s="9">
        <v>3</v>
      </c>
      <c r="E99" s="3">
        <v>3</v>
      </c>
      <c r="F99" s="3">
        <v>1</v>
      </c>
    </row>
    <row r="100" spans="1:6" x14ac:dyDescent="0.3">
      <c r="A100" s="3">
        <v>90</v>
      </c>
      <c r="B100" t="s">
        <v>160</v>
      </c>
      <c r="C100" s="3">
        <v>15</v>
      </c>
      <c r="D100" s="9" t="s">
        <v>80</v>
      </c>
      <c r="E100" s="3">
        <v>3</v>
      </c>
      <c r="F100" s="3">
        <v>3</v>
      </c>
    </row>
    <row r="101" spans="1:6" x14ac:dyDescent="0.3">
      <c r="A101" s="3">
        <v>62</v>
      </c>
      <c r="B101" t="s">
        <v>172</v>
      </c>
      <c r="C101" s="3">
        <v>7</v>
      </c>
      <c r="D101" s="9" t="s">
        <v>80</v>
      </c>
      <c r="E101" s="3">
        <v>3</v>
      </c>
      <c r="F101" s="3">
        <v>3</v>
      </c>
    </row>
    <row r="102" spans="1:6" x14ac:dyDescent="0.3">
      <c r="A102" s="3">
        <v>62</v>
      </c>
      <c r="B102" t="s">
        <v>172</v>
      </c>
      <c r="C102" s="3">
        <v>10</v>
      </c>
      <c r="D102" s="9" t="s">
        <v>80</v>
      </c>
      <c r="E102" s="3">
        <v>3</v>
      </c>
      <c r="F102" s="3">
        <v>3</v>
      </c>
    </row>
    <row r="103" spans="1:6" x14ac:dyDescent="0.3">
      <c r="A103" s="3">
        <v>37</v>
      </c>
      <c r="B103" t="s">
        <v>116</v>
      </c>
      <c r="C103" s="3">
        <v>7</v>
      </c>
      <c r="D103" s="9" t="s">
        <v>120</v>
      </c>
      <c r="E103" s="3">
        <v>3</v>
      </c>
      <c r="F103" s="3">
        <v>2</v>
      </c>
    </row>
    <row r="104" spans="1:6" x14ac:dyDescent="0.3">
      <c r="A104" s="3">
        <v>37</v>
      </c>
      <c r="B104" t="s">
        <v>116</v>
      </c>
      <c r="C104" s="3">
        <v>9</v>
      </c>
      <c r="D104" s="9" t="s">
        <v>96</v>
      </c>
      <c r="E104" s="3">
        <v>3</v>
      </c>
      <c r="F104" s="3">
        <v>2</v>
      </c>
    </row>
    <row r="105" spans="1:6" x14ac:dyDescent="0.3">
      <c r="A105" s="3">
        <v>37</v>
      </c>
      <c r="B105" t="s">
        <v>116</v>
      </c>
      <c r="C105" s="3">
        <v>10</v>
      </c>
      <c r="D105" s="9" t="s">
        <v>120</v>
      </c>
      <c r="E105" s="3">
        <v>3</v>
      </c>
      <c r="F105" s="3">
        <v>2</v>
      </c>
    </row>
    <row r="106" spans="1:6" x14ac:dyDescent="0.3">
      <c r="A106" s="3">
        <v>48</v>
      </c>
      <c r="B106" t="s">
        <v>185</v>
      </c>
      <c r="C106" s="3">
        <v>15</v>
      </c>
      <c r="D106" s="9">
        <v>3</v>
      </c>
      <c r="E106" s="3">
        <v>3</v>
      </c>
      <c r="F106" s="3">
        <v>1</v>
      </c>
    </row>
    <row r="107" spans="1:6" x14ac:dyDescent="0.3">
      <c r="A107" s="3">
        <v>13</v>
      </c>
      <c r="B107" t="s">
        <v>191</v>
      </c>
      <c r="C107" s="3">
        <v>12</v>
      </c>
      <c r="D107" s="9" t="s">
        <v>96</v>
      </c>
      <c r="E107" s="3">
        <v>3</v>
      </c>
      <c r="F107" s="3">
        <v>2</v>
      </c>
    </row>
    <row r="108" spans="1:6" x14ac:dyDescent="0.3">
      <c r="A108" s="3">
        <v>47</v>
      </c>
      <c r="B108" t="s">
        <v>193</v>
      </c>
      <c r="C108" s="3">
        <v>15</v>
      </c>
      <c r="D108" s="9" t="s">
        <v>80</v>
      </c>
      <c r="E108" s="3">
        <v>3</v>
      </c>
      <c r="F108" s="3">
        <v>3</v>
      </c>
    </row>
    <row r="109" spans="1:6" x14ac:dyDescent="0.3">
      <c r="A109" s="3">
        <v>47</v>
      </c>
      <c r="B109" t="s">
        <v>196</v>
      </c>
      <c r="C109" s="3">
        <v>10</v>
      </c>
      <c r="D109" s="9" t="s">
        <v>80</v>
      </c>
      <c r="E109" s="3">
        <v>3</v>
      </c>
      <c r="F109" s="3">
        <v>3</v>
      </c>
    </row>
    <row r="110" spans="1:6" x14ac:dyDescent="0.3">
      <c r="A110" s="3">
        <v>25</v>
      </c>
      <c r="B110" t="s">
        <v>84</v>
      </c>
      <c r="C110" s="3">
        <v>10</v>
      </c>
      <c r="D110" s="9" t="s">
        <v>93</v>
      </c>
      <c r="E110" s="3">
        <v>4</v>
      </c>
      <c r="F110" s="3">
        <v>3</v>
      </c>
    </row>
    <row r="111" spans="1:6" x14ac:dyDescent="0.3">
      <c r="A111" s="3">
        <v>61</v>
      </c>
      <c r="B111" t="s">
        <v>94</v>
      </c>
      <c r="C111" s="3">
        <v>9</v>
      </c>
      <c r="D111" s="9" t="s">
        <v>93</v>
      </c>
      <c r="E111" s="3">
        <v>4</v>
      </c>
      <c r="F111" s="3">
        <v>3</v>
      </c>
    </row>
    <row r="112" spans="1:6" x14ac:dyDescent="0.3">
      <c r="A112" s="3">
        <v>40</v>
      </c>
      <c r="B112" t="s">
        <v>84</v>
      </c>
      <c r="C112" s="3">
        <v>10</v>
      </c>
      <c r="D112" s="9" t="s">
        <v>105</v>
      </c>
      <c r="E112" s="3">
        <v>4</v>
      </c>
      <c r="F112" s="3">
        <v>3</v>
      </c>
    </row>
    <row r="113" spans="1:6" x14ac:dyDescent="0.3">
      <c r="A113" s="3">
        <v>40</v>
      </c>
      <c r="B113" t="s">
        <v>84</v>
      </c>
      <c r="C113" s="3">
        <v>10</v>
      </c>
      <c r="D113" s="9" t="s">
        <v>106</v>
      </c>
      <c r="E113" s="3">
        <v>4</v>
      </c>
      <c r="F113" s="3">
        <v>4</v>
      </c>
    </row>
    <row r="114" spans="1:6" x14ac:dyDescent="0.3">
      <c r="A114" s="3">
        <v>94</v>
      </c>
      <c r="B114" t="s">
        <v>107</v>
      </c>
      <c r="C114" s="3">
        <v>10</v>
      </c>
      <c r="D114" s="9" t="s">
        <v>108</v>
      </c>
      <c r="E114" s="3">
        <v>4</v>
      </c>
      <c r="F114" s="3">
        <v>2</v>
      </c>
    </row>
    <row r="115" spans="1:6" x14ac:dyDescent="0.3">
      <c r="A115" s="3">
        <v>64</v>
      </c>
      <c r="B115" t="s">
        <v>116</v>
      </c>
      <c r="C115" s="3">
        <v>4</v>
      </c>
      <c r="D115" s="9" t="s">
        <v>106</v>
      </c>
      <c r="E115" s="3">
        <v>4</v>
      </c>
      <c r="F115" s="3">
        <v>4</v>
      </c>
    </row>
    <row r="116" spans="1:6" x14ac:dyDescent="0.3">
      <c r="A116" s="3">
        <v>64</v>
      </c>
      <c r="B116" t="s">
        <v>116</v>
      </c>
      <c r="C116" s="3">
        <v>7</v>
      </c>
      <c r="D116" s="9">
        <v>4</v>
      </c>
      <c r="E116" s="3">
        <v>4</v>
      </c>
      <c r="F116" s="3">
        <v>1</v>
      </c>
    </row>
    <row r="117" spans="1:6" x14ac:dyDescent="0.3">
      <c r="A117" s="3">
        <v>90</v>
      </c>
      <c r="B117" t="s">
        <v>160</v>
      </c>
      <c r="C117" s="3">
        <v>8</v>
      </c>
      <c r="D117" s="9" t="s">
        <v>163</v>
      </c>
      <c r="E117" s="3">
        <v>4</v>
      </c>
      <c r="F117" s="3">
        <v>3</v>
      </c>
    </row>
    <row r="118" spans="1:6" x14ac:dyDescent="0.3">
      <c r="A118" s="3">
        <v>68</v>
      </c>
      <c r="B118" t="s">
        <v>166</v>
      </c>
      <c r="C118" s="3">
        <v>30</v>
      </c>
      <c r="D118" s="9" t="s">
        <v>106</v>
      </c>
      <c r="E118" s="3">
        <v>4</v>
      </c>
      <c r="F118" s="3">
        <v>4</v>
      </c>
    </row>
    <row r="119" spans="1:6" x14ac:dyDescent="0.3">
      <c r="A119" s="3">
        <v>68</v>
      </c>
      <c r="B119" t="s">
        <v>166</v>
      </c>
      <c r="C119" s="3">
        <v>10</v>
      </c>
      <c r="D119" s="9" t="s">
        <v>108</v>
      </c>
      <c r="E119" s="3">
        <v>4</v>
      </c>
      <c r="F119" s="3">
        <v>2</v>
      </c>
    </row>
    <row r="120" spans="1:6" x14ac:dyDescent="0.3">
      <c r="A120" s="3">
        <v>37</v>
      </c>
      <c r="B120" t="s">
        <v>116</v>
      </c>
      <c r="C120" s="3">
        <v>10</v>
      </c>
      <c r="D120" s="9" t="s">
        <v>108</v>
      </c>
      <c r="E120" s="3">
        <v>4</v>
      </c>
      <c r="F120" s="3">
        <v>2</v>
      </c>
    </row>
    <row r="121" spans="1:6" x14ac:dyDescent="0.3">
      <c r="A121" s="3">
        <v>81</v>
      </c>
      <c r="B121" t="s">
        <v>45</v>
      </c>
      <c r="C121" s="3">
        <v>12</v>
      </c>
      <c r="D121" s="9">
        <v>4</v>
      </c>
      <c r="E121" s="3">
        <v>4</v>
      </c>
      <c r="F121" s="3">
        <v>1</v>
      </c>
    </row>
    <row r="122" spans="1:6" x14ac:dyDescent="0.3">
      <c r="A122" s="3">
        <v>48</v>
      </c>
      <c r="B122" t="s">
        <v>185</v>
      </c>
      <c r="C122" s="3">
        <v>10</v>
      </c>
      <c r="D122" s="9" t="s">
        <v>106</v>
      </c>
      <c r="E122" s="3">
        <v>4</v>
      </c>
      <c r="F122" s="3">
        <v>4</v>
      </c>
    </row>
    <row r="123" spans="1:6" x14ac:dyDescent="0.3">
      <c r="A123" s="3">
        <v>47</v>
      </c>
      <c r="B123" t="s">
        <v>193</v>
      </c>
      <c r="C123" s="3">
        <v>10</v>
      </c>
      <c r="D123" s="9" t="s">
        <v>106</v>
      </c>
      <c r="E123" s="3">
        <v>4</v>
      </c>
      <c r="F123" s="3">
        <v>4</v>
      </c>
    </row>
    <row r="124" spans="1:6" x14ac:dyDescent="0.3">
      <c r="A124" s="3">
        <v>74</v>
      </c>
      <c r="B124" t="s">
        <v>79</v>
      </c>
      <c r="C124" s="3">
        <v>6</v>
      </c>
      <c r="D124" s="9" t="s">
        <v>82</v>
      </c>
      <c r="E124" s="3">
        <v>5</v>
      </c>
      <c r="F124" s="3">
        <v>4</v>
      </c>
    </row>
    <row r="125" spans="1:6" x14ac:dyDescent="0.3">
      <c r="A125" s="3">
        <v>61</v>
      </c>
      <c r="B125" t="s">
        <v>94</v>
      </c>
      <c r="C125" s="3">
        <v>8</v>
      </c>
      <c r="D125" s="9" t="s">
        <v>95</v>
      </c>
      <c r="E125" s="3">
        <v>5</v>
      </c>
      <c r="F125" s="3">
        <v>4</v>
      </c>
    </row>
    <row r="126" spans="1:6" x14ac:dyDescent="0.3">
      <c r="A126" s="3">
        <v>94</v>
      </c>
      <c r="B126" t="s">
        <v>84</v>
      </c>
      <c r="C126" s="3">
        <v>12</v>
      </c>
      <c r="D126" s="9" t="s">
        <v>109</v>
      </c>
      <c r="E126" s="3">
        <v>5</v>
      </c>
      <c r="F126" s="3">
        <v>2</v>
      </c>
    </row>
    <row r="127" spans="1:6" x14ac:dyDescent="0.3">
      <c r="A127" s="3">
        <v>85</v>
      </c>
      <c r="B127" t="s">
        <v>122</v>
      </c>
      <c r="C127" s="3">
        <v>6</v>
      </c>
      <c r="D127" s="9" t="s">
        <v>124</v>
      </c>
      <c r="E127" s="3">
        <v>5</v>
      </c>
      <c r="F127" s="3">
        <v>3</v>
      </c>
    </row>
    <row r="128" spans="1:6" x14ac:dyDescent="0.3">
      <c r="A128" s="3">
        <v>33</v>
      </c>
      <c r="B128" t="s">
        <v>139</v>
      </c>
      <c r="C128" s="3">
        <v>10</v>
      </c>
      <c r="D128" s="9" t="s">
        <v>143</v>
      </c>
      <c r="E128" s="3">
        <v>5</v>
      </c>
      <c r="F128" s="3">
        <v>2</v>
      </c>
    </row>
    <row r="129" spans="1:6" x14ac:dyDescent="0.3">
      <c r="A129" s="3">
        <v>1</v>
      </c>
      <c r="B129" t="s">
        <v>148</v>
      </c>
      <c r="C129" s="3">
        <v>15</v>
      </c>
      <c r="D129" s="9" t="s">
        <v>150</v>
      </c>
      <c r="E129" s="3">
        <v>5</v>
      </c>
      <c r="F129" s="3">
        <v>3</v>
      </c>
    </row>
    <row r="130" spans="1:6" x14ac:dyDescent="0.3">
      <c r="A130" s="3">
        <v>1</v>
      </c>
      <c r="B130" t="s">
        <v>148</v>
      </c>
      <c r="C130" s="3">
        <v>10</v>
      </c>
      <c r="D130" s="9">
        <v>5</v>
      </c>
      <c r="E130" s="3">
        <v>5</v>
      </c>
      <c r="F130" s="3">
        <v>1</v>
      </c>
    </row>
    <row r="131" spans="1:6" x14ac:dyDescent="0.3">
      <c r="A131" s="3">
        <v>90</v>
      </c>
      <c r="B131" t="s">
        <v>160</v>
      </c>
      <c r="C131" s="3">
        <v>10</v>
      </c>
      <c r="D131" s="9" t="s">
        <v>95</v>
      </c>
      <c r="E131" s="3">
        <v>5</v>
      </c>
      <c r="F131" s="3">
        <v>4</v>
      </c>
    </row>
    <row r="132" spans="1:6" x14ac:dyDescent="0.3">
      <c r="A132" s="3">
        <v>68</v>
      </c>
      <c r="B132" t="s">
        <v>166</v>
      </c>
      <c r="C132" s="3">
        <v>15</v>
      </c>
      <c r="D132" s="9" t="s">
        <v>109</v>
      </c>
      <c r="E132" s="3">
        <v>5</v>
      </c>
      <c r="F132" s="3">
        <v>2</v>
      </c>
    </row>
    <row r="133" spans="1:6" x14ac:dyDescent="0.3">
      <c r="A133" s="3">
        <v>81</v>
      </c>
      <c r="B133" t="s">
        <v>45</v>
      </c>
      <c r="C133" s="3">
        <v>6</v>
      </c>
      <c r="D133" s="9" t="s">
        <v>143</v>
      </c>
      <c r="E133" s="3">
        <v>5</v>
      </c>
      <c r="F133" s="3">
        <v>2</v>
      </c>
    </row>
    <row r="134" spans="1:6" x14ac:dyDescent="0.3">
      <c r="A134" s="3">
        <v>81</v>
      </c>
      <c r="B134" t="s">
        <v>45</v>
      </c>
      <c r="C134" s="3">
        <v>11</v>
      </c>
      <c r="D134" s="9" t="s">
        <v>143</v>
      </c>
      <c r="E134" s="3">
        <v>5</v>
      </c>
      <c r="F134" s="3">
        <v>2</v>
      </c>
    </row>
    <row r="135" spans="1:6" x14ac:dyDescent="0.3">
      <c r="A135" s="3">
        <v>44</v>
      </c>
      <c r="B135" t="s">
        <v>180</v>
      </c>
      <c r="C135" s="3">
        <v>10</v>
      </c>
      <c r="D135" s="9">
        <v>5</v>
      </c>
      <c r="E135" s="3">
        <v>5</v>
      </c>
      <c r="F135" s="3">
        <v>1</v>
      </c>
    </row>
    <row r="136" spans="1:6" x14ac:dyDescent="0.3">
      <c r="A136" s="3">
        <v>44</v>
      </c>
      <c r="B136" t="s">
        <v>180</v>
      </c>
      <c r="C136" s="3">
        <v>10</v>
      </c>
      <c r="D136" s="9" t="s">
        <v>183</v>
      </c>
      <c r="E136" s="3">
        <v>5</v>
      </c>
      <c r="F136" s="3">
        <v>3</v>
      </c>
    </row>
    <row r="137" spans="1:6" x14ac:dyDescent="0.3">
      <c r="A137" s="3">
        <v>13</v>
      </c>
      <c r="B137" t="s">
        <v>191</v>
      </c>
      <c r="C137" s="3">
        <v>10</v>
      </c>
      <c r="D137" s="9">
        <v>5</v>
      </c>
      <c r="E137" s="3">
        <v>5</v>
      </c>
      <c r="F137" s="3">
        <v>1</v>
      </c>
    </row>
    <row r="138" spans="1:6" x14ac:dyDescent="0.3">
      <c r="A138" s="3">
        <v>47</v>
      </c>
      <c r="B138" t="s">
        <v>193</v>
      </c>
      <c r="C138" s="3">
        <v>8</v>
      </c>
      <c r="D138" s="9" t="s">
        <v>195</v>
      </c>
      <c r="E138" s="3">
        <v>5</v>
      </c>
      <c r="F138" s="3">
        <v>5</v>
      </c>
    </row>
    <row r="139" spans="1:6" x14ac:dyDescent="0.3">
      <c r="A139" s="3">
        <v>74</v>
      </c>
      <c r="B139" t="s">
        <v>79</v>
      </c>
      <c r="C139" s="3">
        <v>10</v>
      </c>
      <c r="D139" s="9" t="s">
        <v>81</v>
      </c>
      <c r="E139" s="3">
        <v>6</v>
      </c>
      <c r="F139" s="3">
        <v>6</v>
      </c>
    </row>
    <row r="140" spans="1:6" x14ac:dyDescent="0.3">
      <c r="A140" s="3">
        <v>40</v>
      </c>
      <c r="B140" t="s">
        <v>100</v>
      </c>
      <c r="C140" s="3">
        <v>10</v>
      </c>
      <c r="D140" s="9" t="s">
        <v>101</v>
      </c>
      <c r="E140" s="3">
        <v>6</v>
      </c>
      <c r="F140" s="3">
        <v>5</v>
      </c>
    </row>
    <row r="141" spans="1:6" x14ac:dyDescent="0.3">
      <c r="A141" s="3">
        <v>85</v>
      </c>
      <c r="B141" t="s">
        <v>122</v>
      </c>
      <c r="C141" s="3">
        <v>9</v>
      </c>
      <c r="D141" s="9" t="s">
        <v>127</v>
      </c>
      <c r="E141" s="3">
        <v>6</v>
      </c>
      <c r="F141" s="3">
        <v>3</v>
      </c>
    </row>
    <row r="142" spans="1:6" x14ac:dyDescent="0.3">
      <c r="A142" s="3">
        <v>88</v>
      </c>
      <c r="B142" t="s">
        <v>42</v>
      </c>
      <c r="C142" s="3">
        <v>12</v>
      </c>
      <c r="D142" s="9" t="s">
        <v>158</v>
      </c>
      <c r="E142" s="3">
        <v>6</v>
      </c>
      <c r="F142" s="3">
        <v>3</v>
      </c>
    </row>
    <row r="143" spans="1:6" x14ac:dyDescent="0.3">
      <c r="A143" s="3">
        <v>62</v>
      </c>
      <c r="B143" t="s">
        <v>172</v>
      </c>
      <c r="C143" s="3">
        <v>10</v>
      </c>
      <c r="D143" s="9" t="s">
        <v>173</v>
      </c>
      <c r="E143" s="3">
        <v>6</v>
      </c>
      <c r="F143" s="3">
        <v>5</v>
      </c>
    </row>
    <row r="144" spans="1:6" x14ac:dyDescent="0.3">
      <c r="A144" s="3">
        <v>44</v>
      </c>
      <c r="B144" t="s">
        <v>180</v>
      </c>
      <c r="C144" s="3">
        <v>10</v>
      </c>
      <c r="D144" s="9" t="s">
        <v>184</v>
      </c>
      <c r="E144" s="3">
        <v>6</v>
      </c>
      <c r="F144" s="3">
        <v>2</v>
      </c>
    </row>
    <row r="145" spans="1:6" x14ac:dyDescent="0.3">
      <c r="A145" s="3">
        <v>48</v>
      </c>
      <c r="B145" t="s">
        <v>185</v>
      </c>
      <c r="C145" s="3">
        <v>7</v>
      </c>
      <c r="D145" s="9" t="s">
        <v>184</v>
      </c>
      <c r="E145" s="3">
        <v>6</v>
      </c>
      <c r="F145" s="3">
        <v>2</v>
      </c>
    </row>
    <row r="146" spans="1:6" x14ac:dyDescent="0.3">
      <c r="A146" s="3">
        <v>68</v>
      </c>
      <c r="B146" t="s">
        <v>166</v>
      </c>
      <c r="C146" s="3">
        <v>10</v>
      </c>
      <c r="D146" s="9" t="s">
        <v>170</v>
      </c>
      <c r="E146" s="3">
        <v>7</v>
      </c>
      <c r="F146" s="3">
        <v>4</v>
      </c>
    </row>
    <row r="147" spans="1:6" x14ac:dyDescent="0.3">
      <c r="A147" s="3">
        <v>44</v>
      </c>
      <c r="B147" t="s">
        <v>180</v>
      </c>
      <c r="C147" s="3">
        <v>20</v>
      </c>
      <c r="D147" s="9" t="s">
        <v>181</v>
      </c>
      <c r="E147" s="3">
        <v>7</v>
      </c>
      <c r="F147" s="3">
        <v>5</v>
      </c>
    </row>
    <row r="148" spans="1:6" x14ac:dyDescent="0.3">
      <c r="A148" s="3">
        <v>25</v>
      </c>
      <c r="B148" t="s">
        <v>84</v>
      </c>
      <c r="C148" s="3">
        <v>10</v>
      </c>
      <c r="D148" s="9" t="s">
        <v>85</v>
      </c>
      <c r="E148" s="3">
        <v>8</v>
      </c>
      <c r="F148" s="3">
        <v>5</v>
      </c>
    </row>
    <row r="149" spans="1:6" x14ac:dyDescent="0.3">
      <c r="A149" s="3">
        <v>25</v>
      </c>
      <c r="B149" t="s">
        <v>84</v>
      </c>
      <c r="C149" s="3">
        <v>10</v>
      </c>
      <c r="D149" s="9" t="s">
        <v>88</v>
      </c>
      <c r="E149" s="3">
        <v>8</v>
      </c>
      <c r="F149" s="3">
        <v>4</v>
      </c>
    </row>
    <row r="150" spans="1:6" x14ac:dyDescent="0.3">
      <c r="A150" s="3">
        <v>25</v>
      </c>
      <c r="B150" t="s">
        <v>84</v>
      </c>
      <c r="C150" s="3">
        <v>10</v>
      </c>
      <c r="D150" s="9" t="s">
        <v>90</v>
      </c>
      <c r="E150" s="3">
        <v>8</v>
      </c>
      <c r="F150" s="3">
        <v>5</v>
      </c>
    </row>
    <row r="151" spans="1:6" x14ac:dyDescent="0.3">
      <c r="A151" s="3">
        <v>85</v>
      </c>
      <c r="B151" t="s">
        <v>122</v>
      </c>
      <c r="C151" s="3">
        <v>8</v>
      </c>
      <c r="D151" s="9" t="s">
        <v>123</v>
      </c>
      <c r="E151" s="3">
        <v>8</v>
      </c>
      <c r="F151" s="3">
        <v>5</v>
      </c>
    </row>
    <row r="152" spans="1:6" x14ac:dyDescent="0.3">
      <c r="A152" s="3">
        <v>9</v>
      </c>
      <c r="B152" t="s">
        <v>128</v>
      </c>
      <c r="C152" s="3">
        <v>5</v>
      </c>
      <c r="D152" s="9" t="s">
        <v>135</v>
      </c>
      <c r="E152" s="3">
        <v>8</v>
      </c>
      <c r="F152" s="3">
        <v>3</v>
      </c>
    </row>
    <row r="153" spans="1:6" x14ac:dyDescent="0.3">
      <c r="A153" s="3">
        <v>68</v>
      </c>
      <c r="B153" t="s">
        <v>166</v>
      </c>
      <c r="C153" s="3">
        <v>8</v>
      </c>
      <c r="D153" s="9" t="s">
        <v>171</v>
      </c>
      <c r="E153" s="3">
        <v>8</v>
      </c>
      <c r="F153" s="3">
        <v>4</v>
      </c>
    </row>
    <row r="154" spans="1:6" x14ac:dyDescent="0.3">
      <c r="A154" s="3">
        <v>62</v>
      </c>
      <c r="B154" t="s">
        <v>172</v>
      </c>
      <c r="C154" s="3">
        <v>10</v>
      </c>
      <c r="D154" s="9" t="s">
        <v>171</v>
      </c>
      <c r="E154" s="3">
        <v>8</v>
      </c>
      <c r="F154" s="3">
        <v>4</v>
      </c>
    </row>
    <row r="155" spans="1:6" x14ac:dyDescent="0.3">
      <c r="A155" s="3">
        <v>81</v>
      </c>
      <c r="B155" t="s">
        <v>45</v>
      </c>
      <c r="C155" s="3">
        <v>10</v>
      </c>
      <c r="D155" s="9" t="s">
        <v>175</v>
      </c>
      <c r="E155" s="3">
        <v>8</v>
      </c>
      <c r="F155" s="3">
        <v>2</v>
      </c>
    </row>
    <row r="156" spans="1:6" x14ac:dyDescent="0.3">
      <c r="A156" s="3">
        <v>74</v>
      </c>
      <c r="B156" t="s">
        <v>79</v>
      </c>
      <c r="C156" s="3">
        <v>6</v>
      </c>
      <c r="D156" s="9" t="s">
        <v>83</v>
      </c>
      <c r="E156" s="3">
        <v>9</v>
      </c>
      <c r="F156" s="3">
        <v>7</v>
      </c>
    </row>
    <row r="157" spans="1:6" x14ac:dyDescent="0.3">
      <c r="A157" s="3">
        <v>40</v>
      </c>
      <c r="B157" t="s">
        <v>84</v>
      </c>
      <c r="C157" s="3">
        <v>10</v>
      </c>
      <c r="D157" s="9" t="s">
        <v>104</v>
      </c>
      <c r="E157" s="3">
        <v>9</v>
      </c>
      <c r="F157" s="3">
        <v>4</v>
      </c>
    </row>
    <row r="158" spans="1:6" x14ac:dyDescent="0.3">
      <c r="A158" s="3">
        <v>85</v>
      </c>
      <c r="B158" t="s">
        <v>122</v>
      </c>
      <c r="C158" s="3">
        <v>8</v>
      </c>
      <c r="D158" s="9" t="s">
        <v>125</v>
      </c>
      <c r="E158" s="3">
        <v>9</v>
      </c>
      <c r="F158" s="3">
        <v>4</v>
      </c>
    </row>
    <row r="159" spans="1:6" x14ac:dyDescent="0.3">
      <c r="A159" s="3">
        <v>88</v>
      </c>
      <c r="B159" t="s">
        <v>42</v>
      </c>
      <c r="C159" s="3">
        <v>10</v>
      </c>
      <c r="D159" s="9" t="s">
        <v>159</v>
      </c>
      <c r="E159" s="3">
        <v>9</v>
      </c>
      <c r="F159" s="3">
        <v>4</v>
      </c>
    </row>
    <row r="160" spans="1:6" x14ac:dyDescent="0.3">
      <c r="A160" s="3">
        <v>48</v>
      </c>
      <c r="B160" t="s">
        <v>185</v>
      </c>
      <c r="C160" s="3">
        <v>8</v>
      </c>
      <c r="D160" s="9" t="s">
        <v>188</v>
      </c>
      <c r="E160" s="3">
        <v>9</v>
      </c>
      <c r="F160" s="3">
        <v>2</v>
      </c>
    </row>
    <row r="161" spans="1:6" x14ac:dyDescent="0.3">
      <c r="A161" s="3">
        <v>25</v>
      </c>
      <c r="B161" t="s">
        <v>84</v>
      </c>
      <c r="C161" s="3">
        <v>10</v>
      </c>
      <c r="D161" s="9" t="s">
        <v>87</v>
      </c>
      <c r="E161" s="3">
        <v>10</v>
      </c>
      <c r="F161" s="3">
        <v>6</v>
      </c>
    </row>
    <row r="162" spans="1:6" x14ac:dyDescent="0.3">
      <c r="A162" s="3">
        <v>88</v>
      </c>
      <c r="B162" t="s">
        <v>42</v>
      </c>
      <c r="C162" s="3">
        <v>12</v>
      </c>
      <c r="D162" s="9" t="s">
        <v>155</v>
      </c>
      <c r="E162" s="3">
        <v>10</v>
      </c>
      <c r="F162" s="3">
        <v>5</v>
      </c>
    </row>
    <row r="163" spans="1:6" x14ac:dyDescent="0.3">
      <c r="A163" s="3">
        <v>88</v>
      </c>
      <c r="B163" t="s">
        <v>42</v>
      </c>
      <c r="C163" s="3">
        <v>10</v>
      </c>
      <c r="D163" s="9">
        <v>10</v>
      </c>
      <c r="E163" s="3">
        <v>10</v>
      </c>
      <c r="F163" s="3">
        <v>1</v>
      </c>
    </row>
    <row r="164" spans="1:6" x14ac:dyDescent="0.3">
      <c r="A164" s="3">
        <v>90</v>
      </c>
      <c r="B164" t="s">
        <v>160</v>
      </c>
      <c r="C164" s="3">
        <v>10</v>
      </c>
      <c r="D164" s="9" t="s">
        <v>164</v>
      </c>
      <c r="E164" s="3">
        <v>10</v>
      </c>
      <c r="F164" s="3">
        <v>8</v>
      </c>
    </row>
    <row r="165" spans="1:6" x14ac:dyDescent="0.3">
      <c r="A165" s="3">
        <v>92</v>
      </c>
      <c r="B165" t="s">
        <v>177</v>
      </c>
      <c r="C165" s="3">
        <v>10</v>
      </c>
      <c r="D165" s="9" t="s">
        <v>179</v>
      </c>
      <c r="E165" s="3">
        <v>10</v>
      </c>
      <c r="F165" s="3">
        <v>4</v>
      </c>
    </row>
    <row r="166" spans="1:6" x14ac:dyDescent="0.3">
      <c r="A166" s="3">
        <v>13</v>
      </c>
      <c r="B166" t="s">
        <v>191</v>
      </c>
      <c r="C166" s="3">
        <v>15</v>
      </c>
      <c r="D166" s="9" t="s">
        <v>192</v>
      </c>
      <c r="E166" s="3">
        <v>10</v>
      </c>
      <c r="F166" s="3">
        <v>2</v>
      </c>
    </row>
    <row r="167" spans="1:6" x14ac:dyDescent="0.3">
      <c r="A167" s="3">
        <v>61</v>
      </c>
      <c r="B167" t="s">
        <v>94</v>
      </c>
      <c r="C167" s="3">
        <v>8</v>
      </c>
      <c r="D167" s="9" t="s">
        <v>97</v>
      </c>
      <c r="E167" s="3">
        <v>11</v>
      </c>
      <c r="F167" s="3">
        <v>3</v>
      </c>
    </row>
    <row r="168" spans="1:6" x14ac:dyDescent="0.3">
      <c r="A168" s="3">
        <v>33</v>
      </c>
      <c r="B168" t="s">
        <v>139</v>
      </c>
      <c r="C168" s="3">
        <v>10</v>
      </c>
      <c r="D168" s="9" t="s">
        <v>144</v>
      </c>
      <c r="E168" s="3">
        <v>11</v>
      </c>
      <c r="F168" s="3">
        <v>6</v>
      </c>
    </row>
    <row r="169" spans="1:6" x14ac:dyDescent="0.3">
      <c r="A169" s="3">
        <v>88</v>
      </c>
      <c r="B169" t="s">
        <v>42</v>
      </c>
      <c r="C169" s="3">
        <v>10</v>
      </c>
      <c r="D169" s="9" t="s">
        <v>154</v>
      </c>
      <c r="E169" s="3">
        <v>11</v>
      </c>
      <c r="F169" s="3">
        <v>5</v>
      </c>
    </row>
    <row r="170" spans="1:6" x14ac:dyDescent="0.3">
      <c r="A170" s="3">
        <v>64</v>
      </c>
      <c r="B170" t="s">
        <v>116</v>
      </c>
      <c r="C170" s="3">
        <v>10</v>
      </c>
      <c r="D170" s="9" t="s">
        <v>121</v>
      </c>
      <c r="E170" s="3">
        <v>12</v>
      </c>
      <c r="F170" s="3">
        <v>3</v>
      </c>
    </row>
    <row r="171" spans="1:6" x14ac:dyDescent="0.3">
      <c r="A171" s="3">
        <v>68</v>
      </c>
      <c r="B171" t="s">
        <v>166</v>
      </c>
      <c r="C171" s="3">
        <v>20</v>
      </c>
      <c r="D171" s="9" t="s">
        <v>168</v>
      </c>
      <c r="E171" s="3">
        <v>12</v>
      </c>
      <c r="F171" s="3">
        <v>6</v>
      </c>
    </row>
    <row r="172" spans="1:6" x14ac:dyDescent="0.3">
      <c r="A172" s="3">
        <v>92</v>
      </c>
      <c r="B172" t="s">
        <v>177</v>
      </c>
      <c r="C172" s="3">
        <v>15</v>
      </c>
      <c r="D172" s="9" t="s">
        <v>121</v>
      </c>
      <c r="E172" s="3">
        <v>12</v>
      </c>
      <c r="F172" s="3">
        <v>3</v>
      </c>
    </row>
    <row r="173" spans="1:6" x14ac:dyDescent="0.3">
      <c r="A173" s="3">
        <v>25</v>
      </c>
      <c r="B173" t="s">
        <v>84</v>
      </c>
      <c r="C173" s="3">
        <v>10</v>
      </c>
      <c r="D173" s="9" t="s">
        <v>91</v>
      </c>
      <c r="E173" s="3">
        <v>13</v>
      </c>
      <c r="F173" s="3">
        <v>7</v>
      </c>
    </row>
    <row r="174" spans="1:6" x14ac:dyDescent="0.3">
      <c r="A174" s="3">
        <v>88</v>
      </c>
      <c r="B174" t="s">
        <v>42</v>
      </c>
      <c r="C174" s="3">
        <v>10</v>
      </c>
      <c r="D174" s="9" t="s">
        <v>156</v>
      </c>
      <c r="E174" s="3">
        <v>14</v>
      </c>
      <c r="F174" s="3">
        <v>5</v>
      </c>
    </row>
    <row r="175" spans="1:6" x14ac:dyDescent="0.3">
      <c r="A175" s="3">
        <v>64</v>
      </c>
      <c r="B175" t="s">
        <v>116</v>
      </c>
      <c r="C175" s="3">
        <v>10</v>
      </c>
      <c r="D175" s="9" t="s">
        <v>119</v>
      </c>
      <c r="E175" s="3">
        <v>15</v>
      </c>
      <c r="F175" s="3">
        <v>3</v>
      </c>
    </row>
    <row r="176" spans="1:6" x14ac:dyDescent="0.3">
      <c r="A176" s="3">
        <v>90</v>
      </c>
      <c r="B176" t="s">
        <v>160</v>
      </c>
      <c r="C176" s="3">
        <v>7</v>
      </c>
      <c r="D176" s="9" t="s">
        <v>161</v>
      </c>
      <c r="E176" s="3">
        <v>15</v>
      </c>
      <c r="F176" s="3">
        <v>12</v>
      </c>
    </row>
    <row r="177" spans="1:6" x14ac:dyDescent="0.3">
      <c r="A177" s="3">
        <v>68</v>
      </c>
      <c r="B177" t="s">
        <v>166</v>
      </c>
      <c r="C177" s="3">
        <v>10</v>
      </c>
      <c r="D177" s="9" t="s">
        <v>167</v>
      </c>
      <c r="E177" s="3">
        <v>16</v>
      </c>
      <c r="F177" s="3">
        <v>2</v>
      </c>
    </row>
    <row r="178" spans="1:6" x14ac:dyDescent="0.3">
      <c r="A178" s="3">
        <v>48</v>
      </c>
      <c r="B178" t="s">
        <v>185</v>
      </c>
      <c r="C178" s="3">
        <v>8</v>
      </c>
      <c r="D178" s="9" t="s">
        <v>187</v>
      </c>
      <c r="E178" s="3">
        <v>16</v>
      </c>
      <c r="F178" s="3">
        <v>7</v>
      </c>
    </row>
    <row r="179" spans="1:6" x14ac:dyDescent="0.3">
      <c r="A179" s="3">
        <v>1</v>
      </c>
      <c r="B179" t="s">
        <v>148</v>
      </c>
      <c r="C179" s="3">
        <v>15</v>
      </c>
      <c r="D179" s="9" t="s">
        <v>151</v>
      </c>
      <c r="E179" s="3">
        <v>17</v>
      </c>
      <c r="F179" s="3">
        <v>3</v>
      </c>
    </row>
    <row r="180" spans="1:6" x14ac:dyDescent="0.3">
      <c r="A180" s="3">
        <v>88</v>
      </c>
      <c r="B180" t="s">
        <v>42</v>
      </c>
      <c r="C180" s="3">
        <v>10</v>
      </c>
      <c r="D180" s="9" t="s">
        <v>157</v>
      </c>
      <c r="E180" s="3">
        <v>17</v>
      </c>
      <c r="F180" s="3">
        <v>2</v>
      </c>
    </row>
    <row r="181" spans="1:6" x14ac:dyDescent="0.3">
      <c r="A181" s="3">
        <v>94</v>
      </c>
      <c r="B181" t="s">
        <v>84</v>
      </c>
      <c r="C181" s="3">
        <v>10</v>
      </c>
      <c r="D181" s="9" t="s">
        <v>114</v>
      </c>
      <c r="E181" s="3">
        <v>19</v>
      </c>
      <c r="F181" s="3">
        <v>11</v>
      </c>
    </row>
    <row r="182" spans="1:6" x14ac:dyDescent="0.3">
      <c r="A182" s="3">
        <v>62</v>
      </c>
      <c r="B182" t="s">
        <v>172</v>
      </c>
      <c r="C182" s="3">
        <v>10</v>
      </c>
      <c r="D182" s="9" t="s">
        <v>174</v>
      </c>
      <c r="E182" s="3">
        <v>20</v>
      </c>
      <c r="F182" s="3">
        <v>9</v>
      </c>
    </row>
    <row r="183" spans="1:6" x14ac:dyDescent="0.3">
      <c r="A183" s="3">
        <v>81</v>
      </c>
      <c r="B183" t="s">
        <v>45</v>
      </c>
      <c r="C183" s="3">
        <v>11</v>
      </c>
      <c r="D183" s="9" t="s">
        <v>176</v>
      </c>
      <c r="E183" s="3">
        <v>20</v>
      </c>
      <c r="F183" s="3">
        <v>4</v>
      </c>
    </row>
    <row r="184" spans="1:6" x14ac:dyDescent="0.3">
      <c r="A184" s="3">
        <v>85</v>
      </c>
      <c r="B184" t="s">
        <v>122</v>
      </c>
      <c r="C184" s="3">
        <v>5</v>
      </c>
      <c r="D184" s="9" t="s">
        <v>126</v>
      </c>
      <c r="E184" s="3">
        <v>21</v>
      </c>
      <c r="F184" s="3">
        <v>8</v>
      </c>
    </row>
    <row r="185" spans="1:6" x14ac:dyDescent="0.3">
      <c r="A185" s="3">
        <v>9</v>
      </c>
      <c r="B185" t="s">
        <v>128</v>
      </c>
      <c r="C185" s="3">
        <v>10</v>
      </c>
      <c r="D185" s="9" t="s">
        <v>132</v>
      </c>
      <c r="E185" s="3">
        <v>21</v>
      </c>
      <c r="F185" s="3">
        <v>7</v>
      </c>
    </row>
    <row r="186" spans="1:6" x14ac:dyDescent="0.3">
      <c r="A186" s="3">
        <v>48</v>
      </c>
      <c r="B186" t="s">
        <v>185</v>
      </c>
      <c r="C186" s="3">
        <v>10</v>
      </c>
      <c r="D186" s="9" t="s">
        <v>186</v>
      </c>
      <c r="E186" s="3">
        <v>21</v>
      </c>
      <c r="F186" s="3">
        <v>8</v>
      </c>
    </row>
    <row r="187" spans="1:6" x14ac:dyDescent="0.3">
      <c r="A187" s="3">
        <v>48</v>
      </c>
      <c r="B187" t="s">
        <v>185</v>
      </c>
      <c r="C187" s="3">
        <v>10</v>
      </c>
      <c r="D187" s="9" t="s">
        <v>190</v>
      </c>
      <c r="E187" s="3">
        <v>21</v>
      </c>
      <c r="F187" s="3">
        <v>5</v>
      </c>
    </row>
    <row r="188" spans="1:6" x14ac:dyDescent="0.3">
      <c r="A188" s="3">
        <v>47</v>
      </c>
      <c r="B188" t="s">
        <v>196</v>
      </c>
      <c r="C188" s="3">
        <v>10</v>
      </c>
      <c r="D188" s="9" t="s">
        <v>197</v>
      </c>
      <c r="E188" s="3">
        <v>21</v>
      </c>
      <c r="F188" s="3">
        <v>6</v>
      </c>
    </row>
    <row r="189" spans="1:6" x14ac:dyDescent="0.3">
      <c r="A189" s="3">
        <v>61</v>
      </c>
      <c r="B189" t="s">
        <v>94</v>
      </c>
      <c r="C189" s="3">
        <v>11</v>
      </c>
      <c r="D189" s="9" t="s">
        <v>99</v>
      </c>
      <c r="E189" s="3">
        <v>22</v>
      </c>
      <c r="F189" s="3">
        <v>9</v>
      </c>
    </row>
    <row r="190" spans="1:6" x14ac:dyDescent="0.3">
      <c r="A190" s="3">
        <v>90</v>
      </c>
      <c r="B190" t="s">
        <v>160</v>
      </c>
      <c r="C190" s="3">
        <v>10</v>
      </c>
      <c r="D190" s="9" t="s">
        <v>165</v>
      </c>
      <c r="E190" s="3">
        <v>22</v>
      </c>
      <c r="F190" s="3">
        <v>7</v>
      </c>
    </row>
    <row r="191" spans="1:6" x14ac:dyDescent="0.3">
      <c r="A191" s="3">
        <v>61</v>
      </c>
      <c r="B191" t="s">
        <v>94</v>
      </c>
      <c r="C191" s="3">
        <v>7</v>
      </c>
      <c r="D191" s="9" t="s">
        <v>98</v>
      </c>
      <c r="E191" s="3">
        <v>23</v>
      </c>
      <c r="F191" s="3">
        <v>7</v>
      </c>
    </row>
    <row r="192" spans="1:6" x14ac:dyDescent="0.3">
      <c r="A192" s="3">
        <v>47</v>
      </c>
      <c r="B192" t="s">
        <v>193</v>
      </c>
      <c r="C192" s="3">
        <v>10</v>
      </c>
      <c r="D192" s="9" t="s">
        <v>194</v>
      </c>
      <c r="E192" s="3">
        <v>23</v>
      </c>
      <c r="F192" s="3">
        <v>2</v>
      </c>
    </row>
    <row r="193" spans="1:6" x14ac:dyDescent="0.3">
      <c r="A193" s="3">
        <v>40</v>
      </c>
      <c r="B193" t="s">
        <v>84</v>
      </c>
      <c r="C193" s="3">
        <v>12</v>
      </c>
      <c r="D193" s="9" t="s">
        <v>103</v>
      </c>
      <c r="E193" s="3">
        <v>24</v>
      </c>
      <c r="F193" s="3">
        <v>3</v>
      </c>
    </row>
    <row r="194" spans="1:6" x14ac:dyDescent="0.3">
      <c r="A194" s="3">
        <v>90</v>
      </c>
      <c r="B194" t="s">
        <v>160</v>
      </c>
      <c r="C194" s="3">
        <v>10</v>
      </c>
      <c r="D194" s="9" t="s">
        <v>162</v>
      </c>
      <c r="E194" s="3">
        <v>24</v>
      </c>
      <c r="F194" s="3">
        <v>9</v>
      </c>
    </row>
    <row r="195" spans="1:6" x14ac:dyDescent="0.3">
      <c r="A195" s="3">
        <v>92</v>
      </c>
      <c r="B195" t="s">
        <v>177</v>
      </c>
      <c r="C195" s="3">
        <v>12</v>
      </c>
      <c r="D195" s="9" t="s">
        <v>178</v>
      </c>
      <c r="E195" s="3">
        <v>24</v>
      </c>
      <c r="F195" s="3">
        <v>10</v>
      </c>
    </row>
    <row r="196" spans="1:6" x14ac:dyDescent="0.3">
      <c r="A196" s="3">
        <v>94</v>
      </c>
      <c r="B196" t="s">
        <v>84</v>
      </c>
      <c r="C196" s="3">
        <v>12</v>
      </c>
      <c r="D196" s="9" t="s">
        <v>111</v>
      </c>
      <c r="E196" s="3">
        <v>25</v>
      </c>
      <c r="F196" s="3">
        <v>5</v>
      </c>
    </row>
    <row r="197" spans="1:6" x14ac:dyDescent="0.3">
      <c r="A197" s="3">
        <v>33</v>
      </c>
      <c r="B197" t="s">
        <v>139</v>
      </c>
      <c r="C197" s="3">
        <v>10</v>
      </c>
      <c r="D197" s="9" t="s">
        <v>141</v>
      </c>
      <c r="E197" s="3">
        <v>28</v>
      </c>
      <c r="F197" s="3">
        <v>6</v>
      </c>
    </row>
    <row r="198" spans="1:6" x14ac:dyDescent="0.3">
      <c r="A198" s="3">
        <v>1</v>
      </c>
      <c r="B198" t="s">
        <v>148</v>
      </c>
      <c r="C198" s="3">
        <v>15</v>
      </c>
      <c r="D198" s="9" t="s">
        <v>149</v>
      </c>
      <c r="E198" s="3">
        <v>28</v>
      </c>
      <c r="F198" s="3">
        <v>3</v>
      </c>
    </row>
    <row r="199" spans="1:6" x14ac:dyDescent="0.3">
      <c r="A199" s="3">
        <v>48</v>
      </c>
      <c r="B199" t="s">
        <v>185</v>
      </c>
      <c r="C199" s="3">
        <v>15</v>
      </c>
      <c r="D199" s="9" t="s">
        <v>189</v>
      </c>
      <c r="E199" s="3">
        <v>28</v>
      </c>
      <c r="F199" s="3">
        <v>6</v>
      </c>
    </row>
    <row r="200" spans="1:6" x14ac:dyDescent="0.3">
      <c r="A200" s="3">
        <v>25</v>
      </c>
      <c r="B200" t="s">
        <v>84</v>
      </c>
      <c r="C200" s="3">
        <v>10</v>
      </c>
      <c r="D200" s="9" t="s">
        <v>92</v>
      </c>
      <c r="E200" s="3">
        <v>29</v>
      </c>
      <c r="F200" s="3">
        <v>4</v>
      </c>
    </row>
    <row r="201" spans="1:6" x14ac:dyDescent="0.3">
      <c r="A201" s="3">
        <v>40</v>
      </c>
      <c r="B201" t="s">
        <v>84</v>
      </c>
      <c r="C201" s="3">
        <v>10</v>
      </c>
      <c r="D201" s="9" t="s">
        <v>102</v>
      </c>
      <c r="E201" s="3">
        <v>30</v>
      </c>
      <c r="F201" s="3">
        <v>6</v>
      </c>
    </row>
    <row r="202" spans="1:6" x14ac:dyDescent="0.3">
      <c r="A202" s="3">
        <v>94</v>
      </c>
      <c r="B202" t="s">
        <v>84</v>
      </c>
      <c r="C202" s="3">
        <v>10</v>
      </c>
      <c r="D202" s="9" t="s">
        <v>110</v>
      </c>
      <c r="E202" s="3">
        <v>32</v>
      </c>
      <c r="F202" s="3">
        <v>9</v>
      </c>
    </row>
    <row r="203" spans="1:6" x14ac:dyDescent="0.3">
      <c r="A203" s="3">
        <v>64</v>
      </c>
      <c r="B203" t="s">
        <v>116</v>
      </c>
      <c r="C203" s="3">
        <v>14</v>
      </c>
      <c r="D203" s="9" t="s">
        <v>117</v>
      </c>
      <c r="E203" s="3">
        <v>32</v>
      </c>
      <c r="F203" s="3">
        <v>5</v>
      </c>
    </row>
    <row r="204" spans="1:6" x14ac:dyDescent="0.3">
      <c r="A204" s="3">
        <v>33</v>
      </c>
      <c r="B204" t="s">
        <v>139</v>
      </c>
      <c r="C204" s="3">
        <v>10</v>
      </c>
      <c r="D204" s="9" t="s">
        <v>145</v>
      </c>
      <c r="E204" s="3">
        <v>32</v>
      </c>
      <c r="F204" s="3">
        <v>7</v>
      </c>
    </row>
    <row r="205" spans="1:6" x14ac:dyDescent="0.3">
      <c r="A205" s="3">
        <v>33</v>
      </c>
      <c r="B205" t="s">
        <v>139</v>
      </c>
      <c r="C205" s="3">
        <v>15</v>
      </c>
      <c r="D205" s="9" t="s">
        <v>140</v>
      </c>
      <c r="E205" s="3">
        <v>35</v>
      </c>
      <c r="F205" s="3">
        <v>11</v>
      </c>
    </row>
    <row r="206" spans="1:6" x14ac:dyDescent="0.3">
      <c r="A206" s="3">
        <v>47</v>
      </c>
      <c r="B206" t="s">
        <v>196</v>
      </c>
      <c r="C206" s="3">
        <v>25</v>
      </c>
      <c r="D206" s="9" t="s">
        <v>198</v>
      </c>
      <c r="E206" s="3">
        <v>35</v>
      </c>
      <c r="F206" s="3">
        <v>11</v>
      </c>
    </row>
    <row r="207" spans="1:6" x14ac:dyDescent="0.3">
      <c r="A207" s="3">
        <v>71</v>
      </c>
      <c r="B207" t="s">
        <v>199</v>
      </c>
      <c r="C207" s="3">
        <v>12</v>
      </c>
      <c r="D207" s="9" t="s">
        <v>200</v>
      </c>
      <c r="E207" s="3">
        <v>35</v>
      </c>
      <c r="F207" s="3">
        <v>2</v>
      </c>
    </row>
    <row r="208" spans="1:6" x14ac:dyDescent="0.3">
      <c r="A208" s="3">
        <v>44</v>
      </c>
      <c r="B208" t="s">
        <v>180</v>
      </c>
      <c r="C208" s="3">
        <v>10</v>
      </c>
      <c r="D208" s="9" t="s">
        <v>182</v>
      </c>
      <c r="E208" s="3">
        <v>36</v>
      </c>
      <c r="F208" s="3">
        <v>10</v>
      </c>
    </row>
    <row r="209" spans="1:6" x14ac:dyDescent="0.3">
      <c r="A209" s="3">
        <v>9</v>
      </c>
      <c r="B209" t="s">
        <v>128</v>
      </c>
      <c r="C209" s="3">
        <v>10</v>
      </c>
      <c r="D209" s="9" t="s">
        <v>138</v>
      </c>
      <c r="E209" s="3">
        <v>39</v>
      </c>
      <c r="F209" s="3">
        <v>9</v>
      </c>
    </row>
    <row r="210" spans="1:6" x14ac:dyDescent="0.3">
      <c r="A210" s="3">
        <v>9</v>
      </c>
      <c r="B210" t="s">
        <v>128</v>
      </c>
      <c r="C210" s="3">
        <v>10</v>
      </c>
      <c r="D210" s="9" t="s">
        <v>137</v>
      </c>
      <c r="E210" s="3">
        <v>40</v>
      </c>
      <c r="F210" s="3">
        <v>7</v>
      </c>
    </row>
    <row r="211" spans="1:6" x14ac:dyDescent="0.3">
      <c r="A211" s="3">
        <v>9</v>
      </c>
      <c r="B211" t="s">
        <v>128</v>
      </c>
      <c r="C211" s="3">
        <v>7</v>
      </c>
      <c r="D211" s="9" t="s">
        <v>131</v>
      </c>
      <c r="E211" s="3">
        <v>42</v>
      </c>
      <c r="F211" s="3">
        <v>7</v>
      </c>
    </row>
    <row r="212" spans="1:6" x14ac:dyDescent="0.3">
      <c r="A212" s="3">
        <v>9</v>
      </c>
      <c r="B212" t="s">
        <v>128</v>
      </c>
      <c r="C212" s="3">
        <v>10</v>
      </c>
      <c r="D212" s="9" t="s">
        <v>136</v>
      </c>
      <c r="E212" s="3">
        <v>42</v>
      </c>
      <c r="F212" s="3">
        <v>7</v>
      </c>
    </row>
    <row r="213" spans="1:6" x14ac:dyDescent="0.3">
      <c r="A213" s="3">
        <v>33</v>
      </c>
      <c r="B213" t="s">
        <v>139</v>
      </c>
      <c r="C213" s="3">
        <v>12</v>
      </c>
      <c r="D213" s="9" t="s">
        <v>146</v>
      </c>
      <c r="E213" s="3">
        <v>44</v>
      </c>
      <c r="F213" s="3">
        <v>5</v>
      </c>
    </row>
    <row r="214" spans="1:6" x14ac:dyDescent="0.3">
      <c r="A214" s="3">
        <v>94</v>
      </c>
      <c r="B214" t="s">
        <v>84</v>
      </c>
      <c r="C214" s="3">
        <v>10</v>
      </c>
      <c r="D214" s="9" t="s">
        <v>113</v>
      </c>
      <c r="E214" s="3">
        <v>48</v>
      </c>
      <c r="F214" s="3">
        <v>7</v>
      </c>
    </row>
    <row r="215" spans="1:6" x14ac:dyDescent="0.3">
      <c r="A215" s="3">
        <v>25</v>
      </c>
      <c r="B215" t="s">
        <v>84</v>
      </c>
      <c r="C215" s="3">
        <v>10</v>
      </c>
      <c r="D215" s="9" t="s">
        <v>89</v>
      </c>
      <c r="E215" s="3">
        <v>50</v>
      </c>
      <c r="F215" s="3">
        <v>7</v>
      </c>
    </row>
    <row r="216" spans="1:6" x14ac:dyDescent="0.3">
      <c r="A216" s="3">
        <v>1</v>
      </c>
      <c r="B216" t="s">
        <v>148</v>
      </c>
      <c r="C216" s="3">
        <v>10</v>
      </c>
      <c r="D216" s="9" t="s">
        <v>153</v>
      </c>
      <c r="E216" s="3">
        <v>56</v>
      </c>
      <c r="F216" s="3">
        <v>7</v>
      </c>
    </row>
    <row r="217" spans="1:6" x14ac:dyDescent="0.3">
      <c r="A217" s="3">
        <v>33</v>
      </c>
      <c r="B217" t="s">
        <v>139</v>
      </c>
      <c r="C217" s="3">
        <v>10</v>
      </c>
      <c r="D217" s="9" t="s">
        <v>147</v>
      </c>
      <c r="E217" s="3">
        <v>60</v>
      </c>
      <c r="F217" s="3">
        <v>8</v>
      </c>
    </row>
    <row r="218" spans="1:6" x14ac:dyDescent="0.3">
      <c r="A218" s="3">
        <v>33</v>
      </c>
      <c r="B218" t="s">
        <v>139</v>
      </c>
      <c r="C218" s="3">
        <v>15</v>
      </c>
      <c r="D218" s="9" t="s">
        <v>142</v>
      </c>
      <c r="E218" s="3">
        <v>77</v>
      </c>
      <c r="F218" s="3">
        <v>6</v>
      </c>
    </row>
    <row r="219" spans="1:6" x14ac:dyDescent="0.3">
      <c r="A219" s="3">
        <v>1</v>
      </c>
      <c r="B219" t="s">
        <v>148</v>
      </c>
      <c r="C219" s="3">
        <v>7</v>
      </c>
      <c r="D219" s="9" t="s">
        <v>152</v>
      </c>
      <c r="E219" s="3">
        <v>80</v>
      </c>
      <c r="F219" s="3">
        <v>2</v>
      </c>
    </row>
    <row r="220" spans="1:6" x14ac:dyDescent="0.3">
      <c r="A220" s="3">
        <v>9</v>
      </c>
      <c r="B220" t="s">
        <v>128</v>
      </c>
      <c r="C220" s="3">
        <v>7</v>
      </c>
      <c r="D220" s="9" t="s">
        <v>129</v>
      </c>
      <c r="E220" s="3">
        <v>81</v>
      </c>
      <c r="F220" s="3">
        <v>7</v>
      </c>
    </row>
    <row r="221" spans="1:6" x14ac:dyDescent="0.3">
      <c r="A221" s="3">
        <v>9</v>
      </c>
      <c r="B221" t="s">
        <v>128</v>
      </c>
      <c r="C221" s="3">
        <v>10</v>
      </c>
      <c r="D221" s="9" t="s">
        <v>134</v>
      </c>
      <c r="E221" s="3">
        <v>88</v>
      </c>
      <c r="F221" s="3">
        <v>7</v>
      </c>
    </row>
    <row r="222" spans="1:6" x14ac:dyDescent="0.3">
      <c r="A222" s="3">
        <v>94</v>
      </c>
      <c r="B222" t="s">
        <v>84</v>
      </c>
      <c r="C222" s="3">
        <v>10</v>
      </c>
      <c r="D222" s="9" t="s">
        <v>115</v>
      </c>
      <c r="E222" s="3">
        <v>159</v>
      </c>
      <c r="F222" s="3">
        <v>10</v>
      </c>
    </row>
    <row r="223" spans="1:6" x14ac:dyDescent="0.3">
      <c r="A223" s="3">
        <v>9</v>
      </c>
      <c r="B223" t="s">
        <v>128</v>
      </c>
      <c r="C223" s="3">
        <v>7</v>
      </c>
      <c r="D223" s="9" t="s">
        <v>133</v>
      </c>
      <c r="E223" s="3">
        <v>205</v>
      </c>
      <c r="F223" s="3">
        <v>4</v>
      </c>
    </row>
    <row r="224" spans="1:6" x14ac:dyDescent="0.3">
      <c r="A224" s="3">
        <v>9</v>
      </c>
      <c r="B224" t="s">
        <v>128</v>
      </c>
      <c r="C224" s="3">
        <v>10</v>
      </c>
      <c r="D224" s="9" t="s">
        <v>130</v>
      </c>
      <c r="E224" s="3">
        <v>250</v>
      </c>
      <c r="F224" s="3">
        <v>4</v>
      </c>
    </row>
    <row r="225" spans="1:6" x14ac:dyDescent="0.3">
      <c r="A225" s="3">
        <v>25</v>
      </c>
      <c r="B225" t="s">
        <v>84</v>
      </c>
      <c r="C225" s="3">
        <v>7</v>
      </c>
      <c r="D225" s="9" t="s">
        <v>86</v>
      </c>
      <c r="E225" s="3">
        <v>272</v>
      </c>
      <c r="F225" s="3">
        <v>5</v>
      </c>
    </row>
    <row r="226" spans="1:6" x14ac:dyDescent="0.3">
      <c r="A226" s="3">
        <v>68</v>
      </c>
      <c r="B226" t="s">
        <v>166</v>
      </c>
      <c r="C226" s="3">
        <v>10</v>
      </c>
      <c r="D226" s="9" t="s">
        <v>169</v>
      </c>
      <c r="E226" s="3">
        <v>295</v>
      </c>
      <c r="F226" s="3">
        <v>3</v>
      </c>
    </row>
    <row r="227" spans="1:6" x14ac:dyDescent="0.3">
      <c r="A227" s="3">
        <v>94</v>
      </c>
      <c r="B227" t="s">
        <v>84</v>
      </c>
      <c r="C227" s="3">
        <v>10</v>
      </c>
      <c r="D227" s="9" t="s">
        <v>112</v>
      </c>
      <c r="E227" s="3">
        <v>299</v>
      </c>
      <c r="F227" s="3">
        <v>6</v>
      </c>
    </row>
    <row r="228" spans="1:6" x14ac:dyDescent="0.3">
      <c r="A228" s="3">
        <v>85</v>
      </c>
      <c r="B228" t="s">
        <v>122</v>
      </c>
      <c r="C228" s="3">
        <v>10</v>
      </c>
      <c r="D228" s="9">
        <v>300</v>
      </c>
      <c r="E228" s="3">
        <v>300</v>
      </c>
      <c r="F228" s="3">
        <v>1</v>
      </c>
    </row>
    <row r="229" spans="1:6" x14ac:dyDescent="0.3">
      <c r="A229" s="3">
        <v>62</v>
      </c>
      <c r="B229" t="s">
        <v>172</v>
      </c>
      <c r="C229" s="3">
        <v>7</v>
      </c>
      <c r="D229" s="9">
        <v>350</v>
      </c>
      <c r="E229" s="3">
        <v>350</v>
      </c>
      <c r="F229" s="3">
        <v>1</v>
      </c>
    </row>
  </sheetData>
  <sortState ref="J5:J14">
    <sortCondition ref="J4"/>
  </sortState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topLeftCell="I1" workbookViewId="0">
      <pane ySplit="1" topLeftCell="A17" activePane="bottomLeft" state="frozen"/>
      <selection pane="bottomLeft" activeCell="Q24" sqref="Q24"/>
    </sheetView>
  </sheetViews>
  <sheetFormatPr defaultColWidth="8.796875" defaultRowHeight="15.6" x14ac:dyDescent="0.3"/>
  <cols>
    <col min="1" max="2" width="8.796875" style="3"/>
    <col min="3" max="3" width="13.69921875" customWidth="1"/>
    <col min="4" max="4" width="8.796875" style="3"/>
    <col min="5" max="5" width="9.69921875" style="3" bestFit="1" customWidth="1"/>
    <col min="6" max="9" width="8.796875" style="3"/>
    <col min="10" max="10" width="9.796875" bestFit="1" customWidth="1"/>
    <col min="11" max="11" width="8.796875" customWidth="1"/>
    <col min="12" max="12" width="15.5" bestFit="1" customWidth="1"/>
    <col min="15" max="15" width="11.5" customWidth="1"/>
    <col min="16" max="16" width="11.296875" customWidth="1"/>
    <col min="21" max="21" width="4.296875" customWidth="1"/>
  </cols>
  <sheetData>
    <row r="1" spans="1:23" s="2" customFormat="1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209</v>
      </c>
      <c r="N1" s="2" t="s">
        <v>217</v>
      </c>
    </row>
    <row r="2" spans="1:23" ht="16.2" thickBot="1" x14ac:dyDescent="0.35">
      <c r="A2" s="3">
        <v>1</v>
      </c>
      <c r="B2" s="3">
        <v>75</v>
      </c>
      <c r="C2" t="s">
        <v>10</v>
      </c>
      <c r="D2" s="3">
        <v>4</v>
      </c>
      <c r="E2" s="4">
        <v>42150</v>
      </c>
      <c r="F2" s="3">
        <v>30</v>
      </c>
      <c r="G2" s="3">
        <v>1</v>
      </c>
      <c r="H2" s="3">
        <v>0</v>
      </c>
      <c r="I2" s="3">
        <v>0</v>
      </c>
      <c r="J2" s="3">
        <f>I2*(25/F2)</f>
        <v>0</v>
      </c>
      <c r="L2" t="s">
        <v>203</v>
      </c>
      <c r="V2" t="s">
        <v>226</v>
      </c>
    </row>
    <row r="3" spans="1:23" ht="16.2" thickBot="1" x14ac:dyDescent="0.35">
      <c r="A3" s="3">
        <v>1</v>
      </c>
      <c r="B3" s="3">
        <v>75</v>
      </c>
      <c r="C3" t="s">
        <v>10</v>
      </c>
      <c r="D3" s="3">
        <v>5</v>
      </c>
      <c r="E3" s="4">
        <v>42150</v>
      </c>
      <c r="F3" s="3">
        <v>20</v>
      </c>
      <c r="G3" s="3">
        <v>1</v>
      </c>
      <c r="H3" s="3">
        <v>0</v>
      </c>
      <c r="I3" s="3">
        <v>0</v>
      </c>
      <c r="J3" s="3">
        <f>I3*(25/F3)</f>
        <v>0</v>
      </c>
      <c r="L3" s="3">
        <v>0</v>
      </c>
      <c r="N3" s="13" t="s">
        <v>203</v>
      </c>
      <c r="O3" s="13" t="s">
        <v>205</v>
      </c>
      <c r="Q3" s="13"/>
      <c r="R3" s="13"/>
    </row>
    <row r="4" spans="1:23" x14ac:dyDescent="0.3">
      <c r="A4" s="3">
        <v>1</v>
      </c>
      <c r="B4" s="3">
        <v>18</v>
      </c>
      <c r="C4" t="s">
        <v>11</v>
      </c>
      <c r="D4" s="3">
        <v>3</v>
      </c>
      <c r="E4" s="4">
        <v>42150</v>
      </c>
      <c r="F4" s="3">
        <v>15</v>
      </c>
      <c r="G4" s="3">
        <v>1</v>
      </c>
      <c r="H4" s="3">
        <v>0</v>
      </c>
      <c r="I4" s="3">
        <v>0</v>
      </c>
      <c r="J4" s="3">
        <f>I4*(25/F4)</f>
        <v>0</v>
      </c>
      <c r="L4" s="3">
        <v>10</v>
      </c>
      <c r="N4" s="10">
        <v>0</v>
      </c>
      <c r="O4" s="11">
        <v>21</v>
      </c>
      <c r="Q4" s="10"/>
      <c r="R4" s="11"/>
      <c r="V4" s="13" t="s">
        <v>203</v>
      </c>
      <c r="W4" s="13" t="s">
        <v>205</v>
      </c>
    </row>
    <row r="5" spans="1:23" x14ac:dyDescent="0.3">
      <c r="A5" s="3">
        <v>1</v>
      </c>
      <c r="B5" s="3">
        <v>76</v>
      </c>
      <c r="C5" t="s">
        <v>12</v>
      </c>
      <c r="D5" s="3">
        <v>2</v>
      </c>
      <c r="E5" s="4">
        <v>42157</v>
      </c>
      <c r="F5" s="3">
        <v>30</v>
      </c>
      <c r="G5" s="3">
        <v>1</v>
      </c>
      <c r="H5" s="3">
        <v>0</v>
      </c>
      <c r="I5" s="3">
        <v>0</v>
      </c>
      <c r="J5" s="3">
        <f>I5*(25/F5)</f>
        <v>0</v>
      </c>
      <c r="L5" s="3">
        <v>20</v>
      </c>
      <c r="N5" s="10">
        <v>10</v>
      </c>
      <c r="O5" s="11">
        <v>52</v>
      </c>
      <c r="Q5" s="10"/>
      <c r="R5" s="11"/>
      <c r="V5" s="10">
        <v>0</v>
      </c>
      <c r="W5" s="11">
        <v>21</v>
      </c>
    </row>
    <row r="6" spans="1:23" x14ac:dyDescent="0.3">
      <c r="A6" s="3">
        <v>2</v>
      </c>
      <c r="B6" s="3">
        <v>12</v>
      </c>
      <c r="C6" t="s">
        <v>16</v>
      </c>
      <c r="D6" s="3">
        <v>7</v>
      </c>
      <c r="E6" s="4">
        <v>42158</v>
      </c>
      <c r="F6" s="3">
        <v>20</v>
      </c>
      <c r="G6" s="3">
        <v>1</v>
      </c>
      <c r="H6" s="3">
        <v>0</v>
      </c>
      <c r="I6" s="3">
        <v>0</v>
      </c>
      <c r="J6" s="3">
        <f>I6*(25/F6)</f>
        <v>0</v>
      </c>
      <c r="L6" s="3">
        <v>30</v>
      </c>
      <c r="N6" s="10">
        <v>20</v>
      </c>
      <c r="O6" s="11">
        <v>30</v>
      </c>
      <c r="Q6" s="10"/>
      <c r="R6" s="11"/>
      <c r="V6" s="10">
        <v>10</v>
      </c>
      <c r="W6" s="11">
        <v>53</v>
      </c>
    </row>
    <row r="7" spans="1:23" x14ac:dyDescent="0.3">
      <c r="A7" s="3">
        <v>2</v>
      </c>
      <c r="B7" s="3">
        <v>12</v>
      </c>
      <c r="C7" t="s">
        <v>16</v>
      </c>
      <c r="D7" s="3">
        <v>10</v>
      </c>
      <c r="E7" s="4">
        <v>42165</v>
      </c>
      <c r="F7" s="3">
        <v>25</v>
      </c>
      <c r="G7" s="3">
        <v>1</v>
      </c>
      <c r="H7" s="3">
        <v>0</v>
      </c>
      <c r="I7" s="3">
        <v>0</v>
      </c>
      <c r="J7" s="3">
        <f>I7*(25/F7)</f>
        <v>0</v>
      </c>
      <c r="L7" s="3">
        <v>40</v>
      </c>
      <c r="N7" s="10">
        <v>30</v>
      </c>
      <c r="O7" s="11">
        <v>12</v>
      </c>
      <c r="Q7" s="10"/>
      <c r="R7" s="11"/>
      <c r="V7" s="10">
        <v>20</v>
      </c>
      <c r="W7" s="11">
        <v>20</v>
      </c>
    </row>
    <row r="8" spans="1:23" x14ac:dyDescent="0.3">
      <c r="A8" s="3">
        <v>2</v>
      </c>
      <c r="B8" s="3">
        <v>12</v>
      </c>
      <c r="C8" t="s">
        <v>16</v>
      </c>
      <c r="D8" s="3">
        <v>12</v>
      </c>
      <c r="E8" s="4">
        <v>42165</v>
      </c>
      <c r="F8" s="3">
        <v>30</v>
      </c>
      <c r="G8" s="3">
        <v>1</v>
      </c>
      <c r="H8" s="3">
        <v>0</v>
      </c>
      <c r="I8" s="3">
        <v>0</v>
      </c>
      <c r="J8" s="3">
        <f>I8*(25/F8)</f>
        <v>0</v>
      </c>
      <c r="L8" s="3">
        <v>50</v>
      </c>
      <c r="N8" s="10">
        <v>40</v>
      </c>
      <c r="O8" s="11">
        <v>3</v>
      </c>
      <c r="Q8" s="10"/>
      <c r="R8" s="11"/>
      <c r="V8" s="10">
        <v>30</v>
      </c>
      <c r="W8" s="11">
        <v>11</v>
      </c>
    </row>
    <row r="9" spans="1:23" x14ac:dyDescent="0.3">
      <c r="A9" s="3">
        <v>6</v>
      </c>
      <c r="B9" s="3">
        <v>6</v>
      </c>
      <c r="C9" t="s">
        <v>31</v>
      </c>
      <c r="D9" s="3">
        <v>4</v>
      </c>
      <c r="E9" s="4">
        <v>42156</v>
      </c>
      <c r="F9" s="3">
        <v>20</v>
      </c>
      <c r="G9" s="3">
        <v>1</v>
      </c>
      <c r="H9" s="3">
        <v>0</v>
      </c>
      <c r="I9" s="3">
        <v>0</v>
      </c>
      <c r="J9" s="3">
        <f>I9*(25/F9)</f>
        <v>0</v>
      </c>
      <c r="L9" s="3">
        <v>60</v>
      </c>
      <c r="N9" s="10">
        <v>50</v>
      </c>
      <c r="O9" s="11">
        <v>5</v>
      </c>
      <c r="Q9" s="10"/>
      <c r="R9" s="11"/>
      <c r="V9" s="10">
        <v>40</v>
      </c>
      <c r="W9" s="11">
        <v>7</v>
      </c>
    </row>
    <row r="10" spans="1:23" x14ac:dyDescent="0.3">
      <c r="A10" s="3">
        <v>6</v>
      </c>
      <c r="B10" s="3">
        <v>6</v>
      </c>
      <c r="C10" t="s">
        <v>31</v>
      </c>
      <c r="D10" s="3">
        <v>6</v>
      </c>
      <c r="E10" s="4">
        <v>42156</v>
      </c>
      <c r="F10" s="3">
        <v>15</v>
      </c>
      <c r="G10" s="3">
        <v>1</v>
      </c>
      <c r="H10" s="3">
        <v>0</v>
      </c>
      <c r="I10" s="3">
        <v>0</v>
      </c>
      <c r="J10" s="3">
        <f>I10*(25/F10)</f>
        <v>0</v>
      </c>
      <c r="L10" s="3">
        <v>70</v>
      </c>
      <c r="N10" s="10">
        <v>60</v>
      </c>
      <c r="O10" s="11">
        <v>5</v>
      </c>
      <c r="Q10" s="10"/>
      <c r="R10" s="11"/>
      <c r="V10" s="10">
        <v>50</v>
      </c>
      <c r="W10" s="11">
        <v>9</v>
      </c>
    </row>
    <row r="11" spans="1:23" x14ac:dyDescent="0.3">
      <c r="A11" s="3">
        <v>6</v>
      </c>
      <c r="B11" s="3">
        <v>48</v>
      </c>
      <c r="C11" t="s">
        <v>32</v>
      </c>
      <c r="D11" s="3">
        <v>3</v>
      </c>
      <c r="E11" s="4">
        <v>42151</v>
      </c>
      <c r="F11" s="3">
        <v>15</v>
      </c>
      <c r="G11" s="3">
        <v>1</v>
      </c>
      <c r="H11" s="3">
        <v>0</v>
      </c>
      <c r="I11" s="3">
        <v>0</v>
      </c>
      <c r="J11" s="3">
        <f>I11*(25/F11)</f>
        <v>0</v>
      </c>
      <c r="L11" s="3">
        <v>80</v>
      </c>
      <c r="N11" s="10">
        <v>70</v>
      </c>
      <c r="O11" s="11">
        <v>2</v>
      </c>
      <c r="Q11" s="10"/>
      <c r="R11" s="11"/>
      <c r="V11" s="10">
        <v>60</v>
      </c>
      <c r="W11" s="11">
        <v>0</v>
      </c>
    </row>
    <row r="12" spans="1:23" x14ac:dyDescent="0.3">
      <c r="A12" s="3">
        <v>6</v>
      </c>
      <c r="B12" s="3">
        <v>53</v>
      </c>
      <c r="C12" t="s">
        <v>33</v>
      </c>
      <c r="D12" s="3">
        <v>2</v>
      </c>
      <c r="E12" s="4">
        <v>42156</v>
      </c>
      <c r="F12" s="3">
        <v>20</v>
      </c>
      <c r="G12" s="3">
        <v>1</v>
      </c>
      <c r="H12" s="3">
        <v>0</v>
      </c>
      <c r="I12" s="3">
        <v>0</v>
      </c>
      <c r="J12" s="3">
        <f>I12*(25/F12)</f>
        <v>0</v>
      </c>
      <c r="L12" s="3">
        <v>90</v>
      </c>
      <c r="N12" s="10">
        <v>80</v>
      </c>
      <c r="O12" s="11">
        <v>3</v>
      </c>
      <c r="Q12" s="10"/>
      <c r="R12" s="11"/>
      <c r="V12" s="10">
        <v>70</v>
      </c>
      <c r="W12" s="11">
        <v>5</v>
      </c>
    </row>
    <row r="13" spans="1:23" x14ac:dyDescent="0.3">
      <c r="A13" s="3">
        <v>6</v>
      </c>
      <c r="B13" s="3">
        <v>53</v>
      </c>
      <c r="C13" t="s">
        <v>34</v>
      </c>
      <c r="D13" s="3">
        <v>4</v>
      </c>
      <c r="E13" s="4">
        <v>42156</v>
      </c>
      <c r="F13" s="3">
        <v>50</v>
      </c>
      <c r="G13" s="3">
        <v>1</v>
      </c>
      <c r="H13" s="3">
        <v>0</v>
      </c>
      <c r="I13" s="3">
        <v>0</v>
      </c>
      <c r="J13" s="3">
        <f>I13*(25/F13)</f>
        <v>0</v>
      </c>
      <c r="L13" s="3">
        <v>100</v>
      </c>
      <c r="N13" s="10">
        <v>90</v>
      </c>
      <c r="O13" s="11">
        <v>1</v>
      </c>
      <c r="Q13" s="10"/>
      <c r="R13" s="11"/>
      <c r="V13" s="10">
        <v>80</v>
      </c>
      <c r="W13" s="11">
        <v>3</v>
      </c>
    </row>
    <row r="14" spans="1:23" x14ac:dyDescent="0.3">
      <c r="A14" s="3">
        <v>8</v>
      </c>
      <c r="B14" s="3">
        <v>68</v>
      </c>
      <c r="C14" t="s">
        <v>35</v>
      </c>
      <c r="D14" s="3">
        <v>2</v>
      </c>
      <c r="E14" s="4">
        <v>42166</v>
      </c>
      <c r="F14" s="3">
        <v>20</v>
      </c>
      <c r="G14" s="3">
        <v>3</v>
      </c>
      <c r="H14" s="3">
        <v>0</v>
      </c>
      <c r="I14" s="3">
        <v>0</v>
      </c>
      <c r="J14" s="3">
        <f>I14*(25/F14)</f>
        <v>0</v>
      </c>
      <c r="N14" s="10">
        <v>100</v>
      </c>
      <c r="O14" s="11">
        <v>1</v>
      </c>
      <c r="Q14" s="10"/>
      <c r="R14" s="11"/>
      <c r="V14" s="10">
        <v>90</v>
      </c>
      <c r="W14" s="11">
        <v>1</v>
      </c>
    </row>
    <row r="15" spans="1:23" ht="16.2" thickBot="1" x14ac:dyDescent="0.35">
      <c r="A15" s="3">
        <v>8</v>
      </c>
      <c r="B15" s="3">
        <v>68</v>
      </c>
      <c r="C15" t="s">
        <v>35</v>
      </c>
      <c r="D15" s="3">
        <v>3</v>
      </c>
      <c r="E15" s="4">
        <v>42166</v>
      </c>
      <c r="F15" s="3">
        <v>15</v>
      </c>
      <c r="G15" s="3">
        <v>3</v>
      </c>
      <c r="H15" s="3">
        <v>0</v>
      </c>
      <c r="I15" s="3">
        <v>0</v>
      </c>
      <c r="J15" s="3">
        <f>I15*(25/F15)</f>
        <v>0</v>
      </c>
      <c r="N15" s="12" t="s">
        <v>204</v>
      </c>
      <c r="O15" s="12">
        <v>0</v>
      </c>
      <c r="Q15" s="12"/>
      <c r="R15" s="12"/>
      <c r="V15" s="10">
        <v>100</v>
      </c>
      <c r="W15" s="11">
        <v>4</v>
      </c>
    </row>
    <row r="16" spans="1:23" ht="16.2" thickBot="1" x14ac:dyDescent="0.35">
      <c r="A16" s="3">
        <v>8</v>
      </c>
      <c r="B16" s="3">
        <v>68</v>
      </c>
      <c r="C16" t="s">
        <v>36</v>
      </c>
      <c r="D16" s="3">
        <v>5</v>
      </c>
      <c r="E16" s="4">
        <v>42166</v>
      </c>
      <c r="F16" s="3">
        <v>20</v>
      </c>
      <c r="G16" s="3">
        <v>3</v>
      </c>
      <c r="H16" s="3">
        <v>0</v>
      </c>
      <c r="I16" s="3">
        <v>0</v>
      </c>
      <c r="J16" s="3">
        <f>I16*(25/F16)</f>
        <v>0</v>
      </c>
      <c r="V16" s="12" t="s">
        <v>204</v>
      </c>
      <c r="W16" s="12">
        <v>1</v>
      </c>
    </row>
    <row r="17" spans="1:26" x14ac:dyDescent="0.3">
      <c r="A17" s="3">
        <v>8</v>
      </c>
      <c r="B17" s="3">
        <v>61</v>
      </c>
      <c r="C17" t="s">
        <v>37</v>
      </c>
      <c r="D17" s="3">
        <v>1</v>
      </c>
      <c r="E17" s="4">
        <v>42174</v>
      </c>
      <c r="F17" s="3">
        <v>20</v>
      </c>
      <c r="G17" s="3">
        <v>2</v>
      </c>
      <c r="H17" s="3">
        <v>0</v>
      </c>
      <c r="I17" s="3">
        <v>0</v>
      </c>
      <c r="J17" s="3">
        <f>I17*(25/F17)</f>
        <v>0</v>
      </c>
    </row>
    <row r="18" spans="1:26" ht="16.2" thickBot="1" x14ac:dyDescent="0.35">
      <c r="A18" s="3">
        <v>6</v>
      </c>
      <c r="B18" s="3">
        <v>49</v>
      </c>
      <c r="C18" t="s">
        <v>40</v>
      </c>
      <c r="D18" s="3">
        <v>6</v>
      </c>
      <c r="E18" s="4">
        <v>42173</v>
      </c>
      <c r="F18" s="3">
        <v>30</v>
      </c>
      <c r="G18" s="3">
        <v>2</v>
      </c>
      <c r="H18" s="3">
        <v>0</v>
      </c>
      <c r="I18" s="3">
        <v>0</v>
      </c>
      <c r="J18" s="3">
        <f>I18*(25/F18)</f>
        <v>0</v>
      </c>
    </row>
    <row r="19" spans="1:26" x14ac:dyDescent="0.3">
      <c r="A19" s="3">
        <v>4</v>
      </c>
      <c r="B19" s="3">
        <v>37</v>
      </c>
      <c r="C19" t="s">
        <v>45</v>
      </c>
      <c r="D19" s="3">
        <v>1</v>
      </c>
      <c r="E19" s="4">
        <v>42172</v>
      </c>
      <c r="F19" s="3">
        <v>20</v>
      </c>
      <c r="G19" s="3">
        <v>1</v>
      </c>
      <c r="H19" s="3">
        <v>0</v>
      </c>
      <c r="I19" s="3">
        <v>0</v>
      </c>
      <c r="J19" s="3">
        <f>I19*(25/F19)</f>
        <v>0</v>
      </c>
      <c r="L19" t="s">
        <v>219</v>
      </c>
      <c r="W19" t="s">
        <v>227</v>
      </c>
      <c r="Y19" s="13" t="s">
        <v>227</v>
      </c>
      <c r="Z19" s="13" t="s">
        <v>205</v>
      </c>
    </row>
    <row r="20" spans="1:26" x14ac:dyDescent="0.3">
      <c r="A20" s="3">
        <v>4</v>
      </c>
      <c r="B20" s="3">
        <v>37</v>
      </c>
      <c r="C20" t="s">
        <v>46</v>
      </c>
      <c r="D20" s="3">
        <v>6</v>
      </c>
      <c r="E20" s="4">
        <v>42172</v>
      </c>
      <c r="F20" s="3">
        <v>30</v>
      </c>
      <c r="G20" s="3">
        <v>1</v>
      </c>
      <c r="H20" s="3">
        <v>0</v>
      </c>
      <c r="I20" s="3">
        <v>0</v>
      </c>
      <c r="J20" s="3">
        <f>I20*(25/F20)</f>
        <v>0</v>
      </c>
      <c r="L20" t="s">
        <v>220</v>
      </c>
      <c r="W20">
        <v>0</v>
      </c>
      <c r="Y20" s="10">
        <v>0</v>
      </c>
      <c r="Z20" s="11">
        <v>21</v>
      </c>
    </row>
    <row r="21" spans="1:26" x14ac:dyDescent="0.3">
      <c r="A21" s="3">
        <v>7</v>
      </c>
      <c r="B21" s="3">
        <v>87</v>
      </c>
      <c r="C21" t="s">
        <v>47</v>
      </c>
      <c r="D21" s="3">
        <v>1</v>
      </c>
      <c r="E21" s="4">
        <v>42178</v>
      </c>
      <c r="F21" s="3">
        <v>30</v>
      </c>
      <c r="G21" s="3">
        <v>2</v>
      </c>
      <c r="H21" s="3">
        <v>0</v>
      </c>
      <c r="I21" s="3">
        <v>0</v>
      </c>
      <c r="J21" s="3">
        <f>I21*(25/F21)</f>
        <v>0</v>
      </c>
      <c r="L21" t="s">
        <v>221</v>
      </c>
      <c r="W21">
        <v>0.33</v>
      </c>
      <c r="Y21" s="10">
        <v>0.33</v>
      </c>
      <c r="Z21" s="11">
        <v>0</v>
      </c>
    </row>
    <row r="22" spans="1:26" x14ac:dyDescent="0.3">
      <c r="A22" s="3">
        <v>7</v>
      </c>
      <c r="B22" s="3">
        <v>2</v>
      </c>
      <c r="C22" t="s">
        <v>19</v>
      </c>
      <c r="D22" s="3">
        <v>2</v>
      </c>
      <c r="E22" s="4">
        <v>42178</v>
      </c>
      <c r="F22" s="3">
        <v>30</v>
      </c>
      <c r="G22" s="3">
        <v>2</v>
      </c>
      <c r="H22" s="3">
        <v>0</v>
      </c>
      <c r="I22" s="3">
        <v>0</v>
      </c>
      <c r="J22" s="3">
        <f>I22*(25/F22)</f>
        <v>0</v>
      </c>
      <c r="L22" t="s">
        <v>229</v>
      </c>
      <c r="W22">
        <v>1.67</v>
      </c>
      <c r="Y22" s="10">
        <v>1.67</v>
      </c>
      <c r="Z22" s="11">
        <v>10</v>
      </c>
    </row>
    <row r="23" spans="1:26" x14ac:dyDescent="0.3">
      <c r="A23" s="3">
        <v>2</v>
      </c>
      <c r="B23" s="3">
        <v>46</v>
      </c>
      <c r="C23" t="s">
        <v>17</v>
      </c>
      <c r="D23" s="3">
        <v>1</v>
      </c>
      <c r="E23" s="4">
        <v>42157</v>
      </c>
      <c r="F23" s="3">
        <v>30</v>
      </c>
      <c r="G23" s="3">
        <v>1</v>
      </c>
      <c r="H23" s="3">
        <v>1</v>
      </c>
      <c r="I23" s="3">
        <v>1</v>
      </c>
      <c r="J23" s="3">
        <f>I23*(25/F23)</f>
        <v>0.83333333333333337</v>
      </c>
      <c r="L23" t="s">
        <v>230</v>
      </c>
      <c r="W23">
        <v>6.67</v>
      </c>
      <c r="Y23" s="10">
        <v>6.67</v>
      </c>
      <c r="Z23" s="11">
        <v>32</v>
      </c>
    </row>
    <row r="24" spans="1:26" x14ac:dyDescent="0.3">
      <c r="A24" s="3">
        <v>6</v>
      </c>
      <c r="B24" s="3">
        <v>6</v>
      </c>
      <c r="C24" t="s">
        <v>30</v>
      </c>
      <c r="D24" s="3">
        <v>3</v>
      </c>
      <c r="E24" s="4">
        <v>42156</v>
      </c>
      <c r="F24" s="3">
        <v>30</v>
      </c>
      <c r="G24" s="3">
        <v>1</v>
      </c>
      <c r="H24" s="3">
        <v>1</v>
      </c>
      <c r="I24" s="3">
        <v>1</v>
      </c>
      <c r="J24" s="3">
        <f>I24*(25/F24)</f>
        <v>0.83333333333333337</v>
      </c>
      <c r="W24">
        <v>20</v>
      </c>
      <c r="Y24" s="10">
        <v>20</v>
      </c>
      <c r="Z24" s="11">
        <v>31</v>
      </c>
    </row>
    <row r="25" spans="1:26" x14ac:dyDescent="0.3">
      <c r="A25" s="3">
        <v>7</v>
      </c>
      <c r="B25" s="3">
        <v>2</v>
      </c>
      <c r="C25" t="s">
        <v>42</v>
      </c>
      <c r="D25" s="3">
        <v>6</v>
      </c>
      <c r="E25" s="4">
        <v>42178</v>
      </c>
      <c r="F25" s="3">
        <v>30</v>
      </c>
      <c r="G25" s="3">
        <v>1</v>
      </c>
      <c r="H25" s="3">
        <v>1</v>
      </c>
      <c r="I25" s="3">
        <v>1</v>
      </c>
      <c r="J25" s="3">
        <f>I25*(25/F25)</f>
        <v>0.83333333333333337</v>
      </c>
      <c r="L25" t="s">
        <v>225</v>
      </c>
      <c r="O25" t="s">
        <v>222</v>
      </c>
      <c r="W25">
        <v>33.33</v>
      </c>
      <c r="Y25" s="10">
        <v>33.33</v>
      </c>
      <c r="Z25" s="11">
        <v>13</v>
      </c>
    </row>
    <row r="26" spans="1:26" ht="16.2" thickBot="1" x14ac:dyDescent="0.35">
      <c r="A26" s="3">
        <v>6</v>
      </c>
      <c r="B26" s="3">
        <v>49</v>
      </c>
      <c r="C26" t="s">
        <v>39</v>
      </c>
      <c r="D26" s="3">
        <v>2</v>
      </c>
      <c r="E26" s="4">
        <v>42173</v>
      </c>
      <c r="F26" s="3">
        <v>20</v>
      </c>
      <c r="G26" s="3">
        <v>2</v>
      </c>
      <c r="H26" s="3">
        <v>1</v>
      </c>
      <c r="I26" s="3">
        <v>1</v>
      </c>
      <c r="J26" s="3">
        <f>I26*(25/F26)</f>
        <v>1.25</v>
      </c>
      <c r="L26" t="s">
        <v>215</v>
      </c>
      <c r="M26" t="s">
        <v>224</v>
      </c>
      <c r="N26" t="s">
        <v>223</v>
      </c>
      <c r="O26" t="s">
        <v>228</v>
      </c>
      <c r="P26" t="s">
        <v>228</v>
      </c>
      <c r="Q26" t="s">
        <v>218</v>
      </c>
      <c r="Y26" s="12" t="s">
        <v>204</v>
      </c>
      <c r="Z26" s="12">
        <v>28</v>
      </c>
    </row>
    <row r="27" spans="1:26" x14ac:dyDescent="0.3">
      <c r="A27" s="3">
        <v>4</v>
      </c>
      <c r="B27" s="3">
        <v>13</v>
      </c>
      <c r="C27" t="s">
        <v>42</v>
      </c>
      <c r="D27" s="3">
        <v>6</v>
      </c>
      <c r="E27" s="4">
        <v>42172</v>
      </c>
      <c r="F27" s="3">
        <v>20</v>
      </c>
      <c r="G27" s="3">
        <v>1</v>
      </c>
      <c r="H27" s="3">
        <v>1</v>
      </c>
      <c r="I27" s="3">
        <v>1</v>
      </c>
      <c r="J27" s="3">
        <f>I27*(25/F27)</f>
        <v>1.25</v>
      </c>
      <c r="L27" s="39" t="s">
        <v>207</v>
      </c>
      <c r="M27">
        <f>COUNT(J2:J22)</f>
        <v>21</v>
      </c>
      <c r="N27" s="39">
        <f>21/135</f>
        <v>0.15555555555555556</v>
      </c>
      <c r="Q27">
        <f>4764/29772</f>
        <v>0.1600161225312374</v>
      </c>
    </row>
    <row r="28" spans="1:26" x14ac:dyDescent="0.3">
      <c r="A28" s="3">
        <v>1</v>
      </c>
      <c r="B28" s="3">
        <v>76</v>
      </c>
      <c r="C28" t="s">
        <v>12</v>
      </c>
      <c r="D28" s="3">
        <v>3</v>
      </c>
      <c r="E28" s="4">
        <v>42157</v>
      </c>
      <c r="F28" s="3">
        <v>30</v>
      </c>
      <c r="G28" s="3">
        <v>1</v>
      </c>
      <c r="H28" s="3">
        <v>2</v>
      </c>
      <c r="I28" s="3">
        <v>2</v>
      </c>
      <c r="J28" s="3">
        <f>I28*(25/F28)</f>
        <v>1.6666666666666667</v>
      </c>
      <c r="L28" s="39" t="s">
        <v>211</v>
      </c>
      <c r="M28">
        <f>COUNT(J23:J32)</f>
        <v>10</v>
      </c>
      <c r="N28" s="39">
        <f>10/135</f>
        <v>7.407407407407407E-2</v>
      </c>
      <c r="O28" s="40">
        <f>1/3</f>
        <v>0.33333333333333331</v>
      </c>
      <c r="P28">
        <f>5/3</f>
        <v>1.6666666666666667</v>
      </c>
      <c r="Q28">
        <f>2201/29772</f>
        <v>7.3928523444847502E-2</v>
      </c>
      <c r="R28">
        <f>10/(135-21)</f>
        <v>8.771929824561403E-2</v>
      </c>
      <c r="S28" t="s">
        <v>210</v>
      </c>
    </row>
    <row r="29" spans="1:26" x14ac:dyDescent="0.3">
      <c r="A29" s="3">
        <v>2</v>
      </c>
      <c r="B29" s="3">
        <v>46</v>
      </c>
      <c r="C29" t="s">
        <v>18</v>
      </c>
      <c r="D29" s="3">
        <v>4</v>
      </c>
      <c r="E29" s="4">
        <v>42157</v>
      </c>
      <c r="F29" s="3">
        <v>30</v>
      </c>
      <c r="G29" s="3">
        <v>1</v>
      </c>
      <c r="H29" s="3">
        <v>2</v>
      </c>
      <c r="I29" s="3">
        <v>2</v>
      </c>
      <c r="J29" s="3">
        <f>I29*(25/F29)</f>
        <v>1.6666666666666667</v>
      </c>
      <c r="L29" s="39" t="s">
        <v>212</v>
      </c>
      <c r="M29">
        <f>COUNT(J33:J64)</f>
        <v>32</v>
      </c>
      <c r="N29" s="39">
        <f>32/135</f>
        <v>0.23703703703703705</v>
      </c>
      <c r="O29">
        <f>5/3</f>
        <v>1.6666666666666667</v>
      </c>
      <c r="P29">
        <f>20/3</f>
        <v>6.666666666666667</v>
      </c>
      <c r="Q29">
        <f>7002/29772</f>
        <v>0.23518742442563481</v>
      </c>
      <c r="R29">
        <f>32/(135-21-10)</f>
        <v>0.30769230769230771</v>
      </c>
      <c r="S29" t="s">
        <v>210</v>
      </c>
    </row>
    <row r="30" spans="1:26" x14ac:dyDescent="0.3">
      <c r="A30" s="3">
        <v>3</v>
      </c>
      <c r="B30" s="3">
        <v>7</v>
      </c>
      <c r="C30" t="s">
        <v>21</v>
      </c>
      <c r="D30" s="3">
        <v>1</v>
      </c>
      <c r="E30" s="4">
        <v>42159</v>
      </c>
      <c r="F30" s="3">
        <v>30</v>
      </c>
      <c r="G30" s="3">
        <v>1</v>
      </c>
      <c r="H30" s="3">
        <v>2</v>
      </c>
      <c r="I30" s="3">
        <v>2</v>
      </c>
      <c r="J30" s="3">
        <f>I30*(25/F30)</f>
        <v>1.6666666666666667</v>
      </c>
      <c r="L30" s="39" t="s">
        <v>213</v>
      </c>
      <c r="M30">
        <f>COUNT(J65:J95)</f>
        <v>31</v>
      </c>
      <c r="N30" s="39">
        <f>31/135</f>
        <v>0.22962962962962963</v>
      </c>
      <c r="O30">
        <f>20/3</f>
        <v>6.666666666666667</v>
      </c>
      <c r="P30">
        <f>60/3</f>
        <v>20</v>
      </c>
      <c r="Q30">
        <f>6796/29772</f>
        <v>0.22826817143624883</v>
      </c>
      <c r="R30">
        <f>31/(135-21-10-32)</f>
        <v>0.43055555555555558</v>
      </c>
      <c r="S30" t="s">
        <v>210</v>
      </c>
    </row>
    <row r="31" spans="1:26" x14ac:dyDescent="0.3">
      <c r="A31" s="3">
        <v>3</v>
      </c>
      <c r="B31" s="3">
        <v>7</v>
      </c>
      <c r="C31" t="s">
        <v>21</v>
      </c>
      <c r="D31" s="3">
        <v>3</v>
      </c>
      <c r="E31" s="4">
        <v>42159</v>
      </c>
      <c r="F31" s="3">
        <v>30</v>
      </c>
      <c r="G31" s="3">
        <v>1</v>
      </c>
      <c r="H31" s="3">
        <v>2</v>
      </c>
      <c r="I31" s="3">
        <v>2</v>
      </c>
      <c r="J31" s="3">
        <f>I31*(25/F31)</f>
        <v>1.6666666666666667</v>
      </c>
      <c r="L31" s="39" t="s">
        <v>214</v>
      </c>
      <c r="M31">
        <f>COUNT(J96:J136)</f>
        <v>41</v>
      </c>
      <c r="N31" s="39">
        <f>41/135</f>
        <v>0.3037037037037037</v>
      </c>
      <c r="O31">
        <f>60/3</f>
        <v>20</v>
      </c>
      <c r="P31">
        <f>100/3</f>
        <v>33.333333333333336</v>
      </c>
      <c r="Q31">
        <f>9009/29772</f>
        <v>0.30259975816203144</v>
      </c>
      <c r="R31">
        <f>41/(135-10-21-32-31)</f>
        <v>1</v>
      </c>
      <c r="S31" t="s">
        <v>210</v>
      </c>
    </row>
    <row r="32" spans="1:26" x14ac:dyDescent="0.3">
      <c r="A32" s="3">
        <v>6</v>
      </c>
      <c r="B32" s="3">
        <v>53</v>
      </c>
      <c r="C32" t="s">
        <v>34</v>
      </c>
      <c r="D32" s="3">
        <v>6</v>
      </c>
      <c r="E32" s="4">
        <v>42156</v>
      </c>
      <c r="F32" s="3">
        <v>30</v>
      </c>
      <c r="G32" s="3">
        <v>1</v>
      </c>
      <c r="H32" s="3">
        <v>2</v>
      </c>
      <c r="I32" s="3">
        <v>2</v>
      </c>
      <c r="J32" s="3">
        <f>I32*(25/F32)</f>
        <v>1.6666666666666667</v>
      </c>
    </row>
    <row r="33" spans="1:15" x14ac:dyDescent="0.3">
      <c r="A33" s="3">
        <v>7</v>
      </c>
      <c r="B33" s="3">
        <v>87</v>
      </c>
      <c r="C33" t="s">
        <v>47</v>
      </c>
      <c r="D33" s="3">
        <v>2</v>
      </c>
      <c r="E33" s="4">
        <v>42178</v>
      </c>
      <c r="F33" s="3">
        <v>40</v>
      </c>
      <c r="G33" s="3" t="s">
        <v>48</v>
      </c>
      <c r="H33" s="3">
        <v>1</v>
      </c>
      <c r="I33" s="3">
        <v>3</v>
      </c>
      <c r="J33" s="3">
        <f>I33*(25/F33)</f>
        <v>1.875</v>
      </c>
    </row>
    <row r="34" spans="1:15" x14ac:dyDescent="0.3">
      <c r="A34" s="3">
        <v>2</v>
      </c>
      <c r="B34" s="3">
        <v>35</v>
      </c>
      <c r="C34" t="s">
        <v>14</v>
      </c>
      <c r="D34" s="3">
        <v>5</v>
      </c>
      <c r="E34" s="4">
        <v>42158</v>
      </c>
      <c r="F34" s="3">
        <v>20</v>
      </c>
      <c r="G34" s="3">
        <v>1</v>
      </c>
      <c r="H34" s="3">
        <v>1</v>
      </c>
      <c r="I34" s="3">
        <v>2</v>
      </c>
      <c r="J34" s="3">
        <f>I34*(25/F34)</f>
        <v>2.5</v>
      </c>
      <c r="L34" t="s">
        <v>216</v>
      </c>
      <c r="N34" t="s">
        <v>8</v>
      </c>
      <c r="O34" t="s">
        <v>8</v>
      </c>
    </row>
    <row r="35" spans="1:15" x14ac:dyDescent="0.3">
      <c r="A35" s="3">
        <v>1</v>
      </c>
      <c r="B35" s="3">
        <v>75</v>
      </c>
      <c r="C35" t="s">
        <v>10</v>
      </c>
      <c r="D35" s="3">
        <v>6</v>
      </c>
      <c r="E35" s="4">
        <v>42150</v>
      </c>
      <c r="F35" s="3">
        <v>20</v>
      </c>
      <c r="G35" s="3">
        <v>1</v>
      </c>
      <c r="H35" s="3">
        <v>2</v>
      </c>
      <c r="I35" s="3">
        <v>2</v>
      </c>
      <c r="J35" s="3">
        <f>I35*(25/F35)</f>
        <v>2.5</v>
      </c>
      <c r="L35" s="39" t="s">
        <v>207</v>
      </c>
      <c r="M35" s="39">
        <f>21/135</f>
        <v>0.15555555555555556</v>
      </c>
    </row>
    <row r="36" spans="1:15" x14ac:dyDescent="0.3">
      <c r="A36" s="3">
        <v>2</v>
      </c>
      <c r="B36" s="3">
        <v>12</v>
      </c>
      <c r="C36" t="s">
        <v>16</v>
      </c>
      <c r="D36" s="3">
        <v>8</v>
      </c>
      <c r="E36" s="4">
        <v>42158</v>
      </c>
      <c r="F36" s="3">
        <v>20</v>
      </c>
      <c r="G36" s="3">
        <v>1</v>
      </c>
      <c r="H36" s="3">
        <v>2</v>
      </c>
      <c r="I36" s="3">
        <v>2</v>
      </c>
      <c r="J36" s="3">
        <f>I36*(25/F36)</f>
        <v>2.5</v>
      </c>
      <c r="L36" s="39" t="s">
        <v>211</v>
      </c>
      <c r="M36" s="39">
        <f>21/135</f>
        <v>0.15555555555555556</v>
      </c>
      <c r="N36" s="40">
        <f>1/2</f>
        <v>0.5</v>
      </c>
      <c r="O36">
        <f>5/2</f>
        <v>2.5</v>
      </c>
    </row>
    <row r="37" spans="1:15" x14ac:dyDescent="0.3">
      <c r="A37" s="3">
        <v>5</v>
      </c>
      <c r="B37" s="3">
        <v>40</v>
      </c>
      <c r="C37" t="s">
        <v>22</v>
      </c>
      <c r="D37" s="3">
        <v>3</v>
      </c>
      <c r="E37" s="4">
        <v>42163</v>
      </c>
      <c r="F37" s="3">
        <v>20</v>
      </c>
      <c r="G37" s="3">
        <v>1</v>
      </c>
      <c r="H37" s="3">
        <v>2</v>
      </c>
      <c r="I37" s="3">
        <v>2</v>
      </c>
      <c r="J37" s="3">
        <f>I37*(25/F37)</f>
        <v>2.5</v>
      </c>
      <c r="L37" s="39" t="s">
        <v>212</v>
      </c>
      <c r="M37" s="39">
        <f>32/135</f>
        <v>0.23703703703703705</v>
      </c>
      <c r="N37">
        <f>5/2</f>
        <v>2.5</v>
      </c>
      <c r="O37">
        <f>20/2</f>
        <v>10</v>
      </c>
    </row>
    <row r="38" spans="1:15" x14ac:dyDescent="0.3">
      <c r="A38" s="3">
        <v>5</v>
      </c>
      <c r="B38" s="3">
        <v>94</v>
      </c>
      <c r="C38" t="s">
        <v>29</v>
      </c>
      <c r="D38" s="3">
        <v>4</v>
      </c>
      <c r="E38" s="4">
        <v>42160</v>
      </c>
      <c r="F38" s="3">
        <v>20</v>
      </c>
      <c r="G38" s="3">
        <v>1</v>
      </c>
      <c r="H38" s="3">
        <v>2</v>
      </c>
      <c r="I38" s="3">
        <v>2</v>
      </c>
      <c r="J38" s="3">
        <f>I38*(25/F38)</f>
        <v>2.5</v>
      </c>
      <c r="L38" s="39" t="s">
        <v>213</v>
      </c>
      <c r="M38" s="39">
        <f>31/135</f>
        <v>0.22962962962962963</v>
      </c>
      <c r="N38">
        <f>20/2</f>
        <v>10</v>
      </c>
      <c r="O38">
        <f>60/2</f>
        <v>30</v>
      </c>
    </row>
    <row r="39" spans="1:15" x14ac:dyDescent="0.3">
      <c r="A39" s="3">
        <v>6</v>
      </c>
      <c r="B39" s="3">
        <v>6</v>
      </c>
      <c r="C39" t="s">
        <v>31</v>
      </c>
      <c r="D39" s="3">
        <v>5</v>
      </c>
      <c r="E39" s="4">
        <v>42156</v>
      </c>
      <c r="F39" s="3">
        <v>20</v>
      </c>
      <c r="G39" s="3">
        <v>1</v>
      </c>
      <c r="H39" s="3">
        <v>2</v>
      </c>
      <c r="I39" s="3">
        <v>2</v>
      </c>
      <c r="J39" s="3">
        <f>I39*(25/F39)</f>
        <v>2.5</v>
      </c>
      <c r="L39" s="39" t="s">
        <v>214</v>
      </c>
      <c r="M39" s="39">
        <f>30/135</f>
        <v>0.22222222222222221</v>
      </c>
      <c r="N39">
        <f>60/2</f>
        <v>30</v>
      </c>
      <c r="O39">
        <f>100/2</f>
        <v>50</v>
      </c>
    </row>
    <row r="40" spans="1:15" x14ac:dyDescent="0.3">
      <c r="A40" s="3">
        <v>8</v>
      </c>
      <c r="B40" s="3">
        <v>68</v>
      </c>
      <c r="C40" t="s">
        <v>35</v>
      </c>
      <c r="D40" s="3">
        <v>1</v>
      </c>
      <c r="E40" s="4">
        <v>42166</v>
      </c>
      <c r="F40" s="3">
        <v>20</v>
      </c>
      <c r="G40" s="3">
        <v>3</v>
      </c>
      <c r="H40" s="3">
        <v>2</v>
      </c>
      <c r="I40" s="3">
        <v>2</v>
      </c>
      <c r="J40" s="3">
        <f>I40*(25/F40)</f>
        <v>2.5</v>
      </c>
    </row>
    <row r="41" spans="1:15" x14ac:dyDescent="0.3">
      <c r="A41" s="3">
        <v>6</v>
      </c>
      <c r="B41" s="3">
        <v>49</v>
      </c>
      <c r="C41" t="s">
        <v>39</v>
      </c>
      <c r="D41" s="3">
        <v>1</v>
      </c>
      <c r="E41" s="4">
        <v>42173</v>
      </c>
      <c r="F41" s="3">
        <v>20</v>
      </c>
      <c r="G41" s="3">
        <v>1</v>
      </c>
      <c r="H41" s="3">
        <v>2</v>
      </c>
      <c r="I41" s="3">
        <v>2</v>
      </c>
      <c r="J41" s="3">
        <f>I41*(25/F41)</f>
        <v>2.5</v>
      </c>
      <c r="L41" s="41"/>
    </row>
    <row r="42" spans="1:15" x14ac:dyDescent="0.3">
      <c r="A42" s="3">
        <v>1</v>
      </c>
      <c r="B42" s="3">
        <v>76</v>
      </c>
      <c r="C42" t="s">
        <v>13</v>
      </c>
      <c r="D42" s="3">
        <v>5</v>
      </c>
      <c r="E42" s="4">
        <v>42157</v>
      </c>
      <c r="F42" s="3">
        <v>30</v>
      </c>
      <c r="G42" s="3">
        <v>1</v>
      </c>
      <c r="H42" s="3">
        <v>3</v>
      </c>
      <c r="I42" s="3">
        <v>3</v>
      </c>
      <c r="J42" s="3">
        <f>I42*(25/F42)</f>
        <v>2.5</v>
      </c>
    </row>
    <row r="43" spans="1:15" x14ac:dyDescent="0.3">
      <c r="A43" s="3">
        <v>1</v>
      </c>
      <c r="B43" s="3">
        <v>76</v>
      </c>
      <c r="C43" t="s">
        <v>13</v>
      </c>
      <c r="D43" s="3">
        <v>6</v>
      </c>
      <c r="E43" s="4">
        <v>42157</v>
      </c>
      <c r="F43" s="3">
        <v>30</v>
      </c>
      <c r="G43" s="3">
        <v>1</v>
      </c>
      <c r="H43" s="3">
        <v>3</v>
      </c>
      <c r="I43" s="3">
        <v>3</v>
      </c>
      <c r="J43" s="3">
        <f>I43*(25/F43)</f>
        <v>2.5</v>
      </c>
      <c r="L43" s="39"/>
      <c r="N43" s="39"/>
    </row>
    <row r="44" spans="1:15" x14ac:dyDescent="0.3">
      <c r="A44" s="3">
        <v>2</v>
      </c>
      <c r="B44" s="3">
        <v>46</v>
      </c>
      <c r="C44" t="s">
        <v>17</v>
      </c>
      <c r="D44" s="3">
        <v>3</v>
      </c>
      <c r="E44" s="4">
        <v>42157</v>
      </c>
      <c r="F44" s="3">
        <v>30</v>
      </c>
      <c r="G44" s="3">
        <v>1</v>
      </c>
      <c r="H44" s="3">
        <v>3</v>
      </c>
      <c r="I44" s="3">
        <v>4</v>
      </c>
      <c r="J44" s="3">
        <f>I44*(25/F44)</f>
        <v>3.3333333333333335</v>
      </c>
      <c r="L44" s="39"/>
      <c r="N44" s="39"/>
      <c r="O44" s="40"/>
    </row>
    <row r="45" spans="1:15" x14ac:dyDescent="0.3">
      <c r="A45" s="3">
        <v>3</v>
      </c>
      <c r="B45" s="3">
        <v>7</v>
      </c>
      <c r="C45" t="s">
        <v>21</v>
      </c>
      <c r="D45" s="3">
        <v>2</v>
      </c>
      <c r="E45" s="4">
        <v>42159</v>
      </c>
      <c r="F45" s="3">
        <v>30</v>
      </c>
      <c r="G45" s="3">
        <v>1</v>
      </c>
      <c r="H45" s="3">
        <v>4</v>
      </c>
      <c r="I45" s="3">
        <v>4</v>
      </c>
      <c r="J45" s="3">
        <f>I45*(25/F45)</f>
        <v>3.3333333333333335</v>
      </c>
      <c r="L45" s="39"/>
      <c r="N45" s="39"/>
    </row>
    <row r="46" spans="1:15" x14ac:dyDescent="0.3">
      <c r="A46" s="3">
        <v>4</v>
      </c>
      <c r="B46" s="3">
        <v>13</v>
      </c>
      <c r="C46" t="s">
        <v>41</v>
      </c>
      <c r="D46" s="3">
        <v>2</v>
      </c>
      <c r="E46" s="4">
        <v>42172</v>
      </c>
      <c r="F46" s="3">
        <v>20</v>
      </c>
      <c r="G46" s="3">
        <v>1</v>
      </c>
      <c r="H46" s="3">
        <v>1</v>
      </c>
      <c r="I46" s="3">
        <v>3</v>
      </c>
      <c r="J46" s="3">
        <f>I46*(25/F46)</f>
        <v>3.75</v>
      </c>
      <c r="L46" s="39"/>
      <c r="N46" s="39"/>
    </row>
    <row r="47" spans="1:15" x14ac:dyDescent="0.3">
      <c r="A47" s="3">
        <v>8</v>
      </c>
      <c r="B47" s="3">
        <v>61</v>
      </c>
      <c r="C47" t="s">
        <v>38</v>
      </c>
      <c r="D47" s="3">
        <v>5</v>
      </c>
      <c r="E47" s="4">
        <v>42174</v>
      </c>
      <c r="F47" s="3">
        <v>20</v>
      </c>
      <c r="G47" s="3">
        <v>1</v>
      </c>
      <c r="H47" s="3">
        <v>3</v>
      </c>
      <c r="I47" s="3">
        <v>3</v>
      </c>
      <c r="J47" s="3">
        <f>I47*(25/F47)</f>
        <v>3.75</v>
      </c>
      <c r="L47" s="39"/>
      <c r="N47" s="39"/>
    </row>
    <row r="48" spans="1:15" x14ac:dyDescent="0.3">
      <c r="A48" s="3">
        <v>6</v>
      </c>
      <c r="B48" s="3">
        <v>49</v>
      </c>
      <c r="C48" t="s">
        <v>39</v>
      </c>
      <c r="D48" s="3">
        <v>3</v>
      </c>
      <c r="E48" s="4">
        <v>42173</v>
      </c>
      <c r="F48" s="3">
        <v>20</v>
      </c>
      <c r="G48" s="3">
        <v>2</v>
      </c>
      <c r="H48" s="3">
        <v>3</v>
      </c>
      <c r="I48" s="3">
        <v>3</v>
      </c>
      <c r="J48" s="3">
        <f>I48*(25/F48)</f>
        <v>3.75</v>
      </c>
    </row>
    <row r="49" spans="1:10" x14ac:dyDescent="0.3">
      <c r="A49" s="3">
        <v>4</v>
      </c>
      <c r="B49" s="3">
        <v>13</v>
      </c>
      <c r="C49" t="s">
        <v>42</v>
      </c>
      <c r="D49" s="3">
        <v>4</v>
      </c>
      <c r="E49" s="4">
        <v>42172</v>
      </c>
      <c r="F49" s="3">
        <v>20</v>
      </c>
      <c r="G49" s="3">
        <v>1</v>
      </c>
      <c r="H49" s="3">
        <v>3</v>
      </c>
      <c r="I49" s="3">
        <v>3</v>
      </c>
      <c r="J49" s="3">
        <f>I49*(25/F49)</f>
        <v>3.75</v>
      </c>
    </row>
    <row r="50" spans="1:10" x14ac:dyDescent="0.3">
      <c r="A50" s="3">
        <v>4</v>
      </c>
      <c r="B50" s="3">
        <v>37</v>
      </c>
      <c r="C50" t="s">
        <v>45</v>
      </c>
      <c r="D50" s="3">
        <v>3</v>
      </c>
      <c r="E50" s="4">
        <v>42172</v>
      </c>
      <c r="F50" s="3">
        <v>20</v>
      </c>
      <c r="G50" s="3">
        <v>1</v>
      </c>
      <c r="H50" s="3">
        <v>3</v>
      </c>
      <c r="I50" s="3">
        <v>3</v>
      </c>
      <c r="J50" s="3">
        <f>I50*(25/F50)</f>
        <v>3.75</v>
      </c>
    </row>
    <row r="51" spans="1:10" x14ac:dyDescent="0.3">
      <c r="A51" s="3">
        <v>7</v>
      </c>
      <c r="B51" s="3">
        <v>2</v>
      </c>
      <c r="C51" t="s">
        <v>42</v>
      </c>
      <c r="D51" s="3">
        <v>5</v>
      </c>
      <c r="E51" s="4">
        <v>42178</v>
      </c>
      <c r="F51" s="3">
        <v>30</v>
      </c>
      <c r="G51" s="3">
        <v>1</v>
      </c>
      <c r="H51" s="3">
        <v>4</v>
      </c>
      <c r="I51" s="3">
        <v>5</v>
      </c>
      <c r="J51" s="3">
        <f>I51*(25/F51)</f>
        <v>4.166666666666667</v>
      </c>
    </row>
    <row r="52" spans="1:10" x14ac:dyDescent="0.3">
      <c r="A52" s="3">
        <v>8</v>
      </c>
      <c r="B52" s="3">
        <v>68</v>
      </c>
      <c r="C52" t="s">
        <v>36</v>
      </c>
      <c r="D52" s="3">
        <v>4</v>
      </c>
      <c r="E52" s="4">
        <v>42166</v>
      </c>
      <c r="F52" s="3">
        <v>10</v>
      </c>
      <c r="G52" s="3">
        <v>1</v>
      </c>
      <c r="H52" s="3">
        <v>1</v>
      </c>
      <c r="I52" s="3">
        <v>2</v>
      </c>
      <c r="J52" s="3">
        <f>I52*(25/F52)</f>
        <v>5</v>
      </c>
    </row>
    <row r="53" spans="1:10" x14ac:dyDescent="0.3">
      <c r="A53" s="3">
        <v>1</v>
      </c>
      <c r="B53" s="3">
        <v>18</v>
      </c>
      <c r="C53" t="s">
        <v>11</v>
      </c>
      <c r="D53" s="3">
        <v>2</v>
      </c>
      <c r="E53" s="4">
        <v>42150</v>
      </c>
      <c r="F53" s="3">
        <v>10</v>
      </c>
      <c r="G53" s="3">
        <v>1</v>
      </c>
      <c r="H53" s="3">
        <v>2</v>
      </c>
      <c r="I53" s="3">
        <v>2</v>
      </c>
      <c r="J53" s="3">
        <f>I53*(25/F53)</f>
        <v>5</v>
      </c>
    </row>
    <row r="54" spans="1:10" x14ac:dyDescent="0.3">
      <c r="A54" s="3">
        <v>6</v>
      </c>
      <c r="B54" s="3">
        <v>53</v>
      </c>
      <c r="C54" t="s">
        <v>34</v>
      </c>
      <c r="D54" s="3">
        <v>5</v>
      </c>
      <c r="E54" s="4">
        <v>42156</v>
      </c>
      <c r="F54" s="3">
        <v>15</v>
      </c>
      <c r="G54" s="3">
        <v>1</v>
      </c>
      <c r="H54" s="3">
        <v>1</v>
      </c>
      <c r="I54" s="3">
        <v>3</v>
      </c>
      <c r="J54" s="3">
        <f>I54*(25/F54)</f>
        <v>5</v>
      </c>
    </row>
    <row r="55" spans="1:10" x14ac:dyDescent="0.3">
      <c r="A55" s="3">
        <v>1</v>
      </c>
      <c r="B55" s="3">
        <v>75</v>
      </c>
      <c r="C55" t="s">
        <v>9</v>
      </c>
      <c r="D55" s="3">
        <v>1</v>
      </c>
      <c r="E55" s="4">
        <v>42150</v>
      </c>
      <c r="F55" s="3">
        <v>15</v>
      </c>
      <c r="G55" s="3">
        <v>1</v>
      </c>
      <c r="H55" s="3">
        <v>3</v>
      </c>
      <c r="I55" s="3">
        <v>3</v>
      </c>
      <c r="J55" s="3">
        <f>I55*(25/F55)</f>
        <v>5</v>
      </c>
    </row>
    <row r="56" spans="1:10" x14ac:dyDescent="0.3">
      <c r="A56" s="3">
        <v>2</v>
      </c>
      <c r="B56" s="3">
        <v>46</v>
      </c>
      <c r="C56" t="s">
        <v>17</v>
      </c>
      <c r="D56" s="3">
        <v>2</v>
      </c>
      <c r="E56" s="4">
        <v>42157</v>
      </c>
      <c r="F56" s="3">
        <v>20</v>
      </c>
      <c r="G56" s="3">
        <v>1</v>
      </c>
      <c r="H56" s="3">
        <v>4</v>
      </c>
      <c r="I56" s="3">
        <v>4</v>
      </c>
      <c r="J56" s="3">
        <f>I56*(25/F56)</f>
        <v>5</v>
      </c>
    </row>
    <row r="57" spans="1:10" x14ac:dyDescent="0.3">
      <c r="A57" s="3">
        <v>5</v>
      </c>
      <c r="B57" s="3">
        <v>85</v>
      </c>
      <c r="C57" t="s">
        <v>26</v>
      </c>
      <c r="D57" s="3">
        <v>2</v>
      </c>
      <c r="E57" s="4">
        <v>42164</v>
      </c>
      <c r="F57" s="3">
        <v>20</v>
      </c>
      <c r="G57" s="3">
        <v>1</v>
      </c>
      <c r="H57" s="3">
        <v>4</v>
      </c>
      <c r="I57" s="3">
        <v>4</v>
      </c>
      <c r="J57" s="3">
        <f>I57*(25/F57)</f>
        <v>5</v>
      </c>
    </row>
    <row r="58" spans="1:10" x14ac:dyDescent="0.3">
      <c r="A58" s="3">
        <v>7</v>
      </c>
      <c r="B58" s="3">
        <v>2</v>
      </c>
      <c r="C58" t="s">
        <v>42</v>
      </c>
      <c r="D58" s="3">
        <v>4</v>
      </c>
      <c r="E58" s="4">
        <v>42178</v>
      </c>
      <c r="F58" s="3">
        <v>30</v>
      </c>
      <c r="G58" s="3">
        <v>1</v>
      </c>
      <c r="H58" s="3">
        <v>3</v>
      </c>
      <c r="I58" s="3">
        <v>6</v>
      </c>
      <c r="J58" s="3">
        <f>I58*(25/F58)</f>
        <v>5</v>
      </c>
    </row>
    <row r="59" spans="1:10" x14ac:dyDescent="0.3">
      <c r="A59" s="3">
        <v>3</v>
      </c>
      <c r="B59" s="3">
        <v>92</v>
      </c>
      <c r="C59" t="s">
        <v>20</v>
      </c>
      <c r="D59" s="3">
        <v>5</v>
      </c>
      <c r="E59" s="4">
        <v>42159</v>
      </c>
      <c r="F59" s="3">
        <v>30</v>
      </c>
      <c r="G59" s="3">
        <v>1</v>
      </c>
      <c r="H59" s="3">
        <v>6</v>
      </c>
      <c r="I59" s="3">
        <v>6</v>
      </c>
      <c r="J59" s="3">
        <f>I59*(25/F59)</f>
        <v>5</v>
      </c>
    </row>
    <row r="60" spans="1:10" x14ac:dyDescent="0.3">
      <c r="A60" s="3">
        <v>3</v>
      </c>
      <c r="B60" s="3">
        <v>92</v>
      </c>
      <c r="C60" t="s">
        <v>20</v>
      </c>
      <c r="D60" s="3">
        <v>6</v>
      </c>
      <c r="E60" s="4">
        <v>42159</v>
      </c>
      <c r="F60" s="3">
        <v>30</v>
      </c>
      <c r="G60" s="3">
        <v>1</v>
      </c>
      <c r="H60" s="3">
        <v>6</v>
      </c>
      <c r="I60" s="3">
        <v>6</v>
      </c>
      <c r="J60" s="3">
        <f>I60*(25/F60)</f>
        <v>5</v>
      </c>
    </row>
    <row r="61" spans="1:10" x14ac:dyDescent="0.3">
      <c r="A61" s="3">
        <v>7</v>
      </c>
      <c r="B61" s="3">
        <v>2</v>
      </c>
      <c r="C61" t="s">
        <v>19</v>
      </c>
      <c r="D61" s="3">
        <v>3</v>
      </c>
      <c r="E61" s="4">
        <v>42178</v>
      </c>
      <c r="F61" s="3">
        <v>40</v>
      </c>
      <c r="G61" s="3">
        <v>1</v>
      </c>
      <c r="H61" s="3">
        <v>3</v>
      </c>
      <c r="I61" s="3">
        <v>9</v>
      </c>
      <c r="J61" s="3">
        <f>I61*(25/F61)</f>
        <v>5.625</v>
      </c>
    </row>
    <row r="62" spans="1:10" x14ac:dyDescent="0.3">
      <c r="A62" s="3">
        <v>4</v>
      </c>
      <c r="B62" s="3">
        <v>37</v>
      </c>
      <c r="C62" t="s">
        <v>45</v>
      </c>
      <c r="D62" s="3">
        <v>2</v>
      </c>
      <c r="E62" s="4">
        <v>42172</v>
      </c>
      <c r="F62" s="3">
        <v>20</v>
      </c>
      <c r="G62" s="3">
        <v>1</v>
      </c>
      <c r="H62" s="3">
        <v>3</v>
      </c>
      <c r="I62" s="3">
        <v>5</v>
      </c>
      <c r="J62" s="3">
        <f>I62*(25/F62)</f>
        <v>6.25</v>
      </c>
    </row>
    <row r="63" spans="1:10" x14ac:dyDescent="0.3">
      <c r="A63" s="3">
        <v>2</v>
      </c>
      <c r="B63" s="3">
        <v>12</v>
      </c>
      <c r="C63" t="s">
        <v>15</v>
      </c>
      <c r="D63" s="3">
        <v>3</v>
      </c>
      <c r="E63" s="4">
        <v>42158</v>
      </c>
      <c r="F63" s="3">
        <v>20</v>
      </c>
      <c r="G63" s="3">
        <v>1</v>
      </c>
      <c r="H63" s="3">
        <v>4</v>
      </c>
      <c r="I63" s="3">
        <v>5</v>
      </c>
      <c r="J63" s="3">
        <f>I63*(25/F63)</f>
        <v>6.25</v>
      </c>
    </row>
    <row r="64" spans="1:10" x14ac:dyDescent="0.3">
      <c r="A64" s="3">
        <v>7</v>
      </c>
      <c r="B64" s="3">
        <v>2</v>
      </c>
      <c r="C64" t="s">
        <v>19</v>
      </c>
      <c r="D64" s="3">
        <v>1</v>
      </c>
      <c r="E64" s="4">
        <v>42178</v>
      </c>
      <c r="F64" s="3">
        <v>30</v>
      </c>
      <c r="G64" s="3">
        <v>2</v>
      </c>
      <c r="H64" s="3">
        <v>7</v>
      </c>
      <c r="I64" s="3">
        <v>8</v>
      </c>
      <c r="J64" s="3">
        <f>I64*(25/F64)</f>
        <v>6.666666666666667</v>
      </c>
    </row>
    <row r="65" spans="1:10" x14ac:dyDescent="0.3">
      <c r="A65" s="3">
        <v>6</v>
      </c>
      <c r="B65" s="3">
        <v>6</v>
      </c>
      <c r="C65" t="s">
        <v>30</v>
      </c>
      <c r="D65" s="3">
        <v>2</v>
      </c>
      <c r="E65" s="4">
        <v>42156</v>
      </c>
      <c r="F65" s="3">
        <v>20</v>
      </c>
      <c r="G65" s="3">
        <v>1</v>
      </c>
      <c r="H65" s="3">
        <v>3</v>
      </c>
      <c r="I65" s="3">
        <v>6</v>
      </c>
      <c r="J65" s="3">
        <f>I65*(25/F65)</f>
        <v>7.5</v>
      </c>
    </row>
    <row r="66" spans="1:10" x14ac:dyDescent="0.3">
      <c r="A66" s="3">
        <v>4</v>
      </c>
      <c r="B66" s="3">
        <v>37</v>
      </c>
      <c r="C66" t="s">
        <v>46</v>
      </c>
      <c r="D66" s="3">
        <v>4</v>
      </c>
      <c r="E66" s="4">
        <v>42172</v>
      </c>
      <c r="F66" s="3">
        <v>20</v>
      </c>
      <c r="G66" s="3">
        <v>1</v>
      </c>
      <c r="H66" s="3">
        <v>4</v>
      </c>
      <c r="I66" s="3">
        <v>6</v>
      </c>
      <c r="J66" s="3">
        <f>I66*(25/F66)</f>
        <v>7.5</v>
      </c>
    </row>
    <row r="67" spans="1:10" x14ac:dyDescent="0.3">
      <c r="A67" s="3">
        <v>5</v>
      </c>
      <c r="B67" s="3">
        <v>94</v>
      </c>
      <c r="C67" t="s">
        <v>29</v>
      </c>
      <c r="D67" s="3">
        <v>6</v>
      </c>
      <c r="E67" s="4">
        <v>42160</v>
      </c>
      <c r="F67" s="3">
        <v>20</v>
      </c>
      <c r="G67" s="3">
        <v>1</v>
      </c>
      <c r="H67" s="3">
        <v>5</v>
      </c>
      <c r="I67" s="3">
        <v>6</v>
      </c>
      <c r="J67" s="3">
        <f>I67*(25/F67)</f>
        <v>7.5</v>
      </c>
    </row>
    <row r="68" spans="1:10" x14ac:dyDescent="0.3">
      <c r="A68" s="3">
        <v>8</v>
      </c>
      <c r="B68" s="3">
        <v>61</v>
      </c>
      <c r="C68" t="s">
        <v>38</v>
      </c>
      <c r="D68" s="3">
        <v>4</v>
      </c>
      <c r="E68" s="4">
        <v>42174</v>
      </c>
      <c r="F68" s="3">
        <v>20</v>
      </c>
      <c r="G68" s="3">
        <v>1</v>
      </c>
      <c r="H68" s="3">
        <v>5</v>
      </c>
      <c r="I68" s="3">
        <v>6</v>
      </c>
      <c r="J68" s="3">
        <f>I68*(25/F68)</f>
        <v>7.5</v>
      </c>
    </row>
    <row r="69" spans="1:10" x14ac:dyDescent="0.3">
      <c r="A69" s="3">
        <v>4</v>
      </c>
      <c r="B69" s="3">
        <v>13</v>
      </c>
      <c r="C69" t="s">
        <v>42</v>
      </c>
      <c r="D69" s="3">
        <v>5</v>
      </c>
      <c r="E69" s="4">
        <v>42172</v>
      </c>
      <c r="F69" s="3">
        <v>30</v>
      </c>
      <c r="G69" s="3">
        <v>1</v>
      </c>
      <c r="H69" s="3">
        <v>5</v>
      </c>
      <c r="I69" s="3">
        <v>10</v>
      </c>
      <c r="J69" s="3">
        <f>I69*(25/F69)</f>
        <v>8.3333333333333339</v>
      </c>
    </row>
    <row r="70" spans="1:10" x14ac:dyDescent="0.3">
      <c r="A70" s="3">
        <v>1</v>
      </c>
      <c r="B70" s="3">
        <v>76</v>
      </c>
      <c r="C70" t="s">
        <v>12</v>
      </c>
      <c r="D70" s="3">
        <v>1</v>
      </c>
      <c r="E70" s="4">
        <v>42157</v>
      </c>
      <c r="F70" s="3">
        <v>20</v>
      </c>
      <c r="G70" s="3">
        <v>1</v>
      </c>
      <c r="H70" s="3">
        <v>6</v>
      </c>
      <c r="I70" s="3">
        <v>7</v>
      </c>
      <c r="J70" s="3">
        <f>I70*(25/F70)</f>
        <v>8.75</v>
      </c>
    </row>
    <row r="71" spans="1:10" x14ac:dyDescent="0.3">
      <c r="A71" s="3">
        <v>5</v>
      </c>
      <c r="B71" s="3">
        <v>40</v>
      </c>
      <c r="C71" t="s">
        <v>23</v>
      </c>
      <c r="D71" s="3">
        <v>6</v>
      </c>
      <c r="E71" s="4">
        <v>42163</v>
      </c>
      <c r="F71" s="3">
        <v>20</v>
      </c>
      <c r="G71" s="3">
        <v>1</v>
      </c>
      <c r="H71" s="3">
        <v>6</v>
      </c>
      <c r="I71" s="3">
        <v>7</v>
      </c>
      <c r="J71" s="3">
        <f>I71*(25/F71)</f>
        <v>8.75</v>
      </c>
    </row>
    <row r="72" spans="1:10" x14ac:dyDescent="0.3">
      <c r="A72" s="3">
        <v>4</v>
      </c>
      <c r="B72" s="3">
        <v>13</v>
      </c>
      <c r="C72" t="s">
        <v>41</v>
      </c>
      <c r="D72" s="3">
        <v>3</v>
      </c>
      <c r="E72" s="4">
        <v>42172</v>
      </c>
      <c r="F72" s="3">
        <v>20</v>
      </c>
      <c r="G72" s="3">
        <v>1</v>
      </c>
      <c r="H72" s="3">
        <v>6</v>
      </c>
      <c r="I72" s="3">
        <v>7</v>
      </c>
      <c r="J72" s="3">
        <f>I72*(25/F72)</f>
        <v>8.75</v>
      </c>
    </row>
    <row r="73" spans="1:10" x14ac:dyDescent="0.3">
      <c r="A73" s="3">
        <v>3</v>
      </c>
      <c r="B73" s="3">
        <v>92</v>
      </c>
      <c r="C73" t="s">
        <v>19</v>
      </c>
      <c r="D73" s="3">
        <v>3</v>
      </c>
      <c r="E73" s="4">
        <v>42159</v>
      </c>
      <c r="F73" s="3">
        <v>30</v>
      </c>
      <c r="G73" s="3">
        <v>1</v>
      </c>
      <c r="H73" s="3">
        <v>6</v>
      </c>
      <c r="I73" s="3">
        <v>11</v>
      </c>
      <c r="J73" s="3">
        <f>I73*(25/F73)</f>
        <v>9.1666666666666679</v>
      </c>
    </row>
    <row r="74" spans="1:10" x14ac:dyDescent="0.3">
      <c r="A74" s="3">
        <v>1</v>
      </c>
      <c r="B74" s="3">
        <v>75</v>
      </c>
      <c r="C74" t="s">
        <v>9</v>
      </c>
      <c r="D74" s="3">
        <v>3</v>
      </c>
      <c r="E74" s="4">
        <v>42150</v>
      </c>
      <c r="F74" s="3">
        <v>30</v>
      </c>
      <c r="G74" s="3">
        <v>1</v>
      </c>
      <c r="H74" s="3">
        <v>10</v>
      </c>
      <c r="I74" s="3">
        <v>11</v>
      </c>
      <c r="J74" s="3">
        <f>I74*(25/F74)</f>
        <v>9.1666666666666679</v>
      </c>
    </row>
    <row r="75" spans="1:10" x14ac:dyDescent="0.3">
      <c r="A75" s="3">
        <v>2</v>
      </c>
      <c r="B75" s="3">
        <v>46</v>
      </c>
      <c r="C75" t="s">
        <v>18</v>
      </c>
      <c r="D75" s="3">
        <v>5</v>
      </c>
      <c r="E75" s="4">
        <v>42157</v>
      </c>
      <c r="F75" s="3">
        <v>20</v>
      </c>
      <c r="G75" s="3">
        <v>1</v>
      </c>
      <c r="H75" s="3">
        <v>3</v>
      </c>
      <c r="I75" s="3">
        <v>8</v>
      </c>
      <c r="J75" s="3">
        <f>I75*(25/F75)</f>
        <v>10</v>
      </c>
    </row>
    <row r="76" spans="1:10" x14ac:dyDescent="0.3">
      <c r="A76" s="3">
        <v>7</v>
      </c>
      <c r="B76" s="3">
        <v>87</v>
      </c>
      <c r="C76" t="s">
        <v>47</v>
      </c>
      <c r="D76" s="3">
        <v>3</v>
      </c>
      <c r="E76" s="4">
        <v>42178</v>
      </c>
      <c r="F76" s="3">
        <v>30</v>
      </c>
      <c r="G76" s="3">
        <v>2</v>
      </c>
      <c r="H76" s="3">
        <v>6</v>
      </c>
      <c r="I76" s="3">
        <v>13</v>
      </c>
      <c r="J76" s="3">
        <f>I76*(25/F76)</f>
        <v>10.833333333333334</v>
      </c>
    </row>
    <row r="77" spans="1:10" x14ac:dyDescent="0.3">
      <c r="A77" s="3">
        <v>6</v>
      </c>
      <c r="B77" s="3">
        <v>53</v>
      </c>
      <c r="C77" t="s">
        <v>33</v>
      </c>
      <c r="D77" s="3">
        <v>3</v>
      </c>
      <c r="E77" s="4">
        <v>42156</v>
      </c>
      <c r="F77" s="3">
        <v>30</v>
      </c>
      <c r="G77" s="3">
        <v>1</v>
      </c>
      <c r="H77" s="3">
        <v>7</v>
      </c>
      <c r="I77" s="3">
        <v>13</v>
      </c>
      <c r="J77" s="3">
        <f>I77*(25/F77)</f>
        <v>10.833333333333334</v>
      </c>
    </row>
    <row r="78" spans="1:10" x14ac:dyDescent="0.3">
      <c r="A78" s="3">
        <v>6</v>
      </c>
      <c r="B78" s="3">
        <v>6</v>
      </c>
      <c r="C78" t="s">
        <v>30</v>
      </c>
      <c r="D78" s="3">
        <v>1</v>
      </c>
      <c r="E78" s="4">
        <v>42156</v>
      </c>
      <c r="F78" s="3">
        <v>20</v>
      </c>
      <c r="G78" s="3">
        <v>1</v>
      </c>
      <c r="H78" s="3">
        <v>5</v>
      </c>
      <c r="I78" s="3">
        <v>9</v>
      </c>
      <c r="J78" s="3">
        <f>I78*(25/F78)</f>
        <v>11.25</v>
      </c>
    </row>
    <row r="79" spans="1:10" x14ac:dyDescent="0.3">
      <c r="A79" s="3">
        <v>2</v>
      </c>
      <c r="B79" s="3">
        <v>35</v>
      </c>
      <c r="C79" t="s">
        <v>14</v>
      </c>
      <c r="D79" s="3">
        <v>1</v>
      </c>
      <c r="E79" s="4">
        <v>42165</v>
      </c>
      <c r="F79" s="3">
        <v>30</v>
      </c>
      <c r="G79" s="3">
        <v>1</v>
      </c>
      <c r="H79" s="3">
        <v>11</v>
      </c>
      <c r="I79" s="3">
        <v>14</v>
      </c>
      <c r="J79" s="3">
        <f>I79*(25/F79)</f>
        <v>11.666666666666668</v>
      </c>
    </row>
    <row r="80" spans="1:10" x14ac:dyDescent="0.3">
      <c r="A80" s="3">
        <v>8</v>
      </c>
      <c r="B80" s="3">
        <v>61</v>
      </c>
      <c r="C80" t="s">
        <v>37</v>
      </c>
      <c r="D80" s="3">
        <v>3</v>
      </c>
      <c r="E80" s="4">
        <v>42174</v>
      </c>
      <c r="F80" s="3">
        <v>20</v>
      </c>
      <c r="G80" s="3">
        <v>1</v>
      </c>
      <c r="H80" s="3">
        <v>8</v>
      </c>
      <c r="I80" s="3">
        <v>11</v>
      </c>
      <c r="J80" s="3">
        <f>I80*(25/F80)</f>
        <v>13.75</v>
      </c>
    </row>
    <row r="81" spans="1:10" x14ac:dyDescent="0.3">
      <c r="A81" s="3">
        <v>4</v>
      </c>
      <c r="B81" s="3">
        <v>37</v>
      </c>
      <c r="C81" t="s">
        <v>46</v>
      </c>
      <c r="D81" s="3">
        <v>5</v>
      </c>
      <c r="E81" s="4">
        <v>42172</v>
      </c>
      <c r="F81" s="3">
        <v>20</v>
      </c>
      <c r="G81" s="3">
        <v>1</v>
      </c>
      <c r="H81" s="3">
        <v>1</v>
      </c>
      <c r="I81" s="3">
        <v>12</v>
      </c>
      <c r="J81" s="3">
        <f>I81*(25/F81)</f>
        <v>15</v>
      </c>
    </row>
    <row r="82" spans="1:10" x14ac:dyDescent="0.3">
      <c r="A82" s="3">
        <v>5</v>
      </c>
      <c r="B82" s="3">
        <v>94</v>
      </c>
      <c r="C82" t="s">
        <v>28</v>
      </c>
      <c r="D82" s="3">
        <v>2</v>
      </c>
      <c r="E82" s="4">
        <v>42160</v>
      </c>
      <c r="F82" s="3">
        <v>20</v>
      </c>
      <c r="G82" s="3">
        <v>1</v>
      </c>
      <c r="H82" s="3">
        <v>4</v>
      </c>
      <c r="I82" s="3">
        <v>12</v>
      </c>
      <c r="J82" s="3">
        <f>I82*(25/F82)</f>
        <v>15</v>
      </c>
    </row>
    <row r="83" spans="1:10" x14ac:dyDescent="0.3">
      <c r="A83" s="3">
        <v>4</v>
      </c>
      <c r="B83" s="3">
        <v>13</v>
      </c>
      <c r="C83" t="s">
        <v>41</v>
      </c>
      <c r="D83" s="3">
        <v>1</v>
      </c>
      <c r="E83" s="4">
        <v>42172</v>
      </c>
      <c r="F83" s="3">
        <v>20</v>
      </c>
      <c r="G83" s="3">
        <v>1</v>
      </c>
      <c r="H83" s="3">
        <v>11</v>
      </c>
      <c r="I83" s="3">
        <v>12</v>
      </c>
      <c r="J83" s="3">
        <f>I83*(25/F83)</f>
        <v>15</v>
      </c>
    </row>
    <row r="84" spans="1:10" x14ac:dyDescent="0.3">
      <c r="A84" s="3">
        <v>8</v>
      </c>
      <c r="B84" s="3">
        <v>61</v>
      </c>
      <c r="C84" t="s">
        <v>38</v>
      </c>
      <c r="D84" s="3">
        <v>6</v>
      </c>
      <c r="E84" s="4">
        <v>42174</v>
      </c>
      <c r="F84" s="3">
        <v>25</v>
      </c>
      <c r="G84" s="3">
        <v>1</v>
      </c>
      <c r="H84" s="3">
        <v>6</v>
      </c>
      <c r="I84" s="3">
        <v>15</v>
      </c>
      <c r="J84" s="3">
        <f>I84*(25/F84)</f>
        <v>15</v>
      </c>
    </row>
    <row r="85" spans="1:10" x14ac:dyDescent="0.3">
      <c r="A85" s="3">
        <v>3</v>
      </c>
      <c r="B85" s="3">
        <v>92</v>
      </c>
      <c r="C85" t="s">
        <v>19</v>
      </c>
      <c r="D85" s="3">
        <v>2</v>
      </c>
      <c r="E85" s="4">
        <v>42159</v>
      </c>
      <c r="F85" s="3">
        <v>30</v>
      </c>
      <c r="G85" s="3">
        <v>1</v>
      </c>
      <c r="H85" s="3">
        <v>8</v>
      </c>
      <c r="I85" s="3">
        <v>18</v>
      </c>
      <c r="J85" s="3">
        <f>I85*(25/F85)</f>
        <v>15</v>
      </c>
    </row>
    <row r="86" spans="1:10" x14ac:dyDescent="0.3">
      <c r="A86" s="3">
        <v>6</v>
      </c>
      <c r="B86" s="3">
        <v>49</v>
      </c>
      <c r="C86" t="s">
        <v>40</v>
      </c>
      <c r="D86" s="3">
        <v>4</v>
      </c>
      <c r="E86" s="4">
        <v>42173</v>
      </c>
      <c r="F86" s="3">
        <v>30</v>
      </c>
      <c r="G86" s="3">
        <v>1</v>
      </c>
      <c r="H86" s="3">
        <v>6</v>
      </c>
      <c r="I86" s="3">
        <v>19</v>
      </c>
      <c r="J86" s="3">
        <f>I86*(25/F86)</f>
        <v>15.833333333333334</v>
      </c>
    </row>
    <row r="87" spans="1:10" x14ac:dyDescent="0.3">
      <c r="A87" s="3">
        <v>5</v>
      </c>
      <c r="B87" s="3">
        <v>85</v>
      </c>
      <c r="C87" t="s">
        <v>26</v>
      </c>
      <c r="D87" s="3">
        <v>3</v>
      </c>
      <c r="E87" s="4">
        <v>42164</v>
      </c>
      <c r="F87" s="3">
        <v>20</v>
      </c>
      <c r="G87" s="3">
        <v>1</v>
      </c>
      <c r="H87" s="3">
        <v>8</v>
      </c>
      <c r="I87" s="3">
        <v>13</v>
      </c>
      <c r="J87" s="3">
        <f>I87*(25/F87)</f>
        <v>16.25</v>
      </c>
    </row>
    <row r="88" spans="1:10" x14ac:dyDescent="0.3">
      <c r="A88" s="3">
        <v>3</v>
      </c>
      <c r="B88" s="3">
        <v>92</v>
      </c>
      <c r="C88" t="s">
        <v>20</v>
      </c>
      <c r="D88" s="3">
        <v>4</v>
      </c>
      <c r="E88" s="4">
        <v>42159</v>
      </c>
      <c r="F88" s="3">
        <v>30</v>
      </c>
      <c r="G88" s="3">
        <v>1</v>
      </c>
      <c r="H88" s="3">
        <v>4</v>
      </c>
      <c r="I88" s="3">
        <v>20</v>
      </c>
      <c r="J88" s="3">
        <f>I88*(25/F88)</f>
        <v>16.666666666666668</v>
      </c>
    </row>
    <row r="89" spans="1:10" x14ac:dyDescent="0.3">
      <c r="A89" s="3">
        <v>1</v>
      </c>
      <c r="B89" s="3">
        <v>76</v>
      </c>
      <c r="C89" t="s">
        <v>13</v>
      </c>
      <c r="D89" s="3">
        <v>4</v>
      </c>
      <c r="E89" s="4">
        <v>42157</v>
      </c>
      <c r="F89" s="3">
        <v>30</v>
      </c>
      <c r="G89" s="3">
        <v>1</v>
      </c>
      <c r="H89" s="3">
        <v>14</v>
      </c>
      <c r="I89" s="3">
        <v>20</v>
      </c>
      <c r="J89" s="3">
        <f>I89*(25/F89)</f>
        <v>16.666666666666668</v>
      </c>
    </row>
    <row r="90" spans="1:10" x14ac:dyDescent="0.3">
      <c r="A90" s="3">
        <v>3</v>
      </c>
      <c r="B90" s="3">
        <v>28</v>
      </c>
      <c r="C90" t="s">
        <v>44</v>
      </c>
      <c r="D90" s="3">
        <v>4</v>
      </c>
      <c r="E90" s="4">
        <v>42171</v>
      </c>
      <c r="F90" s="3">
        <v>20</v>
      </c>
      <c r="G90" s="3">
        <v>1</v>
      </c>
      <c r="H90" s="3">
        <v>5</v>
      </c>
      <c r="I90" s="3">
        <v>14</v>
      </c>
      <c r="J90" s="3">
        <f>I90*(25/F90)</f>
        <v>17.5</v>
      </c>
    </row>
    <row r="91" spans="1:10" x14ac:dyDescent="0.3">
      <c r="A91" s="3">
        <v>5</v>
      </c>
      <c r="B91" s="3">
        <v>94</v>
      </c>
      <c r="C91" t="s">
        <v>28</v>
      </c>
      <c r="D91" s="3">
        <v>1</v>
      </c>
      <c r="E91" s="4">
        <v>42160</v>
      </c>
      <c r="F91" s="3">
        <v>20</v>
      </c>
      <c r="G91" s="3">
        <v>1</v>
      </c>
      <c r="H91" s="3">
        <v>7</v>
      </c>
      <c r="I91" s="3">
        <v>14</v>
      </c>
      <c r="J91" s="3">
        <f>I91*(25/F91)</f>
        <v>17.5</v>
      </c>
    </row>
    <row r="92" spans="1:10" x14ac:dyDescent="0.3">
      <c r="A92" s="3">
        <v>8</v>
      </c>
      <c r="B92" s="3">
        <v>68</v>
      </c>
      <c r="C92" t="s">
        <v>36</v>
      </c>
      <c r="D92" s="3">
        <v>6</v>
      </c>
      <c r="E92" s="4">
        <v>42166</v>
      </c>
      <c r="F92" s="3">
        <v>25</v>
      </c>
      <c r="G92" s="3">
        <v>1</v>
      </c>
      <c r="H92" s="3">
        <v>4</v>
      </c>
      <c r="I92" s="3">
        <v>18</v>
      </c>
      <c r="J92" s="3">
        <f>I92*(25/F92)</f>
        <v>18</v>
      </c>
    </row>
    <row r="93" spans="1:10" x14ac:dyDescent="0.3">
      <c r="A93" s="3">
        <v>1</v>
      </c>
      <c r="B93" s="3">
        <v>75</v>
      </c>
      <c r="C93" t="s">
        <v>9</v>
      </c>
      <c r="D93" s="3">
        <v>2</v>
      </c>
      <c r="E93" s="4">
        <v>42150</v>
      </c>
      <c r="F93" s="3">
        <v>15</v>
      </c>
      <c r="G93" s="3">
        <v>1</v>
      </c>
      <c r="H93" s="3">
        <v>9</v>
      </c>
      <c r="I93" s="3">
        <v>11</v>
      </c>
      <c r="J93" s="3">
        <f>I93*(25/F93)</f>
        <v>18.333333333333336</v>
      </c>
    </row>
    <row r="94" spans="1:10" x14ac:dyDescent="0.3">
      <c r="A94" s="3">
        <v>5</v>
      </c>
      <c r="B94" s="3">
        <v>94</v>
      </c>
      <c r="C94" t="s">
        <v>29</v>
      </c>
      <c r="D94" s="3">
        <v>5</v>
      </c>
      <c r="E94" s="4">
        <v>42160</v>
      </c>
      <c r="F94" s="3">
        <v>20</v>
      </c>
      <c r="G94" s="3">
        <v>1</v>
      </c>
      <c r="H94" s="3">
        <v>10</v>
      </c>
      <c r="I94" s="3">
        <v>15</v>
      </c>
      <c r="J94" s="3">
        <f>I94*(25/F94)</f>
        <v>18.75</v>
      </c>
    </row>
    <row r="95" spans="1:10" x14ac:dyDescent="0.3">
      <c r="A95" s="3">
        <v>2</v>
      </c>
      <c r="B95" s="3">
        <v>12</v>
      </c>
      <c r="C95" t="s">
        <v>15</v>
      </c>
      <c r="D95" s="3">
        <v>5</v>
      </c>
      <c r="E95" s="4">
        <v>42165</v>
      </c>
      <c r="F95" s="3">
        <v>20</v>
      </c>
      <c r="G95" s="3">
        <v>1</v>
      </c>
      <c r="H95" s="3">
        <v>13</v>
      </c>
      <c r="I95" s="3">
        <v>16</v>
      </c>
      <c r="J95" s="3">
        <f>I95*(25/F95)</f>
        <v>20</v>
      </c>
    </row>
    <row r="96" spans="1:10" x14ac:dyDescent="0.3">
      <c r="A96" s="3">
        <v>5</v>
      </c>
      <c r="B96" s="3">
        <v>85</v>
      </c>
      <c r="C96" t="s">
        <v>27</v>
      </c>
      <c r="D96" s="3">
        <v>4</v>
      </c>
      <c r="E96" s="4">
        <v>42164</v>
      </c>
      <c r="F96" s="3">
        <v>30</v>
      </c>
      <c r="G96" s="3">
        <v>1</v>
      </c>
      <c r="H96" s="3">
        <v>6</v>
      </c>
      <c r="I96" s="3">
        <v>25</v>
      </c>
      <c r="J96" s="3">
        <f>I96*(25/F96)</f>
        <v>20.833333333333336</v>
      </c>
    </row>
    <row r="97" spans="1:10" x14ac:dyDescent="0.3">
      <c r="A97" s="3">
        <v>5</v>
      </c>
      <c r="B97" s="3">
        <v>42</v>
      </c>
      <c r="C97" t="s">
        <v>24</v>
      </c>
      <c r="D97" s="3">
        <v>2</v>
      </c>
      <c r="E97" s="4">
        <v>42163</v>
      </c>
      <c r="F97" s="3">
        <v>20</v>
      </c>
      <c r="G97" s="3">
        <v>1</v>
      </c>
      <c r="H97" s="3">
        <v>12</v>
      </c>
      <c r="I97" s="3">
        <v>17</v>
      </c>
      <c r="J97" s="3">
        <f>I97*(25/F97)</f>
        <v>21.25</v>
      </c>
    </row>
    <row r="98" spans="1:10" x14ac:dyDescent="0.3">
      <c r="A98" s="3">
        <v>5</v>
      </c>
      <c r="B98" s="3">
        <v>42</v>
      </c>
      <c r="C98" t="s">
        <v>25</v>
      </c>
      <c r="D98" s="3">
        <v>4</v>
      </c>
      <c r="E98" s="4">
        <v>42163</v>
      </c>
      <c r="F98" s="3">
        <v>20</v>
      </c>
      <c r="G98" s="3">
        <v>1</v>
      </c>
      <c r="H98" s="3">
        <v>12</v>
      </c>
      <c r="I98" s="3">
        <v>17</v>
      </c>
      <c r="J98" s="3">
        <f>I98*(25/F98)</f>
        <v>21.25</v>
      </c>
    </row>
    <row r="99" spans="1:10" x14ac:dyDescent="0.3">
      <c r="A99" s="3">
        <v>5</v>
      </c>
      <c r="B99" s="3">
        <v>40</v>
      </c>
      <c r="C99" t="s">
        <v>23</v>
      </c>
      <c r="D99" s="3">
        <v>5</v>
      </c>
      <c r="E99" s="4">
        <v>42163</v>
      </c>
      <c r="F99" s="3">
        <v>20</v>
      </c>
      <c r="G99" s="3">
        <v>1</v>
      </c>
      <c r="H99" s="3">
        <v>4</v>
      </c>
      <c r="I99" s="3">
        <v>20</v>
      </c>
      <c r="J99" s="3">
        <f>I99*(25/F99)</f>
        <v>25</v>
      </c>
    </row>
    <row r="100" spans="1:10" x14ac:dyDescent="0.3">
      <c r="A100" s="3">
        <v>1</v>
      </c>
      <c r="B100" s="3">
        <v>11</v>
      </c>
      <c r="C100" t="s">
        <v>25</v>
      </c>
      <c r="D100" s="3">
        <v>1</v>
      </c>
      <c r="E100" s="4">
        <v>42172</v>
      </c>
      <c r="F100" s="3">
        <v>20</v>
      </c>
      <c r="G100" s="3">
        <v>1</v>
      </c>
      <c r="H100" s="3">
        <v>4</v>
      </c>
      <c r="I100" s="3">
        <v>20</v>
      </c>
      <c r="J100" s="3">
        <f>I100*(25/F100)</f>
        <v>25</v>
      </c>
    </row>
    <row r="101" spans="1:10" x14ac:dyDescent="0.3">
      <c r="A101" s="3">
        <v>2</v>
      </c>
      <c r="B101" s="3">
        <v>12</v>
      </c>
      <c r="C101" t="s">
        <v>15</v>
      </c>
      <c r="D101" s="3">
        <v>1</v>
      </c>
      <c r="E101" s="4">
        <v>42158</v>
      </c>
      <c r="F101" s="3">
        <v>20</v>
      </c>
      <c r="G101" s="3">
        <v>1</v>
      </c>
      <c r="H101" s="3">
        <v>7</v>
      </c>
      <c r="I101" s="3">
        <v>20</v>
      </c>
      <c r="J101" s="3">
        <f>I101*(25/F101)</f>
        <v>25</v>
      </c>
    </row>
    <row r="102" spans="1:10" x14ac:dyDescent="0.3">
      <c r="A102" s="3">
        <v>5</v>
      </c>
      <c r="B102" s="3">
        <v>40</v>
      </c>
      <c r="C102" t="s">
        <v>23</v>
      </c>
      <c r="D102" s="3">
        <v>4</v>
      </c>
      <c r="E102" s="4">
        <v>42163</v>
      </c>
      <c r="F102" s="3">
        <v>20</v>
      </c>
      <c r="G102" s="3">
        <v>1</v>
      </c>
      <c r="H102" s="3">
        <v>15</v>
      </c>
      <c r="I102" s="3">
        <v>20</v>
      </c>
      <c r="J102" s="3">
        <f>I102*(25/F102)</f>
        <v>25</v>
      </c>
    </row>
    <row r="103" spans="1:10" x14ac:dyDescent="0.3">
      <c r="A103" s="3">
        <v>2</v>
      </c>
      <c r="B103" s="3">
        <v>12</v>
      </c>
      <c r="C103" t="s">
        <v>15</v>
      </c>
      <c r="D103" s="3">
        <v>6</v>
      </c>
      <c r="E103" s="4">
        <v>42134</v>
      </c>
      <c r="F103" s="3">
        <v>25</v>
      </c>
      <c r="G103" s="3">
        <v>1</v>
      </c>
      <c r="H103" s="3">
        <v>15</v>
      </c>
      <c r="I103" s="3">
        <v>26</v>
      </c>
      <c r="J103" s="3">
        <f>I103*(25/F103)</f>
        <v>26</v>
      </c>
    </row>
    <row r="104" spans="1:10" x14ac:dyDescent="0.3">
      <c r="A104" s="3">
        <v>3</v>
      </c>
      <c r="B104" s="3">
        <v>28</v>
      </c>
      <c r="C104" t="s">
        <v>43</v>
      </c>
      <c r="D104" s="3">
        <v>1</v>
      </c>
      <c r="E104" s="4">
        <v>42171</v>
      </c>
      <c r="F104" s="3">
        <v>20</v>
      </c>
      <c r="G104" s="3">
        <v>1</v>
      </c>
      <c r="H104" s="3">
        <v>6</v>
      </c>
      <c r="I104" s="3">
        <v>22</v>
      </c>
      <c r="J104" s="3">
        <f>I104*(25/F104)</f>
        <v>27.5</v>
      </c>
    </row>
    <row r="105" spans="1:10" x14ac:dyDescent="0.3">
      <c r="A105" s="3">
        <v>5</v>
      </c>
      <c r="B105" s="3">
        <v>40</v>
      </c>
      <c r="C105" t="s">
        <v>22</v>
      </c>
      <c r="D105" s="3">
        <v>1</v>
      </c>
      <c r="E105" s="4">
        <v>42163</v>
      </c>
      <c r="F105" s="3">
        <v>20</v>
      </c>
      <c r="G105" s="3">
        <v>1</v>
      </c>
      <c r="H105" s="3">
        <v>9</v>
      </c>
      <c r="I105" s="3">
        <v>22</v>
      </c>
      <c r="J105" s="3">
        <f>I105*(25/F105)</f>
        <v>27.5</v>
      </c>
    </row>
    <row r="106" spans="1:10" x14ac:dyDescent="0.3">
      <c r="A106" s="3">
        <v>5</v>
      </c>
      <c r="B106" s="3">
        <v>42</v>
      </c>
      <c r="C106" t="s">
        <v>25</v>
      </c>
      <c r="D106" s="3">
        <v>5</v>
      </c>
      <c r="E106" s="4">
        <v>42163</v>
      </c>
      <c r="F106" s="3">
        <v>20</v>
      </c>
      <c r="G106" s="3">
        <v>1</v>
      </c>
      <c r="H106" s="3">
        <v>12</v>
      </c>
      <c r="I106" s="3">
        <v>22</v>
      </c>
      <c r="J106" s="3">
        <f>I106*(25/F106)</f>
        <v>27.5</v>
      </c>
    </row>
    <row r="107" spans="1:10" x14ac:dyDescent="0.3">
      <c r="A107" s="3">
        <v>6</v>
      </c>
      <c r="B107" s="3">
        <v>48</v>
      </c>
      <c r="C107" t="s">
        <v>32</v>
      </c>
      <c r="D107" s="3">
        <v>1</v>
      </c>
      <c r="E107" s="4">
        <v>42151</v>
      </c>
      <c r="F107" s="3">
        <v>20</v>
      </c>
      <c r="G107" s="3">
        <v>1</v>
      </c>
      <c r="H107" s="3">
        <v>6</v>
      </c>
      <c r="I107" s="3">
        <v>25</v>
      </c>
      <c r="J107" s="3">
        <f>I107*(25/F107)</f>
        <v>31.25</v>
      </c>
    </row>
    <row r="108" spans="1:10" x14ac:dyDescent="0.3">
      <c r="A108" s="3">
        <v>1</v>
      </c>
      <c r="B108" s="3">
        <v>11</v>
      </c>
      <c r="C108" t="s">
        <v>25</v>
      </c>
      <c r="D108" s="3">
        <v>2</v>
      </c>
      <c r="E108" s="4">
        <v>42172</v>
      </c>
      <c r="F108" s="3">
        <v>20</v>
      </c>
      <c r="G108" s="3">
        <v>1</v>
      </c>
      <c r="H108" s="3">
        <v>9</v>
      </c>
      <c r="I108" s="3">
        <v>26</v>
      </c>
      <c r="J108" s="3">
        <f>I108*(25/F108)</f>
        <v>32.5</v>
      </c>
    </row>
    <row r="109" spans="1:10" x14ac:dyDescent="0.3">
      <c r="A109" s="3">
        <v>2</v>
      </c>
      <c r="B109" s="3">
        <v>35</v>
      </c>
      <c r="C109" t="s">
        <v>14</v>
      </c>
      <c r="D109" s="3">
        <v>6</v>
      </c>
      <c r="E109" s="4">
        <v>42158</v>
      </c>
      <c r="F109" s="3">
        <v>20</v>
      </c>
      <c r="G109" s="3">
        <v>1</v>
      </c>
      <c r="H109" s="3">
        <v>9</v>
      </c>
      <c r="I109" s="3">
        <v>28</v>
      </c>
      <c r="J109" s="3">
        <f>I109*(25/F109)</f>
        <v>35</v>
      </c>
    </row>
    <row r="110" spans="1:10" x14ac:dyDescent="0.3">
      <c r="A110" s="3">
        <v>6</v>
      </c>
      <c r="B110" s="3">
        <v>53</v>
      </c>
      <c r="C110" t="s">
        <v>33</v>
      </c>
      <c r="D110" s="3">
        <v>1</v>
      </c>
      <c r="E110" s="4">
        <v>42156</v>
      </c>
      <c r="F110" s="3">
        <v>20</v>
      </c>
      <c r="G110" s="3">
        <v>1</v>
      </c>
      <c r="H110" s="3">
        <v>9</v>
      </c>
      <c r="I110" s="3">
        <v>29</v>
      </c>
      <c r="J110" s="3">
        <f>I110*(25/F110)</f>
        <v>36.25</v>
      </c>
    </row>
    <row r="111" spans="1:10" x14ac:dyDescent="0.3">
      <c r="A111" s="3">
        <v>5</v>
      </c>
      <c r="B111" s="3">
        <v>40</v>
      </c>
      <c r="C111" t="s">
        <v>22</v>
      </c>
      <c r="D111" s="3">
        <v>2</v>
      </c>
      <c r="E111" s="4">
        <v>42163</v>
      </c>
      <c r="F111" s="3">
        <v>20</v>
      </c>
      <c r="G111" s="3">
        <v>1</v>
      </c>
      <c r="H111" s="3">
        <v>10</v>
      </c>
      <c r="I111" s="3">
        <v>29</v>
      </c>
      <c r="J111" s="3">
        <f>I111*(25/F111)</f>
        <v>36.25</v>
      </c>
    </row>
    <row r="112" spans="1:10" x14ac:dyDescent="0.3">
      <c r="A112" s="3">
        <v>2</v>
      </c>
      <c r="B112" s="3">
        <v>12</v>
      </c>
      <c r="C112" t="s">
        <v>16</v>
      </c>
      <c r="D112" s="3">
        <v>11</v>
      </c>
      <c r="E112" s="4">
        <v>42165</v>
      </c>
      <c r="F112" s="3">
        <v>20</v>
      </c>
      <c r="G112" s="3">
        <v>1</v>
      </c>
      <c r="H112" s="3">
        <v>14</v>
      </c>
      <c r="I112" s="3">
        <v>29</v>
      </c>
      <c r="J112" s="3">
        <f>I112*(25/F112)</f>
        <v>36.25</v>
      </c>
    </row>
    <row r="113" spans="1:10" x14ac:dyDescent="0.3">
      <c r="A113" s="3">
        <v>6</v>
      </c>
      <c r="B113" s="3">
        <v>48</v>
      </c>
      <c r="C113" t="s">
        <v>32</v>
      </c>
      <c r="D113" s="3">
        <v>2</v>
      </c>
      <c r="E113" s="4">
        <v>42151</v>
      </c>
      <c r="F113" s="3">
        <v>10</v>
      </c>
      <c r="G113" s="3">
        <v>1</v>
      </c>
      <c r="H113" s="3">
        <v>7</v>
      </c>
      <c r="I113" s="3">
        <v>15</v>
      </c>
      <c r="J113" s="3">
        <f>I113*(25/F113)</f>
        <v>37.5</v>
      </c>
    </row>
    <row r="114" spans="1:10" x14ac:dyDescent="0.3">
      <c r="A114" s="3">
        <v>5</v>
      </c>
      <c r="B114" s="3">
        <v>85</v>
      </c>
      <c r="C114" t="s">
        <v>26</v>
      </c>
      <c r="D114" s="3">
        <v>1</v>
      </c>
      <c r="E114" s="4">
        <v>42164</v>
      </c>
      <c r="F114" s="3">
        <v>20</v>
      </c>
      <c r="G114" s="3">
        <v>1</v>
      </c>
      <c r="H114" s="3">
        <v>11</v>
      </c>
      <c r="I114" s="3">
        <v>33</v>
      </c>
      <c r="J114" s="3">
        <f>I114*(25/F114)</f>
        <v>41.25</v>
      </c>
    </row>
    <row r="115" spans="1:10" x14ac:dyDescent="0.3">
      <c r="A115" s="3">
        <v>8</v>
      </c>
      <c r="B115" s="3">
        <v>61</v>
      </c>
      <c r="C115" t="s">
        <v>37</v>
      </c>
      <c r="D115" s="3">
        <v>2</v>
      </c>
      <c r="E115" s="4">
        <v>42174</v>
      </c>
      <c r="F115" s="3">
        <v>30</v>
      </c>
      <c r="G115" s="3">
        <v>1</v>
      </c>
      <c r="H115" s="3">
        <v>10</v>
      </c>
      <c r="I115" s="3">
        <v>50</v>
      </c>
      <c r="J115" s="3">
        <f>I115*(25/F115)</f>
        <v>41.666666666666671</v>
      </c>
    </row>
    <row r="116" spans="1:10" x14ac:dyDescent="0.3">
      <c r="A116" s="3">
        <v>6</v>
      </c>
      <c r="B116" s="3">
        <v>49</v>
      </c>
      <c r="C116" t="s">
        <v>40</v>
      </c>
      <c r="D116" s="3">
        <v>5</v>
      </c>
      <c r="E116" s="4">
        <v>42173</v>
      </c>
      <c r="F116" s="3">
        <v>30</v>
      </c>
      <c r="G116" s="3">
        <v>1</v>
      </c>
      <c r="H116" s="3">
        <v>10</v>
      </c>
      <c r="I116" s="3">
        <v>50</v>
      </c>
      <c r="J116" s="3">
        <f>I116*(25/F116)</f>
        <v>41.666666666666671</v>
      </c>
    </row>
    <row r="117" spans="1:10" x14ac:dyDescent="0.3">
      <c r="A117" s="3">
        <v>2</v>
      </c>
      <c r="B117" s="3">
        <v>12</v>
      </c>
      <c r="C117" t="s">
        <v>15</v>
      </c>
      <c r="D117" s="3">
        <v>4</v>
      </c>
      <c r="E117" s="4">
        <v>42165</v>
      </c>
      <c r="F117" s="3">
        <v>20</v>
      </c>
      <c r="G117" s="3">
        <v>1</v>
      </c>
      <c r="H117" s="3">
        <v>11</v>
      </c>
      <c r="I117" s="3">
        <v>34</v>
      </c>
      <c r="J117" s="3">
        <f>I117*(25/F117)</f>
        <v>42.5</v>
      </c>
    </row>
    <row r="118" spans="1:10" x14ac:dyDescent="0.3">
      <c r="A118" s="3">
        <v>3</v>
      </c>
      <c r="B118" s="3">
        <v>28</v>
      </c>
      <c r="C118" t="s">
        <v>43</v>
      </c>
      <c r="D118" s="3">
        <v>3</v>
      </c>
      <c r="E118" s="4">
        <v>42171</v>
      </c>
      <c r="F118" s="3">
        <v>10</v>
      </c>
      <c r="G118" s="3">
        <v>1</v>
      </c>
      <c r="H118" s="3">
        <v>8</v>
      </c>
      <c r="I118" s="3">
        <v>18</v>
      </c>
      <c r="J118" s="3">
        <f>I118*(25/F118)</f>
        <v>45</v>
      </c>
    </row>
    <row r="119" spans="1:10" x14ac:dyDescent="0.3">
      <c r="A119" s="3">
        <v>2</v>
      </c>
      <c r="B119" s="3">
        <v>12</v>
      </c>
      <c r="C119" t="s">
        <v>15</v>
      </c>
      <c r="D119" s="3">
        <v>2</v>
      </c>
      <c r="E119" s="4">
        <v>42158</v>
      </c>
      <c r="F119" s="3">
        <v>10</v>
      </c>
      <c r="G119" s="3">
        <v>1</v>
      </c>
      <c r="H119" s="3">
        <v>9</v>
      </c>
      <c r="I119" s="3">
        <v>18</v>
      </c>
      <c r="J119" s="3">
        <f>I119*(25/F119)</f>
        <v>45</v>
      </c>
    </row>
    <row r="120" spans="1:10" x14ac:dyDescent="0.3">
      <c r="A120" s="3">
        <v>2</v>
      </c>
      <c r="B120" s="3">
        <v>12</v>
      </c>
      <c r="C120" t="s">
        <v>16</v>
      </c>
      <c r="D120" s="3">
        <v>9</v>
      </c>
      <c r="E120" s="4">
        <v>42158</v>
      </c>
      <c r="F120" s="3">
        <v>25</v>
      </c>
      <c r="G120" s="3">
        <v>1</v>
      </c>
      <c r="H120" s="3">
        <v>26</v>
      </c>
      <c r="I120" s="3">
        <v>45</v>
      </c>
      <c r="J120" s="3">
        <f>I120*(25/F120)</f>
        <v>45</v>
      </c>
    </row>
    <row r="121" spans="1:10" x14ac:dyDescent="0.3">
      <c r="A121" s="3">
        <v>1</v>
      </c>
      <c r="B121" s="3">
        <v>11</v>
      </c>
      <c r="C121" t="s">
        <v>25</v>
      </c>
      <c r="D121" s="3">
        <v>3</v>
      </c>
      <c r="E121" s="4">
        <v>42172</v>
      </c>
      <c r="F121" s="3">
        <v>30</v>
      </c>
      <c r="G121" s="3">
        <v>1</v>
      </c>
      <c r="H121" s="3">
        <v>17</v>
      </c>
      <c r="I121" s="3">
        <v>56</v>
      </c>
      <c r="J121" s="3">
        <f>I121*(25/F121)</f>
        <v>46.666666666666671</v>
      </c>
    </row>
    <row r="122" spans="1:10" x14ac:dyDescent="0.3">
      <c r="A122" s="3">
        <v>1</v>
      </c>
      <c r="B122" s="3">
        <v>18</v>
      </c>
      <c r="C122" t="s">
        <v>11</v>
      </c>
      <c r="D122" s="3">
        <v>1</v>
      </c>
      <c r="E122" s="4">
        <v>42150</v>
      </c>
      <c r="F122" s="3">
        <v>15</v>
      </c>
      <c r="G122" s="3">
        <v>1</v>
      </c>
      <c r="H122" s="3">
        <v>5</v>
      </c>
      <c r="I122" s="3">
        <v>29</v>
      </c>
      <c r="J122" s="3">
        <f>I122*(25/F122)</f>
        <v>48.333333333333336</v>
      </c>
    </row>
    <row r="123" spans="1:10" x14ac:dyDescent="0.3">
      <c r="A123" s="3">
        <v>3</v>
      </c>
      <c r="B123" s="3">
        <v>28</v>
      </c>
      <c r="C123" t="s">
        <v>44</v>
      </c>
      <c r="D123" s="3">
        <v>5</v>
      </c>
      <c r="E123" s="4">
        <v>42171</v>
      </c>
      <c r="F123" s="3">
        <v>20</v>
      </c>
      <c r="G123" s="3">
        <v>1</v>
      </c>
      <c r="H123" s="3">
        <v>9</v>
      </c>
      <c r="I123" s="3">
        <v>49</v>
      </c>
      <c r="J123" s="3">
        <f>I123*(25/F123)</f>
        <v>61.25</v>
      </c>
    </row>
    <row r="124" spans="1:10" x14ac:dyDescent="0.3">
      <c r="A124" s="3">
        <v>3</v>
      </c>
      <c r="B124" s="3">
        <v>92</v>
      </c>
      <c r="C124" t="s">
        <v>19</v>
      </c>
      <c r="D124" s="3">
        <v>1</v>
      </c>
      <c r="E124" s="4">
        <v>42159</v>
      </c>
      <c r="F124" s="3">
        <v>20</v>
      </c>
      <c r="G124" s="3">
        <v>1</v>
      </c>
      <c r="H124" s="3">
        <v>11</v>
      </c>
      <c r="I124" s="3">
        <v>50</v>
      </c>
      <c r="J124" s="3">
        <f>I124*(25/F124)</f>
        <v>62.5</v>
      </c>
    </row>
    <row r="125" spans="1:10" x14ac:dyDescent="0.3">
      <c r="A125" s="3">
        <v>2</v>
      </c>
      <c r="B125" s="3">
        <v>46</v>
      </c>
      <c r="C125" t="s">
        <v>18</v>
      </c>
      <c r="D125" s="3">
        <v>6</v>
      </c>
      <c r="E125" s="4">
        <v>42157</v>
      </c>
      <c r="F125" s="3">
        <v>15</v>
      </c>
      <c r="G125" s="3">
        <v>1</v>
      </c>
      <c r="H125" s="3">
        <v>28</v>
      </c>
      <c r="I125" s="3">
        <v>39</v>
      </c>
      <c r="J125" s="3">
        <f>I125*(25/F125)</f>
        <v>65</v>
      </c>
    </row>
    <row r="126" spans="1:10" x14ac:dyDescent="0.3">
      <c r="A126" s="3">
        <v>2</v>
      </c>
      <c r="B126" s="3">
        <v>35</v>
      </c>
      <c r="C126" t="s">
        <v>14</v>
      </c>
      <c r="D126" s="3">
        <v>3</v>
      </c>
      <c r="E126" s="4">
        <v>42165</v>
      </c>
      <c r="F126" s="3">
        <v>30</v>
      </c>
      <c r="G126" s="3">
        <v>1</v>
      </c>
      <c r="H126" s="3">
        <v>18</v>
      </c>
      <c r="I126" s="3">
        <v>82</v>
      </c>
      <c r="J126" s="3">
        <f>I126*(25/F126)</f>
        <v>68.333333333333343</v>
      </c>
    </row>
    <row r="127" spans="1:10" x14ac:dyDescent="0.3">
      <c r="A127" s="3">
        <v>5</v>
      </c>
      <c r="B127" s="3">
        <v>85</v>
      </c>
      <c r="C127" t="s">
        <v>27</v>
      </c>
      <c r="D127" s="3">
        <v>6</v>
      </c>
      <c r="E127" s="4">
        <v>42164</v>
      </c>
      <c r="F127" s="3">
        <v>20</v>
      </c>
      <c r="G127" s="3">
        <v>1</v>
      </c>
      <c r="H127" s="3">
        <v>18</v>
      </c>
      <c r="I127" s="3">
        <v>55</v>
      </c>
      <c r="J127" s="3">
        <f>I127*(25/F127)</f>
        <v>68.75</v>
      </c>
    </row>
    <row r="128" spans="1:10" x14ac:dyDescent="0.3">
      <c r="A128" s="3">
        <v>5</v>
      </c>
      <c r="B128" s="3">
        <v>94</v>
      </c>
      <c r="C128" t="s">
        <v>28</v>
      </c>
      <c r="D128" s="3">
        <v>3</v>
      </c>
      <c r="E128" s="4">
        <v>42160</v>
      </c>
      <c r="F128" s="3">
        <v>20</v>
      </c>
      <c r="G128" s="3">
        <v>1</v>
      </c>
      <c r="H128" s="3">
        <v>8</v>
      </c>
      <c r="I128" s="3">
        <v>59</v>
      </c>
      <c r="J128" s="3">
        <f>I128*(25/F128)</f>
        <v>73.75</v>
      </c>
    </row>
    <row r="129" spans="1:10" x14ac:dyDescent="0.3">
      <c r="A129" s="3">
        <v>3</v>
      </c>
      <c r="B129" s="3">
        <v>28</v>
      </c>
      <c r="C129" t="s">
        <v>44</v>
      </c>
      <c r="D129" s="3">
        <v>6</v>
      </c>
      <c r="E129" s="4">
        <v>42171</v>
      </c>
      <c r="F129" s="3">
        <v>20</v>
      </c>
      <c r="G129" s="3">
        <v>1</v>
      </c>
      <c r="H129" s="3">
        <v>10</v>
      </c>
      <c r="I129" s="3">
        <v>60</v>
      </c>
      <c r="J129" s="3">
        <f>I129*(25/F129)</f>
        <v>75</v>
      </c>
    </row>
    <row r="130" spans="1:10" x14ac:dyDescent="0.3">
      <c r="A130" s="3">
        <v>3</v>
      </c>
      <c r="B130" s="3">
        <v>28</v>
      </c>
      <c r="C130" t="s">
        <v>43</v>
      </c>
      <c r="D130" s="3">
        <v>2</v>
      </c>
      <c r="E130" s="4">
        <v>42171</v>
      </c>
      <c r="F130" s="3">
        <v>20</v>
      </c>
      <c r="G130" s="3">
        <v>1</v>
      </c>
      <c r="H130" s="3">
        <v>12</v>
      </c>
      <c r="I130" s="3">
        <v>64</v>
      </c>
      <c r="J130" s="3">
        <f>I130*(25/F130)</f>
        <v>80</v>
      </c>
    </row>
    <row r="131" spans="1:10" x14ac:dyDescent="0.3">
      <c r="A131" s="3">
        <v>5</v>
      </c>
      <c r="B131" s="3">
        <v>42</v>
      </c>
      <c r="C131" t="s">
        <v>24</v>
      </c>
      <c r="D131" s="3">
        <v>3</v>
      </c>
      <c r="E131" s="4">
        <v>42163</v>
      </c>
      <c r="F131" s="3">
        <v>20</v>
      </c>
      <c r="G131" s="3">
        <v>1</v>
      </c>
      <c r="H131" s="3">
        <v>17</v>
      </c>
      <c r="I131" s="3">
        <v>68</v>
      </c>
      <c r="J131" s="3">
        <f>I131*(25/F131)</f>
        <v>85</v>
      </c>
    </row>
    <row r="132" spans="1:10" x14ac:dyDescent="0.3">
      <c r="A132" s="3">
        <v>2</v>
      </c>
      <c r="B132" s="3">
        <v>35</v>
      </c>
      <c r="C132" t="s">
        <v>14</v>
      </c>
      <c r="D132" s="3">
        <v>2</v>
      </c>
      <c r="E132" s="4">
        <v>42165</v>
      </c>
      <c r="F132" s="3">
        <v>20</v>
      </c>
      <c r="G132" s="3">
        <v>1</v>
      </c>
      <c r="H132" s="3">
        <v>13</v>
      </c>
      <c r="I132" s="3">
        <v>73</v>
      </c>
      <c r="J132" s="3">
        <f>I132*(25/F132)</f>
        <v>91.25</v>
      </c>
    </row>
    <row r="133" spans="1:10" x14ac:dyDescent="0.3">
      <c r="A133" s="3">
        <v>5</v>
      </c>
      <c r="B133" s="3">
        <v>85</v>
      </c>
      <c r="C133" t="s">
        <v>27</v>
      </c>
      <c r="D133" s="3">
        <v>5</v>
      </c>
      <c r="E133" s="4">
        <v>42164</v>
      </c>
      <c r="F133" s="3">
        <v>15</v>
      </c>
      <c r="G133" s="3">
        <v>1</v>
      </c>
      <c r="H133" s="3">
        <v>5</v>
      </c>
      <c r="I133" s="3">
        <v>55</v>
      </c>
      <c r="J133" s="3">
        <f>I133*(25/F133)</f>
        <v>91.666666666666671</v>
      </c>
    </row>
    <row r="134" spans="1:10" x14ac:dyDescent="0.3">
      <c r="A134" s="3">
        <v>2</v>
      </c>
      <c r="B134" s="3">
        <v>35</v>
      </c>
      <c r="C134" t="s">
        <v>14</v>
      </c>
      <c r="D134" s="3">
        <v>4</v>
      </c>
      <c r="E134" s="4">
        <v>42158</v>
      </c>
      <c r="F134" s="3">
        <v>20</v>
      </c>
      <c r="G134" s="3">
        <v>1</v>
      </c>
      <c r="H134" s="3">
        <v>21</v>
      </c>
      <c r="I134" s="3">
        <v>78</v>
      </c>
      <c r="J134" s="3">
        <f>I134*(25/F134)</f>
        <v>97.5</v>
      </c>
    </row>
    <row r="135" spans="1:10" x14ac:dyDescent="0.3">
      <c r="A135" s="3">
        <v>5</v>
      </c>
      <c r="B135" s="3">
        <v>42</v>
      </c>
      <c r="C135" t="s">
        <v>25</v>
      </c>
      <c r="D135" s="3">
        <v>6</v>
      </c>
      <c r="E135" s="4">
        <v>42163</v>
      </c>
      <c r="F135" s="3">
        <v>20</v>
      </c>
      <c r="G135" s="3">
        <v>1</v>
      </c>
      <c r="H135" s="3">
        <v>15</v>
      </c>
      <c r="I135" s="3">
        <v>79</v>
      </c>
      <c r="J135" s="3">
        <f>I135*(25/F135)</f>
        <v>98.75</v>
      </c>
    </row>
    <row r="136" spans="1:10" x14ac:dyDescent="0.3">
      <c r="A136" s="3">
        <v>5</v>
      </c>
      <c r="B136" s="3">
        <v>42</v>
      </c>
      <c r="C136" t="s">
        <v>24</v>
      </c>
      <c r="D136" s="3">
        <v>1</v>
      </c>
      <c r="E136" s="4">
        <v>42163</v>
      </c>
      <c r="F136" s="3">
        <v>20</v>
      </c>
      <c r="G136" s="3">
        <v>1</v>
      </c>
      <c r="H136" s="3">
        <v>17</v>
      </c>
      <c r="I136" s="3">
        <v>91</v>
      </c>
      <c r="J136" s="3">
        <f>I136*(25/F136)</f>
        <v>113.75</v>
      </c>
    </row>
  </sheetData>
  <sortState ref="Y21:Y25">
    <sortCondition ref="Y20"/>
  </sortState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K45" sqref="K45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1999</vt:lpstr>
      <vt:lpstr>2009</vt:lpstr>
      <vt:lpstr>2015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Hartzler</dc:creator>
  <cp:lastModifiedBy>Reviewer</cp:lastModifiedBy>
  <dcterms:created xsi:type="dcterms:W3CDTF">2015-09-22T11:19:10Z</dcterms:created>
  <dcterms:modified xsi:type="dcterms:W3CDTF">2017-10-06T20:34:04Z</dcterms:modified>
</cp:coreProperties>
</file>