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ower/repos/repos-ShinyApps/DxTestApps/Technical accuracy/"/>
    </mc:Choice>
  </mc:AlternateContent>
  <xr:revisionPtr revIDLastSave="0" documentId="8_{BEFE5BA6-28A7-DB4F-8D28-48950DD0AD1A}" xr6:coauthVersionLast="36" xr6:coauthVersionMax="36" xr10:uidLastSave="{00000000-0000-0000-0000-000000000000}"/>
  <bookViews>
    <workbookView xWindow="0" yWindow="0" windowWidth="28800" windowHeight="18000" xr2:uid="{9645F567-5203-824B-B7E1-CE8928C76C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Q29" i="1" s="1"/>
  <c r="H29" i="1"/>
  <c r="J29" i="1" s="1"/>
  <c r="L29" i="1"/>
  <c r="G30" i="1"/>
  <c r="H30" i="1"/>
  <c r="L30" i="1"/>
  <c r="G31" i="1"/>
  <c r="H31" i="1" s="1"/>
  <c r="G32" i="1"/>
  <c r="H32" i="1"/>
  <c r="G33" i="1"/>
  <c r="H33" i="1" s="1"/>
  <c r="G34" i="1"/>
  <c r="H34" i="1" s="1"/>
  <c r="G35" i="1"/>
  <c r="G36" i="1"/>
  <c r="H36" i="1"/>
  <c r="G37" i="1"/>
  <c r="G38" i="1"/>
  <c r="H38" i="1"/>
  <c r="Q38" i="1" s="1"/>
  <c r="I38" i="1"/>
  <c r="K38" i="1" s="1"/>
  <c r="G39" i="1"/>
  <c r="H39" i="1"/>
  <c r="Q39" i="1" s="1"/>
  <c r="I39" i="1"/>
  <c r="G40" i="1"/>
  <c r="H40" i="1"/>
  <c r="G41" i="1"/>
  <c r="H41" i="1" s="1"/>
  <c r="G42" i="1"/>
  <c r="G28" i="1"/>
  <c r="H28" i="1" s="1"/>
  <c r="G22" i="1"/>
  <c r="G21" i="1"/>
  <c r="F23" i="1"/>
  <c r="F25" i="1" s="1"/>
  <c r="E23" i="1"/>
  <c r="E25" i="1" s="1"/>
  <c r="I30" i="1" s="1"/>
  <c r="I34" i="1" l="1"/>
  <c r="K34" i="1" s="1"/>
  <c r="J30" i="1"/>
  <c r="M30" i="1" s="1"/>
  <c r="I35" i="1"/>
  <c r="K35" i="1" s="1"/>
  <c r="Q30" i="1"/>
  <c r="H35" i="1"/>
  <c r="Q35" i="1" s="1"/>
  <c r="Q34" i="1"/>
  <c r="I29" i="1"/>
  <c r="K30" i="1"/>
  <c r="N30" i="1" s="1"/>
  <c r="F30" i="1" s="1"/>
  <c r="L31" i="1"/>
  <c r="J31" i="1" s="1"/>
  <c r="Q36" i="1"/>
  <c r="Q31" i="1"/>
  <c r="I31" i="1"/>
  <c r="Q32" i="1"/>
  <c r="L33" i="1"/>
  <c r="J33" i="1" s="1"/>
  <c r="L34" i="1"/>
  <c r="J34" i="1" s="1"/>
  <c r="M34" i="1" s="1"/>
  <c r="L38" i="1"/>
  <c r="J38" i="1" s="1"/>
  <c r="M38" i="1" s="1"/>
  <c r="L35" i="1"/>
  <c r="L39" i="1"/>
  <c r="L32" i="1"/>
  <c r="J32" i="1" s="1"/>
  <c r="L36" i="1"/>
  <c r="J36" i="1" s="1"/>
  <c r="L40" i="1"/>
  <c r="J40" i="1" s="1"/>
  <c r="K39" i="1"/>
  <c r="N39" i="1" s="1"/>
  <c r="F39" i="1" s="1"/>
  <c r="Q40" i="1"/>
  <c r="J39" i="1"/>
  <c r="M39" i="1" s="1"/>
  <c r="H37" i="1"/>
  <c r="I37" i="1"/>
  <c r="Q33" i="1"/>
  <c r="I33" i="1"/>
  <c r="I41" i="1"/>
  <c r="K41" i="1" s="1"/>
  <c r="I40" i="1"/>
  <c r="I36" i="1"/>
  <c r="I32" i="1"/>
  <c r="Q41" i="1"/>
  <c r="L41" i="1"/>
  <c r="J41" i="1" s="1"/>
  <c r="M41" i="1" s="1"/>
  <c r="G23" i="1"/>
  <c r="Q28" i="1"/>
  <c r="L28" i="1"/>
  <c r="J28" i="1" s="1"/>
  <c r="I28" i="1"/>
  <c r="H42" i="1"/>
  <c r="I42" i="1"/>
  <c r="M29" i="1" l="1"/>
  <c r="K29" i="1"/>
  <c r="N29" i="1" s="1"/>
  <c r="F29" i="1" s="1"/>
  <c r="N35" i="1"/>
  <c r="F35" i="1" s="1"/>
  <c r="O39" i="1"/>
  <c r="M31" i="1"/>
  <c r="K31" i="1"/>
  <c r="N31" i="1" s="1"/>
  <c r="F31" i="1" s="1"/>
  <c r="O30" i="1"/>
  <c r="O38" i="1"/>
  <c r="E30" i="1"/>
  <c r="P30" i="1"/>
  <c r="O34" i="1"/>
  <c r="N34" i="1"/>
  <c r="F34" i="1" s="1"/>
  <c r="K37" i="1"/>
  <c r="M32" i="1"/>
  <c r="K32" i="1"/>
  <c r="N32" i="1" s="1"/>
  <c r="F32" i="1" s="1"/>
  <c r="M40" i="1"/>
  <c r="K40" i="1"/>
  <c r="N40" i="1" s="1"/>
  <c r="F40" i="1" s="1"/>
  <c r="P38" i="1"/>
  <c r="E38" i="1"/>
  <c r="N38" i="1"/>
  <c r="F38" i="1" s="1"/>
  <c r="J35" i="1"/>
  <c r="P39" i="1"/>
  <c r="E39" i="1"/>
  <c r="E34" i="1"/>
  <c r="M36" i="1"/>
  <c r="K36" i="1"/>
  <c r="N36" i="1" s="1"/>
  <c r="F36" i="1" s="1"/>
  <c r="M33" i="1"/>
  <c r="K33" i="1"/>
  <c r="N33" i="1" s="1"/>
  <c r="F33" i="1" s="1"/>
  <c r="Q37" i="1"/>
  <c r="L37" i="1"/>
  <c r="J37" i="1" s="1"/>
  <c r="E41" i="1"/>
  <c r="N41" i="1"/>
  <c r="F41" i="1" s="1"/>
  <c r="O41" i="1"/>
  <c r="M28" i="1"/>
  <c r="K28" i="1"/>
  <c r="N28" i="1" s="1"/>
  <c r="F28" i="1" s="1"/>
  <c r="L42" i="1"/>
  <c r="J42" i="1" s="1"/>
  <c r="Q42" i="1"/>
  <c r="K42" i="1"/>
  <c r="O33" i="1" l="1"/>
  <c r="O29" i="1"/>
  <c r="E29" i="1"/>
  <c r="P29" i="1"/>
  <c r="P34" i="1"/>
  <c r="P31" i="1"/>
  <c r="E31" i="1"/>
  <c r="O32" i="1"/>
  <c r="O31" i="1"/>
  <c r="M37" i="1"/>
  <c r="O37" i="1"/>
  <c r="E32" i="1"/>
  <c r="P32" i="1"/>
  <c r="E36" i="1"/>
  <c r="P36" i="1"/>
  <c r="E40" i="1"/>
  <c r="P40" i="1"/>
  <c r="P33" i="1"/>
  <c r="E33" i="1"/>
  <c r="M35" i="1"/>
  <c r="O35" i="1"/>
  <c r="N37" i="1"/>
  <c r="F37" i="1" s="1"/>
  <c r="O36" i="1"/>
  <c r="O40" i="1"/>
  <c r="P41" i="1"/>
  <c r="O28" i="1"/>
  <c r="N42" i="1"/>
  <c r="F42" i="1" s="1"/>
  <c r="P28" i="1"/>
  <c r="E28" i="1"/>
  <c r="M42" i="1"/>
  <c r="O42" i="1"/>
  <c r="P35" i="1" l="1"/>
  <c r="E35" i="1"/>
  <c r="P37" i="1"/>
  <c r="E37" i="1"/>
  <c r="E42" i="1"/>
  <c r="P42" i="1"/>
</calcChain>
</file>

<file path=xl/sharedStrings.xml><?xml version="1.0" encoding="utf-8"?>
<sst xmlns="http://schemas.openxmlformats.org/spreadsheetml/2006/main" count="54" uniqueCount="39">
  <si>
    <t>Reference test</t>
  </si>
  <si>
    <t>disease:</t>
  </si>
  <si>
    <t>present</t>
  </si>
  <si>
    <t>absent</t>
  </si>
  <si>
    <t>New test</t>
  </si>
  <si>
    <t>positive</t>
  </si>
  <si>
    <t>negative</t>
  </si>
  <si>
    <t>TP</t>
  </si>
  <si>
    <t>FP</t>
  </si>
  <si>
    <t>FN</t>
  </si>
  <si>
    <t>TN</t>
  </si>
  <si>
    <t>TP = True positive</t>
  </si>
  <si>
    <t>FN = false negative</t>
  </si>
  <si>
    <t>TN = true negative</t>
  </si>
  <si>
    <t>FP = false positive</t>
  </si>
  <si>
    <t>result</t>
  </si>
  <si>
    <t>2x2 table for evaluating diagnostic tests</t>
  </si>
  <si>
    <t>(aka contingency table, confusion matrix)</t>
  </si>
  <si>
    <t>sensitivity</t>
  </si>
  <si>
    <t>specificity</t>
  </si>
  <si>
    <t>+ve PV</t>
  </si>
  <si>
    <t>-ve PV</t>
  </si>
  <si>
    <t>prevalence</t>
  </si>
  <si>
    <t>n</t>
  </si>
  <si>
    <t>with condition</t>
  </si>
  <si>
    <t>without condition</t>
  </si>
  <si>
    <t>n = DP + DN</t>
  </si>
  <si>
    <t>sens = TP / DP</t>
  </si>
  <si>
    <t>spec = TN / DN</t>
  </si>
  <si>
    <t>prev = DP/n</t>
  </si>
  <si>
    <t>DP = n * prev</t>
  </si>
  <si>
    <t>TP = sens * DP</t>
  </si>
  <si>
    <t>FN = DP - FP</t>
  </si>
  <si>
    <t>TN = spec* DN</t>
  </si>
  <si>
    <t>FP = DN - TN</t>
  </si>
  <si>
    <t>PPV = TP / test +ve</t>
  </si>
  <si>
    <t>test +ve</t>
  </si>
  <si>
    <t>test -ve</t>
  </si>
  <si>
    <t>check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</si>
</sst>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2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10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quotePrefix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 wrapText="1"/>
    </xf>
    <xf numFmtId="2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/>
    </xf>
    <xf numFmtId="2" fontId="0" fillId="4" borderId="0" xfId="0" applyNumberForma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 of positive and negative predictive values on </a:t>
            </a:r>
            <a:br>
              <a:rPr lang="en-US"/>
            </a:br>
            <a:r>
              <a:rPr lang="en-US"/>
              <a:t>prevalence, sensitivity, specificity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+ve 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Sheet1!$D$28:$D$42</c:f>
              <c:numCache>
                <c:formatCode>0.00%</c:formatCode>
                <c:ptCount val="15"/>
                <c:pt idx="0">
                  <c:v>0</c:v>
                </c:pt>
                <c:pt idx="1">
                  <c:v>1E-3</c:v>
                </c:pt>
                <c:pt idx="2" formatCode="0%">
                  <c:v>0.01</c:v>
                </c:pt>
                <c:pt idx="3" formatCode="0%">
                  <c:v>0.1</c:v>
                </c:pt>
                <c:pt idx="4" formatCode="0%">
                  <c:v>0.2</c:v>
                </c:pt>
                <c:pt idx="5" formatCode="0%">
                  <c:v>0.3</c:v>
                </c:pt>
                <c:pt idx="6" formatCode="0%">
                  <c:v>0.4</c:v>
                </c:pt>
                <c:pt idx="7" formatCode="0%">
                  <c:v>0.5</c:v>
                </c:pt>
                <c:pt idx="8" formatCode="0%">
                  <c:v>0.6</c:v>
                </c:pt>
                <c:pt idx="9" formatCode="0%">
                  <c:v>0.7</c:v>
                </c:pt>
                <c:pt idx="10" formatCode="0%">
                  <c:v>0.8</c:v>
                </c:pt>
                <c:pt idx="11" formatCode="0%">
                  <c:v>0.9</c:v>
                </c:pt>
                <c:pt idx="12" formatCode="0%">
                  <c:v>0.99</c:v>
                </c:pt>
                <c:pt idx="13">
                  <c:v>0.999</c:v>
                </c:pt>
                <c:pt idx="14">
                  <c:v>0.01</c:v>
                </c:pt>
              </c:numCache>
            </c:numRef>
          </c:xVal>
          <c:yVal>
            <c:numRef>
              <c:f>Sheet1!$E$28:$E$42</c:f>
              <c:numCache>
                <c:formatCode>0.00</c:formatCode>
                <c:ptCount val="15"/>
                <c:pt idx="0">
                  <c:v>166.66666666666663</c:v>
                </c:pt>
                <c:pt idx="1">
                  <c:v>167.45</c:v>
                </c:pt>
                <c:pt idx="2">
                  <c:v>174.5</c:v>
                </c:pt>
                <c:pt idx="3">
                  <c:v>245</c:v>
                </c:pt>
                <c:pt idx="4">
                  <c:v>323.33333333333326</c:v>
                </c:pt>
                <c:pt idx="5">
                  <c:v>401.66666666666663</c:v>
                </c:pt>
                <c:pt idx="6">
                  <c:v>480</c:v>
                </c:pt>
                <c:pt idx="7">
                  <c:v>558.33333333333326</c:v>
                </c:pt>
                <c:pt idx="8">
                  <c:v>636.66666666666663</c:v>
                </c:pt>
                <c:pt idx="9">
                  <c:v>715</c:v>
                </c:pt>
                <c:pt idx="10">
                  <c:v>793.33333333333326</c:v>
                </c:pt>
                <c:pt idx="11">
                  <c:v>871.66666666666663</c:v>
                </c:pt>
                <c:pt idx="12">
                  <c:v>942.16666666666663</c:v>
                </c:pt>
                <c:pt idx="13">
                  <c:v>949.21666666666658</c:v>
                </c:pt>
                <c:pt idx="14">
                  <c:v>174.5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3-8B47-96D2-1D19B6ABA54C}"/>
            </c:ext>
          </c:extLst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-ve 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Sheet1!$D$28:$D$42</c:f>
              <c:numCache>
                <c:formatCode>0.00%</c:formatCode>
                <c:ptCount val="15"/>
                <c:pt idx="0">
                  <c:v>0</c:v>
                </c:pt>
                <c:pt idx="1">
                  <c:v>1E-3</c:v>
                </c:pt>
                <c:pt idx="2" formatCode="0%">
                  <c:v>0.01</c:v>
                </c:pt>
                <c:pt idx="3" formatCode="0%">
                  <c:v>0.1</c:v>
                </c:pt>
                <c:pt idx="4" formatCode="0%">
                  <c:v>0.2</c:v>
                </c:pt>
                <c:pt idx="5" formatCode="0%">
                  <c:v>0.3</c:v>
                </c:pt>
                <c:pt idx="6" formatCode="0%">
                  <c:v>0.4</c:v>
                </c:pt>
                <c:pt idx="7" formatCode="0%">
                  <c:v>0.5</c:v>
                </c:pt>
                <c:pt idx="8" formatCode="0%">
                  <c:v>0.6</c:v>
                </c:pt>
                <c:pt idx="9" formatCode="0%">
                  <c:v>0.7</c:v>
                </c:pt>
                <c:pt idx="10" formatCode="0%">
                  <c:v>0.8</c:v>
                </c:pt>
                <c:pt idx="11" formatCode="0%">
                  <c:v>0.9</c:v>
                </c:pt>
                <c:pt idx="12" formatCode="0%">
                  <c:v>0.99</c:v>
                </c:pt>
                <c:pt idx="13">
                  <c:v>0.999</c:v>
                </c:pt>
                <c:pt idx="14">
                  <c:v>0.01</c:v>
                </c:pt>
              </c:numCache>
            </c:numRef>
          </c:xVal>
          <c:yVal>
            <c:numRef>
              <c:f>Sheet1!$F$28:$F$42</c:f>
              <c:numCache>
                <c:formatCode>0.00</c:formatCode>
                <c:ptCount val="15"/>
                <c:pt idx="0">
                  <c:v>833.33333333333337</c:v>
                </c:pt>
                <c:pt idx="1">
                  <c:v>832.55</c:v>
                </c:pt>
                <c:pt idx="2">
                  <c:v>825.5</c:v>
                </c:pt>
                <c:pt idx="3">
                  <c:v>755</c:v>
                </c:pt>
                <c:pt idx="4">
                  <c:v>676.66666666666674</c:v>
                </c:pt>
                <c:pt idx="5">
                  <c:v>598.33333333333337</c:v>
                </c:pt>
                <c:pt idx="6">
                  <c:v>520</c:v>
                </c:pt>
                <c:pt idx="7">
                  <c:v>441.66666666666669</c:v>
                </c:pt>
                <c:pt idx="8">
                  <c:v>363.33333333333337</c:v>
                </c:pt>
                <c:pt idx="9">
                  <c:v>285</c:v>
                </c:pt>
                <c:pt idx="10">
                  <c:v>206.66666666666669</c:v>
                </c:pt>
                <c:pt idx="11">
                  <c:v>128.33333333333334</c:v>
                </c:pt>
                <c:pt idx="12">
                  <c:v>57.833333333333336</c:v>
                </c:pt>
                <c:pt idx="13">
                  <c:v>50.783333333333381</c:v>
                </c:pt>
                <c:pt idx="14">
                  <c:v>825.5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B3-8B47-96D2-1D19B6AB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00944"/>
        <c:axId val="521401424"/>
      </c:scatterChart>
      <c:valAx>
        <c:axId val="4706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1424"/>
        <c:crosses val="autoZero"/>
        <c:crossBetween val="midCat"/>
      </c:valAx>
      <c:valAx>
        <c:axId val="5214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number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45</xdr:row>
      <xdr:rowOff>44450</xdr:rowOff>
    </xdr:from>
    <xdr:to>
      <xdr:col>13</xdr:col>
      <xdr:colOff>76200</xdr:colOff>
      <xdr:row>73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69355-4680-0542-9977-DC0DF899C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5F19-9246-B54F-BBBB-29943010F144}">
  <dimension ref="B2:Q42"/>
  <sheetViews>
    <sheetView tabSelected="1" topLeftCell="A16" workbookViewId="0">
      <selection activeCell="B49" sqref="B49"/>
    </sheetView>
  </sheetViews>
  <sheetFormatPr baseColWidth="10" defaultRowHeight="16"/>
  <cols>
    <col min="1" max="7" width="10.83203125" style="2"/>
    <col min="8" max="8" width="10.6640625" style="2" customWidth="1"/>
    <col min="9" max="16384" width="10.83203125" style="2"/>
  </cols>
  <sheetData>
    <row r="2" spans="2:6" ht="21">
      <c r="B2" s="6" t="s">
        <v>16</v>
      </c>
    </row>
    <row r="3" spans="2:6">
      <c r="B3" s="7" t="s">
        <v>17</v>
      </c>
    </row>
    <row r="4" spans="2:6">
      <c r="B4" s="7"/>
    </row>
    <row r="5" spans="2:6" ht="19">
      <c r="E5" s="1" t="s">
        <v>0</v>
      </c>
      <c r="F5" s="1"/>
    </row>
    <row r="6" spans="2:6">
      <c r="E6" s="3" t="s">
        <v>1</v>
      </c>
      <c r="F6" s="3"/>
    </row>
    <row r="7" spans="2:6">
      <c r="E7" s="4" t="s">
        <v>2</v>
      </c>
      <c r="F7" s="4" t="s">
        <v>3</v>
      </c>
    </row>
    <row r="8" spans="2:6" ht="19" customHeight="1">
      <c r="B8" s="1" t="s">
        <v>4</v>
      </c>
      <c r="C8" s="3" t="s">
        <v>15</v>
      </c>
      <c r="D8" s="4" t="s">
        <v>5</v>
      </c>
      <c r="E8" s="8" t="s">
        <v>7</v>
      </c>
      <c r="F8" s="8" t="s">
        <v>8</v>
      </c>
    </row>
    <row r="9" spans="2:6" ht="19" customHeight="1">
      <c r="B9" s="1"/>
      <c r="C9" s="3"/>
      <c r="D9" s="4" t="s">
        <v>6</v>
      </c>
      <c r="E9" s="8" t="s">
        <v>9</v>
      </c>
      <c r="F9" s="8" t="s">
        <v>10</v>
      </c>
    </row>
    <row r="10" spans="2:6">
      <c r="E10" s="2" t="s">
        <v>11</v>
      </c>
    </row>
    <row r="11" spans="2:6">
      <c r="E11" s="2" t="s">
        <v>14</v>
      </c>
    </row>
    <row r="12" spans="2:6">
      <c r="E12" s="2" t="s">
        <v>12</v>
      </c>
    </row>
    <row r="13" spans="2:6">
      <c r="E13" s="2" t="s">
        <v>13</v>
      </c>
    </row>
    <row r="18" spans="2:17" ht="19">
      <c r="E18" s="1" t="s">
        <v>0</v>
      </c>
      <c r="F18" s="1"/>
    </row>
    <row r="19" spans="2:17">
      <c r="E19" s="3" t="s">
        <v>1</v>
      </c>
      <c r="F19" s="3"/>
    </row>
    <row r="20" spans="2:17">
      <c r="E20" s="4" t="s">
        <v>2</v>
      </c>
      <c r="F20" s="4" t="s">
        <v>3</v>
      </c>
      <c r="M20" s="2" t="s">
        <v>26</v>
      </c>
    </row>
    <row r="21" spans="2:17">
      <c r="B21" s="1" t="s">
        <v>4</v>
      </c>
      <c r="C21" s="3" t="s">
        <v>15</v>
      </c>
      <c r="D21" s="4" t="s">
        <v>5</v>
      </c>
      <c r="E21" s="8">
        <v>95</v>
      </c>
      <c r="F21" s="8">
        <v>40</v>
      </c>
      <c r="G21" s="11">
        <f>F21+E21</f>
        <v>135</v>
      </c>
      <c r="M21" s="2" t="s">
        <v>27</v>
      </c>
      <c r="O21" s="2" t="s">
        <v>31</v>
      </c>
    </row>
    <row r="22" spans="2:17">
      <c r="B22" s="1"/>
      <c r="C22" s="3"/>
      <c r="D22" s="4" t="s">
        <v>6</v>
      </c>
      <c r="E22" s="8">
        <v>5</v>
      </c>
      <c r="F22" s="8">
        <v>200</v>
      </c>
      <c r="G22" s="11">
        <f t="shared" ref="G22" si="0">F22+E22</f>
        <v>205</v>
      </c>
      <c r="M22" s="2" t="s">
        <v>28</v>
      </c>
      <c r="O22" s="2" t="s">
        <v>32</v>
      </c>
    </row>
    <row r="23" spans="2:17" ht="19">
      <c r="B23" s="5"/>
      <c r="C23" s="4"/>
      <c r="D23" s="9"/>
      <c r="E23" s="10">
        <f>E22+E21</f>
        <v>100</v>
      </c>
      <c r="F23" s="10">
        <f t="shared" ref="F23:G23" si="1">F22+F21</f>
        <v>240</v>
      </c>
      <c r="G23" s="10">
        <f t="shared" si="1"/>
        <v>340</v>
      </c>
      <c r="M23" s="2" t="s">
        <v>29</v>
      </c>
      <c r="O23" s="2" t="s">
        <v>33</v>
      </c>
    </row>
    <row r="24" spans="2:17">
      <c r="E24" s="13" t="s">
        <v>18</v>
      </c>
      <c r="F24" s="14" t="s">
        <v>19</v>
      </c>
      <c r="M24" s="2" t="s">
        <v>30</v>
      </c>
      <c r="O24" s="2" t="s">
        <v>34</v>
      </c>
    </row>
    <row r="25" spans="2:17">
      <c r="E25" s="12">
        <f>E21/E23</f>
        <v>0.95</v>
      </c>
      <c r="F25" s="12">
        <f>F22/F23</f>
        <v>0.83333333333333337</v>
      </c>
      <c r="M25" s="2" t="s">
        <v>35</v>
      </c>
    </row>
    <row r="26" spans="2:17">
      <c r="O26" s="22"/>
      <c r="P26" s="22" t="s">
        <v>38</v>
      </c>
      <c r="Q26" s="22"/>
    </row>
    <row r="27" spans="2:17" ht="34">
      <c r="C27" s="17" t="s">
        <v>23</v>
      </c>
      <c r="D27" s="18" t="s">
        <v>22</v>
      </c>
      <c r="E27" s="19" t="s">
        <v>20</v>
      </c>
      <c r="F27" s="19" t="s">
        <v>21</v>
      </c>
      <c r="G27" s="20" t="s">
        <v>24</v>
      </c>
      <c r="H27" s="20" t="s">
        <v>25</v>
      </c>
      <c r="I27" s="18" t="s">
        <v>7</v>
      </c>
      <c r="J27" s="18" t="s">
        <v>8</v>
      </c>
      <c r="K27" s="18" t="s">
        <v>9</v>
      </c>
      <c r="L27" s="18" t="s">
        <v>10</v>
      </c>
      <c r="M27" s="18" t="s">
        <v>36</v>
      </c>
      <c r="N27" s="18" t="s">
        <v>37</v>
      </c>
      <c r="O27" s="23" t="s">
        <v>23</v>
      </c>
      <c r="P27" s="23" t="s">
        <v>23</v>
      </c>
      <c r="Q27" s="23" t="s">
        <v>23</v>
      </c>
    </row>
    <row r="28" spans="2:17">
      <c r="C28" s="2">
        <v>1000</v>
      </c>
      <c r="D28" s="15">
        <v>0</v>
      </c>
      <c r="E28" s="21">
        <f>M28</f>
        <v>166.66666666666663</v>
      </c>
      <c r="F28" s="21">
        <f>N28</f>
        <v>833.33333333333337</v>
      </c>
      <c r="G28" s="2">
        <f>$C$28*D28</f>
        <v>0</v>
      </c>
      <c r="H28" s="2">
        <f>$C$28 - G28</f>
        <v>1000</v>
      </c>
      <c r="I28" s="2">
        <f>$E$25*G28</f>
        <v>0</v>
      </c>
      <c r="J28" s="21">
        <f>H28 - L28</f>
        <v>166.66666666666663</v>
      </c>
      <c r="K28" s="21">
        <f>G28-I28</f>
        <v>0</v>
      </c>
      <c r="L28" s="21">
        <f>$F$25*H28</f>
        <v>833.33333333333337</v>
      </c>
      <c r="M28" s="21">
        <f>I28+J28</f>
        <v>166.66666666666663</v>
      </c>
      <c r="N28" s="21">
        <f>K28 + L28</f>
        <v>833.33333333333337</v>
      </c>
      <c r="O28" s="24">
        <f xml:space="preserve"> I28+J28+K28+L28</f>
        <v>1000</v>
      </c>
      <c r="P28" s="24">
        <f>M28+N28</f>
        <v>1000</v>
      </c>
      <c r="Q28" s="22">
        <f>G28+H28</f>
        <v>1000</v>
      </c>
    </row>
    <row r="29" spans="2:17">
      <c r="D29" s="15">
        <v>1E-3</v>
      </c>
      <c r="E29" s="21">
        <f t="shared" ref="E29:E42" si="2">M29</f>
        <v>167.45</v>
      </c>
      <c r="F29" s="21">
        <f t="shared" ref="F29:F42" si="3">N29</f>
        <v>832.55</v>
      </c>
      <c r="G29" s="2">
        <f t="shared" ref="G29:G42" si="4">$C$28*D29</f>
        <v>1</v>
      </c>
      <c r="H29" s="2">
        <f t="shared" ref="H29:H42" si="5">$C$28 - G29</f>
        <v>999</v>
      </c>
      <c r="I29" s="2">
        <f t="shared" ref="I29:I42" si="6">$E$25*G29</f>
        <v>0.95</v>
      </c>
      <c r="J29" s="21">
        <f t="shared" ref="J29:J42" si="7">H29 - L29</f>
        <v>166.5</v>
      </c>
      <c r="K29" s="21">
        <f t="shared" ref="K29:K42" si="8">G29-I29</f>
        <v>5.0000000000000044E-2</v>
      </c>
      <c r="L29" s="21">
        <f t="shared" ref="L29:L42" si="9">$F$25*H29</f>
        <v>832.5</v>
      </c>
      <c r="M29" s="21">
        <f t="shared" ref="M29:M42" si="10">I29+J29</f>
        <v>167.45</v>
      </c>
      <c r="N29" s="21">
        <f t="shared" ref="N29:N42" si="11">K29 + L29</f>
        <v>832.55</v>
      </c>
      <c r="O29" s="24">
        <f t="shared" ref="O29:O42" si="12" xml:space="preserve"> I29+J29+K29+L29</f>
        <v>1000</v>
      </c>
      <c r="P29" s="24">
        <f t="shared" ref="P29:P42" si="13">M29+N29</f>
        <v>1000</v>
      </c>
      <c r="Q29" s="22">
        <f t="shared" ref="Q29:Q42" si="14">G29+H29</f>
        <v>1000</v>
      </c>
    </row>
    <row r="30" spans="2:17">
      <c r="D30" s="16">
        <v>0.01</v>
      </c>
      <c r="E30" s="21">
        <f t="shared" si="2"/>
        <v>174.5</v>
      </c>
      <c r="F30" s="21">
        <f t="shared" si="3"/>
        <v>825.5</v>
      </c>
      <c r="G30" s="2">
        <f t="shared" si="4"/>
        <v>10</v>
      </c>
      <c r="H30" s="2">
        <f t="shared" si="5"/>
        <v>990</v>
      </c>
      <c r="I30" s="2">
        <f t="shared" si="6"/>
        <v>9.5</v>
      </c>
      <c r="J30" s="21">
        <f t="shared" si="7"/>
        <v>165</v>
      </c>
      <c r="K30" s="21">
        <f t="shared" si="8"/>
        <v>0.5</v>
      </c>
      <c r="L30" s="21">
        <f t="shared" si="9"/>
        <v>825</v>
      </c>
      <c r="M30" s="21">
        <f t="shared" si="10"/>
        <v>174.5</v>
      </c>
      <c r="N30" s="21">
        <f t="shared" si="11"/>
        <v>825.5</v>
      </c>
      <c r="O30" s="24">
        <f t="shared" si="12"/>
        <v>1000</v>
      </c>
      <c r="P30" s="24">
        <f t="shared" si="13"/>
        <v>1000</v>
      </c>
      <c r="Q30" s="22">
        <f t="shared" si="14"/>
        <v>1000</v>
      </c>
    </row>
    <row r="31" spans="2:17">
      <c r="D31" s="16">
        <v>0.1</v>
      </c>
      <c r="E31" s="21">
        <f t="shared" si="2"/>
        <v>245</v>
      </c>
      <c r="F31" s="21">
        <f t="shared" si="3"/>
        <v>755</v>
      </c>
      <c r="G31" s="2">
        <f t="shared" si="4"/>
        <v>100</v>
      </c>
      <c r="H31" s="2">
        <f t="shared" si="5"/>
        <v>900</v>
      </c>
      <c r="I31" s="2">
        <f t="shared" si="6"/>
        <v>95</v>
      </c>
      <c r="J31" s="21">
        <f t="shared" si="7"/>
        <v>150</v>
      </c>
      <c r="K31" s="21">
        <f t="shared" si="8"/>
        <v>5</v>
      </c>
      <c r="L31" s="21">
        <f t="shared" si="9"/>
        <v>750</v>
      </c>
      <c r="M31" s="21">
        <f t="shared" si="10"/>
        <v>245</v>
      </c>
      <c r="N31" s="21">
        <f t="shared" si="11"/>
        <v>755</v>
      </c>
      <c r="O31" s="24">
        <f t="shared" si="12"/>
        <v>1000</v>
      </c>
      <c r="P31" s="24">
        <f t="shared" si="13"/>
        <v>1000</v>
      </c>
      <c r="Q31" s="22">
        <f t="shared" si="14"/>
        <v>1000</v>
      </c>
    </row>
    <row r="32" spans="2:17">
      <c r="D32" s="16">
        <v>0.2</v>
      </c>
      <c r="E32" s="21">
        <f t="shared" si="2"/>
        <v>323.33333333333326</v>
      </c>
      <c r="F32" s="21">
        <f t="shared" si="3"/>
        <v>676.66666666666674</v>
      </c>
      <c r="G32" s="2">
        <f t="shared" si="4"/>
        <v>200</v>
      </c>
      <c r="H32" s="2">
        <f t="shared" si="5"/>
        <v>800</v>
      </c>
      <c r="I32" s="2">
        <f t="shared" si="6"/>
        <v>190</v>
      </c>
      <c r="J32" s="21">
        <f t="shared" si="7"/>
        <v>133.33333333333326</v>
      </c>
      <c r="K32" s="21">
        <f t="shared" si="8"/>
        <v>10</v>
      </c>
      <c r="L32" s="21">
        <f t="shared" si="9"/>
        <v>666.66666666666674</v>
      </c>
      <c r="M32" s="21">
        <f t="shared" si="10"/>
        <v>323.33333333333326</v>
      </c>
      <c r="N32" s="21">
        <f t="shared" si="11"/>
        <v>676.66666666666674</v>
      </c>
      <c r="O32" s="24">
        <f t="shared" si="12"/>
        <v>1000</v>
      </c>
      <c r="P32" s="24">
        <f t="shared" si="13"/>
        <v>1000</v>
      </c>
      <c r="Q32" s="22">
        <f t="shared" si="14"/>
        <v>1000</v>
      </c>
    </row>
    <row r="33" spans="4:17">
      <c r="D33" s="16">
        <v>0.3</v>
      </c>
      <c r="E33" s="21">
        <f t="shared" si="2"/>
        <v>401.66666666666663</v>
      </c>
      <c r="F33" s="21">
        <f t="shared" si="3"/>
        <v>598.33333333333337</v>
      </c>
      <c r="G33" s="2">
        <f t="shared" si="4"/>
        <v>300</v>
      </c>
      <c r="H33" s="2">
        <f t="shared" si="5"/>
        <v>700</v>
      </c>
      <c r="I33" s="2">
        <f t="shared" si="6"/>
        <v>285</v>
      </c>
      <c r="J33" s="21">
        <f t="shared" si="7"/>
        <v>116.66666666666663</v>
      </c>
      <c r="K33" s="21">
        <f t="shared" si="8"/>
        <v>15</v>
      </c>
      <c r="L33" s="21">
        <f t="shared" si="9"/>
        <v>583.33333333333337</v>
      </c>
      <c r="M33" s="21">
        <f t="shared" si="10"/>
        <v>401.66666666666663</v>
      </c>
      <c r="N33" s="21">
        <f t="shared" si="11"/>
        <v>598.33333333333337</v>
      </c>
      <c r="O33" s="24">
        <f t="shared" si="12"/>
        <v>1000</v>
      </c>
      <c r="P33" s="24">
        <f t="shared" si="13"/>
        <v>1000</v>
      </c>
      <c r="Q33" s="22">
        <f t="shared" si="14"/>
        <v>1000</v>
      </c>
    </row>
    <row r="34" spans="4:17">
      <c r="D34" s="16">
        <v>0.4</v>
      </c>
      <c r="E34" s="21">
        <f t="shared" si="2"/>
        <v>480</v>
      </c>
      <c r="F34" s="21">
        <f t="shared" si="3"/>
        <v>520</v>
      </c>
      <c r="G34" s="2">
        <f t="shared" si="4"/>
        <v>400</v>
      </c>
      <c r="H34" s="2">
        <f t="shared" si="5"/>
        <v>600</v>
      </c>
      <c r="I34" s="2">
        <f t="shared" si="6"/>
        <v>380</v>
      </c>
      <c r="J34" s="21">
        <f t="shared" si="7"/>
        <v>100</v>
      </c>
      <c r="K34" s="21">
        <f t="shared" si="8"/>
        <v>20</v>
      </c>
      <c r="L34" s="21">
        <f t="shared" si="9"/>
        <v>500</v>
      </c>
      <c r="M34" s="21">
        <f t="shared" si="10"/>
        <v>480</v>
      </c>
      <c r="N34" s="21">
        <f t="shared" si="11"/>
        <v>520</v>
      </c>
      <c r="O34" s="24">
        <f t="shared" si="12"/>
        <v>1000</v>
      </c>
      <c r="P34" s="24">
        <f t="shared" si="13"/>
        <v>1000</v>
      </c>
      <c r="Q34" s="22">
        <f t="shared" si="14"/>
        <v>1000</v>
      </c>
    </row>
    <row r="35" spans="4:17">
      <c r="D35" s="16">
        <v>0.5</v>
      </c>
      <c r="E35" s="21">
        <f t="shared" si="2"/>
        <v>558.33333333333326</v>
      </c>
      <c r="F35" s="21">
        <f t="shared" si="3"/>
        <v>441.66666666666669</v>
      </c>
      <c r="G35" s="2">
        <f t="shared" si="4"/>
        <v>500</v>
      </c>
      <c r="H35" s="2">
        <f t="shared" si="5"/>
        <v>500</v>
      </c>
      <c r="I35" s="2">
        <f t="shared" si="6"/>
        <v>475</v>
      </c>
      <c r="J35" s="21">
        <f t="shared" si="7"/>
        <v>83.333333333333314</v>
      </c>
      <c r="K35" s="21">
        <f t="shared" si="8"/>
        <v>25</v>
      </c>
      <c r="L35" s="21">
        <f t="shared" si="9"/>
        <v>416.66666666666669</v>
      </c>
      <c r="M35" s="21">
        <f t="shared" si="10"/>
        <v>558.33333333333326</v>
      </c>
      <c r="N35" s="21">
        <f t="shared" si="11"/>
        <v>441.66666666666669</v>
      </c>
      <c r="O35" s="24">
        <f t="shared" si="12"/>
        <v>1000</v>
      </c>
      <c r="P35" s="24">
        <f t="shared" si="13"/>
        <v>1000</v>
      </c>
      <c r="Q35" s="22">
        <f t="shared" si="14"/>
        <v>1000</v>
      </c>
    </row>
    <row r="36" spans="4:17">
      <c r="D36" s="16">
        <v>0.6</v>
      </c>
      <c r="E36" s="21">
        <f t="shared" si="2"/>
        <v>636.66666666666663</v>
      </c>
      <c r="F36" s="21">
        <f t="shared" si="3"/>
        <v>363.33333333333337</v>
      </c>
      <c r="G36" s="2">
        <f t="shared" si="4"/>
        <v>600</v>
      </c>
      <c r="H36" s="2">
        <f t="shared" si="5"/>
        <v>400</v>
      </c>
      <c r="I36" s="2">
        <f t="shared" si="6"/>
        <v>570</v>
      </c>
      <c r="J36" s="21">
        <f t="shared" si="7"/>
        <v>66.666666666666629</v>
      </c>
      <c r="K36" s="21">
        <f t="shared" si="8"/>
        <v>30</v>
      </c>
      <c r="L36" s="21">
        <f t="shared" si="9"/>
        <v>333.33333333333337</v>
      </c>
      <c r="M36" s="21">
        <f t="shared" si="10"/>
        <v>636.66666666666663</v>
      </c>
      <c r="N36" s="21">
        <f t="shared" si="11"/>
        <v>363.33333333333337</v>
      </c>
      <c r="O36" s="24">
        <f t="shared" si="12"/>
        <v>1000</v>
      </c>
      <c r="P36" s="24">
        <f t="shared" si="13"/>
        <v>1000</v>
      </c>
      <c r="Q36" s="22">
        <f t="shared" si="14"/>
        <v>1000</v>
      </c>
    </row>
    <row r="37" spans="4:17">
      <c r="D37" s="16">
        <v>0.7</v>
      </c>
      <c r="E37" s="21">
        <f t="shared" si="2"/>
        <v>715</v>
      </c>
      <c r="F37" s="21">
        <f t="shared" si="3"/>
        <v>285</v>
      </c>
      <c r="G37" s="2">
        <f t="shared" si="4"/>
        <v>700</v>
      </c>
      <c r="H37" s="2">
        <f t="shared" si="5"/>
        <v>300</v>
      </c>
      <c r="I37" s="2">
        <f t="shared" si="6"/>
        <v>665</v>
      </c>
      <c r="J37" s="21">
        <f t="shared" si="7"/>
        <v>50</v>
      </c>
      <c r="K37" s="21">
        <f t="shared" si="8"/>
        <v>35</v>
      </c>
      <c r="L37" s="21">
        <f t="shared" si="9"/>
        <v>250</v>
      </c>
      <c r="M37" s="21">
        <f t="shared" si="10"/>
        <v>715</v>
      </c>
      <c r="N37" s="21">
        <f t="shared" si="11"/>
        <v>285</v>
      </c>
      <c r="O37" s="24">
        <f t="shared" si="12"/>
        <v>1000</v>
      </c>
      <c r="P37" s="24">
        <f t="shared" si="13"/>
        <v>1000</v>
      </c>
      <c r="Q37" s="22">
        <f t="shared" si="14"/>
        <v>1000</v>
      </c>
    </row>
    <row r="38" spans="4:17">
      <c r="D38" s="16">
        <v>0.8</v>
      </c>
      <c r="E38" s="21">
        <f t="shared" si="2"/>
        <v>793.33333333333326</v>
      </c>
      <c r="F38" s="21">
        <f t="shared" si="3"/>
        <v>206.66666666666669</v>
      </c>
      <c r="G38" s="2">
        <f t="shared" si="4"/>
        <v>800</v>
      </c>
      <c r="H38" s="2">
        <f t="shared" si="5"/>
        <v>200</v>
      </c>
      <c r="I38" s="2">
        <f t="shared" si="6"/>
        <v>760</v>
      </c>
      <c r="J38" s="21">
        <f t="shared" si="7"/>
        <v>33.333333333333314</v>
      </c>
      <c r="K38" s="21">
        <f t="shared" si="8"/>
        <v>40</v>
      </c>
      <c r="L38" s="21">
        <f t="shared" si="9"/>
        <v>166.66666666666669</v>
      </c>
      <c r="M38" s="21">
        <f t="shared" si="10"/>
        <v>793.33333333333326</v>
      </c>
      <c r="N38" s="21">
        <f t="shared" si="11"/>
        <v>206.66666666666669</v>
      </c>
      <c r="O38" s="24">
        <f t="shared" si="12"/>
        <v>1000</v>
      </c>
      <c r="P38" s="24">
        <f t="shared" si="13"/>
        <v>1000</v>
      </c>
      <c r="Q38" s="22">
        <f t="shared" si="14"/>
        <v>1000</v>
      </c>
    </row>
    <row r="39" spans="4:17">
      <c r="D39" s="16">
        <v>0.9</v>
      </c>
      <c r="E39" s="21">
        <f t="shared" si="2"/>
        <v>871.66666666666663</v>
      </c>
      <c r="F39" s="21">
        <f t="shared" si="3"/>
        <v>128.33333333333334</v>
      </c>
      <c r="G39" s="2">
        <f t="shared" si="4"/>
        <v>900</v>
      </c>
      <c r="H39" s="2">
        <f t="shared" si="5"/>
        <v>100</v>
      </c>
      <c r="I39" s="2">
        <f t="shared" si="6"/>
        <v>855</v>
      </c>
      <c r="J39" s="21">
        <f t="shared" si="7"/>
        <v>16.666666666666657</v>
      </c>
      <c r="K39" s="21">
        <f t="shared" si="8"/>
        <v>45</v>
      </c>
      <c r="L39" s="21">
        <f t="shared" si="9"/>
        <v>83.333333333333343</v>
      </c>
      <c r="M39" s="21">
        <f t="shared" si="10"/>
        <v>871.66666666666663</v>
      </c>
      <c r="N39" s="21">
        <f t="shared" si="11"/>
        <v>128.33333333333334</v>
      </c>
      <c r="O39" s="24">
        <f t="shared" si="12"/>
        <v>1000</v>
      </c>
      <c r="P39" s="24">
        <f t="shared" si="13"/>
        <v>1000</v>
      </c>
      <c r="Q39" s="22">
        <f t="shared" si="14"/>
        <v>1000</v>
      </c>
    </row>
    <row r="40" spans="4:17">
      <c r="D40" s="16">
        <v>0.99</v>
      </c>
      <c r="E40" s="21">
        <f t="shared" si="2"/>
        <v>942.16666666666663</v>
      </c>
      <c r="F40" s="21">
        <f t="shared" si="3"/>
        <v>57.833333333333336</v>
      </c>
      <c r="G40" s="2">
        <f t="shared" si="4"/>
        <v>990</v>
      </c>
      <c r="H40" s="2">
        <f t="shared" si="5"/>
        <v>10</v>
      </c>
      <c r="I40" s="2">
        <f t="shared" si="6"/>
        <v>940.5</v>
      </c>
      <c r="J40" s="21">
        <f t="shared" si="7"/>
        <v>1.6666666666666661</v>
      </c>
      <c r="K40" s="21">
        <f t="shared" si="8"/>
        <v>49.5</v>
      </c>
      <c r="L40" s="21">
        <f t="shared" si="9"/>
        <v>8.3333333333333339</v>
      </c>
      <c r="M40" s="21">
        <f t="shared" si="10"/>
        <v>942.16666666666663</v>
      </c>
      <c r="N40" s="21">
        <f t="shared" si="11"/>
        <v>57.833333333333336</v>
      </c>
      <c r="O40" s="24">
        <f t="shared" si="12"/>
        <v>1000</v>
      </c>
      <c r="P40" s="24">
        <f t="shared" si="13"/>
        <v>1000</v>
      </c>
      <c r="Q40" s="22">
        <f t="shared" si="14"/>
        <v>1000</v>
      </c>
    </row>
    <row r="41" spans="4:17">
      <c r="D41" s="15">
        <v>0.999</v>
      </c>
      <c r="E41" s="21">
        <f t="shared" si="2"/>
        <v>949.21666666666658</v>
      </c>
      <c r="F41" s="21">
        <f t="shared" si="3"/>
        <v>50.783333333333381</v>
      </c>
      <c r="G41" s="2">
        <f t="shared" si="4"/>
        <v>999</v>
      </c>
      <c r="H41" s="2">
        <f t="shared" si="5"/>
        <v>1</v>
      </c>
      <c r="I41" s="2">
        <f t="shared" si="6"/>
        <v>949.05</v>
      </c>
      <c r="J41" s="21">
        <f t="shared" si="7"/>
        <v>0.16666666666666663</v>
      </c>
      <c r="K41" s="21">
        <f t="shared" si="8"/>
        <v>49.950000000000045</v>
      </c>
      <c r="L41" s="21">
        <f t="shared" si="9"/>
        <v>0.83333333333333337</v>
      </c>
      <c r="M41" s="21">
        <f t="shared" si="10"/>
        <v>949.21666666666658</v>
      </c>
      <c r="N41" s="21">
        <f t="shared" si="11"/>
        <v>50.783333333333381</v>
      </c>
      <c r="O41" s="24">
        <f t="shared" si="12"/>
        <v>1000</v>
      </c>
      <c r="P41" s="24">
        <f t="shared" si="13"/>
        <v>1000</v>
      </c>
      <c r="Q41" s="22">
        <f t="shared" si="14"/>
        <v>1000</v>
      </c>
    </row>
    <row r="42" spans="4:17">
      <c r="D42" s="15">
        <v>0.01</v>
      </c>
      <c r="E42" s="21">
        <f t="shared" si="2"/>
        <v>174.5</v>
      </c>
      <c r="F42" s="21">
        <f t="shared" si="3"/>
        <v>825.5</v>
      </c>
      <c r="G42" s="2">
        <f t="shared" si="4"/>
        <v>10</v>
      </c>
      <c r="H42" s="2">
        <f t="shared" si="5"/>
        <v>990</v>
      </c>
      <c r="I42" s="2">
        <f t="shared" si="6"/>
        <v>9.5</v>
      </c>
      <c r="J42" s="21">
        <f t="shared" si="7"/>
        <v>165</v>
      </c>
      <c r="K42" s="21">
        <f t="shared" si="8"/>
        <v>0.5</v>
      </c>
      <c r="L42" s="21">
        <f t="shared" si="9"/>
        <v>825</v>
      </c>
      <c r="M42" s="21">
        <f t="shared" si="10"/>
        <v>174.5</v>
      </c>
      <c r="N42" s="21">
        <f t="shared" si="11"/>
        <v>825.5</v>
      </c>
      <c r="O42" s="24">
        <f t="shared" si="12"/>
        <v>1000</v>
      </c>
      <c r="P42" s="24">
        <f t="shared" si="13"/>
        <v>1000</v>
      </c>
      <c r="Q42" s="22">
        <f t="shared" si="14"/>
        <v>1000</v>
      </c>
    </row>
  </sheetData>
  <mergeCells count="8">
    <mergeCell ref="B21:B22"/>
    <mergeCell ref="C21:C22"/>
    <mergeCell ref="E5:F5"/>
    <mergeCell ref="E6:F6"/>
    <mergeCell ref="B8:B9"/>
    <mergeCell ref="C8:C9"/>
    <mergeCell ref="E18:F18"/>
    <mergeCell ref="E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2020-05-04T12:01:51Z</dcterms:created>
  <dcterms:modified xsi:type="dcterms:W3CDTF">2020-05-08T07:22:43Z</dcterms:modified>
</cp:coreProperties>
</file>