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LL\Desktop\steel dynamics\"/>
    </mc:Choice>
  </mc:AlternateContent>
  <xr:revisionPtr revIDLastSave="0" documentId="13_ncr:1_{B1F3F788-371F-42A9-8933-A6F7BCA6FAB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acc" sheetId="1" r:id="rId1"/>
    <sheet name="beta regression" sheetId="2" r:id="rId2"/>
    <sheet name="Bottom up be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6" i="1"/>
  <c r="I7" i="1"/>
  <c r="C16" i="3" s="1"/>
  <c r="H7" i="1"/>
  <c r="C15" i="3" s="1"/>
  <c r="C14" i="3"/>
  <c r="C11" i="3"/>
  <c r="D5" i="3"/>
  <c r="E5" i="3"/>
  <c r="D6" i="3"/>
  <c r="F6" i="3" s="1"/>
  <c r="E6" i="3"/>
  <c r="D7" i="3"/>
  <c r="E7" i="3"/>
  <c r="D8" i="3"/>
  <c r="E8" i="3"/>
  <c r="D9" i="3"/>
  <c r="E9" i="3"/>
  <c r="C5" i="3"/>
  <c r="C6" i="3"/>
  <c r="C7" i="3"/>
  <c r="C8" i="3"/>
  <c r="C9" i="3"/>
  <c r="C22" i="1"/>
  <c r="C21" i="1"/>
  <c r="D12" i="2"/>
  <c r="D13" i="2" s="1"/>
  <c r="D11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19" i="2"/>
  <c r="P20" i="2"/>
  <c r="P21" i="2"/>
  <c r="D8" i="2" s="1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19" i="2"/>
  <c r="D7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19" i="2"/>
  <c r="I13" i="1"/>
  <c r="H13" i="1"/>
  <c r="I9" i="1"/>
  <c r="I10" i="1"/>
  <c r="I11" i="1"/>
  <c r="I12" i="1"/>
  <c r="I8" i="1"/>
  <c r="H9" i="1"/>
  <c r="H10" i="1"/>
  <c r="H11" i="1"/>
  <c r="H12" i="1"/>
  <c r="H8" i="1"/>
  <c r="G8" i="1"/>
  <c r="G9" i="1"/>
  <c r="G10" i="1"/>
  <c r="G11" i="1"/>
  <c r="G12" i="1"/>
  <c r="G7" i="1"/>
  <c r="C4" i="1"/>
  <c r="F7" i="3" l="1"/>
  <c r="G7" i="3" s="1"/>
  <c r="G6" i="3"/>
  <c r="F8" i="3"/>
  <c r="G8" i="3" s="1"/>
  <c r="F9" i="3"/>
  <c r="G9" i="3" s="1"/>
  <c r="C17" i="3"/>
  <c r="C18" i="3" s="1"/>
  <c r="C25" i="1" s="1"/>
  <c r="F5" i="3"/>
  <c r="G5" i="3" s="1"/>
  <c r="G17" i="1"/>
  <c r="D9" i="2"/>
  <c r="D10" i="2"/>
  <c r="D6" i="2"/>
  <c r="D5" i="2"/>
  <c r="G10" i="3" l="1"/>
</calcChain>
</file>

<file path=xl/sharedStrings.xml><?xml version="1.0" encoding="utf-8"?>
<sst xmlns="http://schemas.openxmlformats.org/spreadsheetml/2006/main" count="992" uniqueCount="182">
  <si>
    <t>Ticker</t>
  </si>
  <si>
    <t>Company</t>
  </si>
  <si>
    <t>debt</t>
  </si>
  <si>
    <t>current market price</t>
  </si>
  <si>
    <t>outstanding shares</t>
  </si>
  <si>
    <t>equity</t>
  </si>
  <si>
    <t>debt%</t>
  </si>
  <si>
    <t>equity%</t>
  </si>
  <si>
    <t>Industry</t>
  </si>
  <si>
    <t>Other Steel</t>
  </si>
  <si>
    <t>Steel Dynamics</t>
  </si>
  <si>
    <t>Nucor Corporation</t>
  </si>
  <si>
    <t>carpenter technology</t>
  </si>
  <si>
    <t>Commercial metals</t>
  </si>
  <si>
    <t>Cleveland-Cliffs</t>
  </si>
  <si>
    <t>Carpenter technology</t>
  </si>
  <si>
    <t>United states steel</t>
  </si>
  <si>
    <t>STLD</t>
  </si>
  <si>
    <t>NUE</t>
  </si>
  <si>
    <t>CRS</t>
  </si>
  <si>
    <t>X</t>
  </si>
  <si>
    <t>CMC</t>
  </si>
  <si>
    <t>CFC</t>
  </si>
  <si>
    <t>Median</t>
  </si>
  <si>
    <t>Regression</t>
  </si>
  <si>
    <t>Date</t>
  </si>
  <si>
    <t>Price</t>
  </si>
  <si>
    <t>Change</t>
  </si>
  <si>
    <t>Cleveland cliffs</t>
  </si>
  <si>
    <t>S&amp;P 500</t>
  </si>
  <si>
    <t>02/23/2025</t>
  </si>
  <si>
    <t>02/16/2025</t>
  </si>
  <si>
    <t>01/26/2025</t>
  </si>
  <si>
    <t>01/19/2025</t>
  </si>
  <si>
    <t>12/29/2024</t>
  </si>
  <si>
    <t>12/22/2024</t>
  </si>
  <si>
    <t>12/15/2024</t>
  </si>
  <si>
    <t>11/24/2024</t>
  </si>
  <si>
    <t>11/17/2024</t>
  </si>
  <si>
    <t>10/27/2024</t>
  </si>
  <si>
    <t>10/20/2024</t>
  </si>
  <si>
    <t>10/13/2024</t>
  </si>
  <si>
    <t>09/29/2024</t>
  </si>
  <si>
    <t>09/22/2024</t>
  </si>
  <si>
    <t>09/15/2024</t>
  </si>
  <si>
    <t>08/25/2024</t>
  </si>
  <si>
    <t>08/18/2024</t>
  </si>
  <si>
    <t>07/28/2024</t>
  </si>
  <si>
    <t>07/21/2024</t>
  </si>
  <si>
    <t>07/14/2024</t>
  </si>
  <si>
    <t>06/30/2024</t>
  </si>
  <si>
    <t>06/23/2024</t>
  </si>
  <si>
    <t>06/16/2024</t>
  </si>
  <si>
    <t>05/26/2024</t>
  </si>
  <si>
    <t>05/19/2024</t>
  </si>
  <si>
    <t>04/28/2024</t>
  </si>
  <si>
    <t>04/21/2024</t>
  </si>
  <si>
    <t>04/14/2024</t>
  </si>
  <si>
    <t>03/31/2024</t>
  </si>
  <si>
    <t>03/24/2024</t>
  </si>
  <si>
    <t>03/17/2024</t>
  </si>
  <si>
    <t>02/25/2024</t>
  </si>
  <si>
    <t>02/18/2024</t>
  </si>
  <si>
    <t>01/28/2024</t>
  </si>
  <si>
    <t>01/21/2024</t>
  </si>
  <si>
    <t>01/14/2024</t>
  </si>
  <si>
    <t>12/31/2023</t>
  </si>
  <si>
    <t>12/24/2023</t>
  </si>
  <si>
    <t>12/17/2023</t>
  </si>
  <si>
    <t>11/26/2023</t>
  </si>
  <si>
    <t>11/19/2023</t>
  </si>
  <si>
    <t>10/29/2023</t>
  </si>
  <si>
    <t>10/22/2023</t>
  </si>
  <si>
    <t>10/15/2023</t>
  </si>
  <si>
    <t>09/24/2023</t>
  </si>
  <si>
    <t>09/17/2023</t>
  </si>
  <si>
    <t>08/27/2023</t>
  </si>
  <si>
    <t>08/20/2023</t>
  </si>
  <si>
    <t>08/13/2023</t>
  </si>
  <si>
    <t>07/30/2023</t>
  </si>
  <si>
    <t>07/23/2023</t>
  </si>
  <si>
    <t>07/16/2023</t>
  </si>
  <si>
    <t>06/25/2023</t>
  </si>
  <si>
    <t>06/18/2023</t>
  </si>
  <si>
    <t>05/28/2023</t>
  </si>
  <si>
    <t>05/21/2023</t>
  </si>
  <si>
    <t>05/14/2023</t>
  </si>
  <si>
    <t>04/30/2023</t>
  </si>
  <si>
    <t>04/23/2023</t>
  </si>
  <si>
    <t>04/16/2023</t>
  </si>
  <si>
    <t>03/26/2023</t>
  </si>
  <si>
    <t>03/19/2023</t>
  </si>
  <si>
    <t>02/26/2023</t>
  </si>
  <si>
    <t>02/19/2023</t>
  </si>
  <si>
    <t>01/29/2023</t>
  </si>
  <si>
    <t>01/22/2023</t>
  </si>
  <si>
    <t>01/15/2023</t>
  </si>
  <si>
    <t>12/25/2022</t>
  </si>
  <si>
    <t>12/18/2022</t>
  </si>
  <si>
    <t>11/27/2022</t>
  </si>
  <si>
    <t>11/20/2022</t>
  </si>
  <si>
    <t>11/13/2022</t>
  </si>
  <si>
    <t>10/30/2022</t>
  </si>
  <si>
    <t>10/23/2022</t>
  </si>
  <si>
    <t>10/16/2022</t>
  </si>
  <si>
    <t>09/25/2022</t>
  </si>
  <si>
    <t>09/18/2022</t>
  </si>
  <si>
    <t>08/28/2022</t>
  </si>
  <si>
    <t>08/21/2022</t>
  </si>
  <si>
    <t>08/14/2022</t>
  </si>
  <si>
    <t>07/31/2022</t>
  </si>
  <si>
    <t>07/24/2022</t>
  </si>
  <si>
    <t>07/17/2022</t>
  </si>
  <si>
    <t>06/26/2022</t>
  </si>
  <si>
    <t>06/19/2022</t>
  </si>
  <si>
    <t>05/29/2022</t>
  </si>
  <si>
    <t>05/22/2022</t>
  </si>
  <si>
    <t>05/15/2022</t>
  </si>
  <si>
    <t>04/24/2022</t>
  </si>
  <si>
    <t>04/17/2022</t>
  </si>
  <si>
    <t>03/27/2022</t>
  </si>
  <si>
    <t>03/20/2022</t>
  </si>
  <si>
    <t>03/13/2022</t>
  </si>
  <si>
    <t>02/27/2022</t>
  </si>
  <si>
    <t>02/20/2022</t>
  </si>
  <si>
    <t>02/13/2022</t>
  </si>
  <si>
    <t>01/30/2022</t>
  </si>
  <si>
    <t>01/23/2022</t>
  </si>
  <si>
    <t>01/16/2022</t>
  </si>
  <si>
    <t>12/26/2021</t>
  </si>
  <si>
    <t>12/19/2021</t>
  </si>
  <si>
    <t>11/28/2021</t>
  </si>
  <si>
    <t>11/21/2021</t>
  </si>
  <si>
    <t>11/14/2021</t>
  </si>
  <si>
    <t>10/31/2021</t>
  </si>
  <si>
    <t>10/24/2021</t>
  </si>
  <si>
    <t>10/17/2021</t>
  </si>
  <si>
    <t>09/26/2021</t>
  </si>
  <si>
    <t>09/19/2021</t>
  </si>
  <si>
    <t>08/29/2021</t>
  </si>
  <si>
    <t>08/22/2021</t>
  </si>
  <si>
    <t>08/15/2021</t>
  </si>
  <si>
    <t>07/25/2021</t>
  </si>
  <si>
    <t>07/18/2021</t>
  </si>
  <si>
    <t>06/27/2021</t>
  </si>
  <si>
    <t>06/20/2021</t>
  </si>
  <si>
    <t>06/13/2021</t>
  </si>
  <si>
    <t>05/30/2021</t>
  </si>
  <si>
    <t>05/23/2021</t>
  </si>
  <si>
    <t>05/16/2021</t>
  </si>
  <si>
    <t>04/25/2021</t>
  </si>
  <si>
    <t>04/18/2021</t>
  </si>
  <si>
    <t>03/28/2021</t>
  </si>
  <si>
    <t>03/21/2021</t>
  </si>
  <si>
    <t>03/14/2021</t>
  </si>
  <si>
    <t>02/28/2021</t>
  </si>
  <si>
    <t>Nucor Corporations</t>
  </si>
  <si>
    <t>CLF</t>
  </si>
  <si>
    <t>CAGR</t>
  </si>
  <si>
    <t>Rf</t>
  </si>
  <si>
    <t>re</t>
  </si>
  <si>
    <t>Risk free rate</t>
  </si>
  <si>
    <t>Credit rating</t>
  </si>
  <si>
    <t>Credit spread</t>
  </si>
  <si>
    <t>BBB+</t>
  </si>
  <si>
    <t>tax rate</t>
  </si>
  <si>
    <t>Cost of debt</t>
  </si>
  <si>
    <t>Erp(historical)</t>
  </si>
  <si>
    <t>ERP(ratin based)</t>
  </si>
  <si>
    <t>regression</t>
  </si>
  <si>
    <t>bottom up beta</t>
  </si>
  <si>
    <t>Cost of equity</t>
  </si>
  <si>
    <t>WACC</t>
  </si>
  <si>
    <t>Debt</t>
  </si>
  <si>
    <t>Equity</t>
  </si>
  <si>
    <t>DFI</t>
  </si>
  <si>
    <t>Average</t>
  </si>
  <si>
    <t>Bottom up beta</t>
  </si>
  <si>
    <t>( values in million USD)</t>
  </si>
  <si>
    <t>Valuation Date</t>
  </si>
  <si>
    <t>(This is for educational purpose only.)</t>
  </si>
  <si>
    <t>Historical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</si>
</sst>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  <xf numFmtId="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3" borderId="0" xfId="0" applyFont="1" applyFill="1"/>
    <xf numFmtId="14" fontId="2" fillId="3" borderId="0" xfId="0" applyNumberFormat="1" applyFont="1" applyFill="1"/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0" borderId="0" xfId="0" applyFont="1"/>
    <xf numFmtId="10" fontId="4" fillId="0" borderId="0" xfId="2" applyNumberFormat="1" applyFont="1"/>
    <xf numFmtId="10" fontId="4" fillId="0" borderId="0" xfId="0" applyNumberFormat="1" applyFont="1"/>
    <xf numFmtId="10" fontId="4" fillId="2" borderId="0" xfId="0" applyNumberFormat="1" applyFont="1" applyFill="1"/>
    <xf numFmtId="10" fontId="7" fillId="0" borderId="0" xfId="0" applyNumberFormat="1" applyFont="1"/>
    <xf numFmtId="2" fontId="7" fillId="0" borderId="0" xfId="0" applyNumberFormat="1" applyFont="1"/>
    <xf numFmtId="43" fontId="7" fillId="0" borderId="0" xfId="0" applyNumberFormat="1" applyFont="1"/>
    <xf numFmtId="0" fontId="9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0" fontId="4" fillId="0" borderId="0" xfId="0" applyNumberFormat="1" applyFont="1" applyAlignment="1">
      <alignment horizontal="left"/>
    </xf>
    <xf numFmtId="43" fontId="4" fillId="2" borderId="0" xfId="0" applyNumberFormat="1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showGridLines="0" showRowColHeaders="0" workbookViewId="0">
      <selection activeCell="B1" sqref="B1:E2"/>
    </sheetView>
  </sheetViews>
  <sheetFormatPr defaultRowHeight="14.4" x14ac:dyDescent="0.3"/>
  <cols>
    <col min="1" max="1" width="2.33203125" customWidth="1"/>
    <col min="2" max="2" width="13.44140625" customWidth="1"/>
    <col min="3" max="3" width="19.44140625" customWidth="1"/>
    <col min="4" max="4" width="18.77734375" customWidth="1"/>
    <col min="5" max="5" width="23.109375" customWidth="1"/>
    <col min="6" max="6" width="21.33203125" customWidth="1"/>
    <col min="7" max="7" width="12.6640625" customWidth="1"/>
    <col min="8" max="8" width="11.6640625" customWidth="1"/>
    <col min="9" max="9" width="10.44140625" customWidth="1"/>
  </cols>
  <sheetData>
    <row r="1" spans="2:9" x14ac:dyDescent="0.3">
      <c r="B1" t="s">
        <v>180</v>
      </c>
    </row>
    <row r="2" spans="2:9" ht="25.8" x14ac:dyDescent="0.5">
      <c r="B2" s="15" t="s">
        <v>10</v>
      </c>
      <c r="C2" s="15"/>
      <c r="D2" s="15"/>
      <c r="E2" s="15"/>
    </row>
    <row r="4" spans="2:9" x14ac:dyDescent="0.3">
      <c r="B4" s="12" t="s">
        <v>179</v>
      </c>
      <c r="C4" s="13">
        <f ca="1">TODAY()</f>
        <v>45716</v>
      </c>
    </row>
    <row r="5" spans="2:9" x14ac:dyDescent="0.3">
      <c r="B5" s="12" t="s">
        <v>8</v>
      </c>
      <c r="C5" s="13" t="s">
        <v>9</v>
      </c>
      <c r="D5" s="12" t="s">
        <v>178</v>
      </c>
    </row>
    <row r="6" spans="2:9" ht="18" x14ac:dyDescent="0.35">
      <c r="B6" s="14" t="s">
        <v>0</v>
      </c>
      <c r="C6" s="14" t="s">
        <v>1</v>
      </c>
      <c r="D6" s="14" t="s">
        <v>173</v>
      </c>
      <c r="E6" s="14" t="s">
        <v>3</v>
      </c>
      <c r="F6" s="14" t="s">
        <v>4</v>
      </c>
      <c r="G6" s="14" t="s">
        <v>5</v>
      </c>
      <c r="H6" s="14" t="s">
        <v>6</v>
      </c>
      <c r="I6" s="14" t="s">
        <v>7</v>
      </c>
    </row>
    <row r="7" spans="2:9" x14ac:dyDescent="0.3">
      <c r="B7" s="16" t="s">
        <v>17</v>
      </c>
      <c r="C7" s="16" t="s">
        <v>10</v>
      </c>
      <c r="D7">
        <v>3200</v>
      </c>
      <c r="E7">
        <v>134.69999999999999</v>
      </c>
      <c r="F7">
        <v>152.24</v>
      </c>
      <c r="G7" s="16">
        <f>E7*F7</f>
        <v>20506.727999999999</v>
      </c>
      <c r="H7" s="17">
        <f>D7/(G7+D7)</f>
        <v>0.13498277788482663</v>
      </c>
      <c r="I7" s="17">
        <f>G7/(G7+D7)</f>
        <v>0.8650172221151734</v>
      </c>
    </row>
    <row r="8" spans="2:9" x14ac:dyDescent="0.3">
      <c r="B8" s="16" t="s">
        <v>18</v>
      </c>
      <c r="C8" s="16" t="s">
        <v>11</v>
      </c>
      <c r="D8">
        <v>6950</v>
      </c>
      <c r="E8">
        <v>136.91999999999999</v>
      </c>
      <c r="F8">
        <v>234.81</v>
      </c>
      <c r="G8" s="16">
        <f t="shared" ref="G8:G12" si="0">E8*F8</f>
        <v>32150.185199999996</v>
      </c>
      <c r="H8" s="17">
        <f>D8/(G8+D8)</f>
        <v>0.17774851869499589</v>
      </c>
      <c r="I8" s="17">
        <f>G8/(G8+D8)</f>
        <v>0.82225148130500425</v>
      </c>
    </row>
    <row r="9" spans="2:9" x14ac:dyDescent="0.3">
      <c r="B9" s="16" t="s">
        <v>19</v>
      </c>
      <c r="C9" s="16" t="s">
        <v>15</v>
      </c>
      <c r="D9">
        <v>741</v>
      </c>
      <c r="E9">
        <v>201.82</v>
      </c>
      <c r="F9">
        <v>49.95</v>
      </c>
      <c r="G9" s="16">
        <f t="shared" si="0"/>
        <v>10080.909</v>
      </c>
      <c r="H9" s="17">
        <f t="shared" ref="H9:H12" si="1">D9/(G9+D9)</f>
        <v>6.847220762991077E-2</v>
      </c>
      <c r="I9" s="17">
        <f t="shared" ref="I9:I12" si="2">G9/(G9+D9)</f>
        <v>0.9315277923700892</v>
      </c>
    </row>
    <row r="10" spans="2:9" x14ac:dyDescent="0.3">
      <c r="B10" s="16" t="s">
        <v>20</v>
      </c>
      <c r="C10" s="16" t="s">
        <v>16</v>
      </c>
      <c r="D10">
        <v>4250</v>
      </c>
      <c r="E10">
        <v>37.76</v>
      </c>
      <c r="F10">
        <v>225.22</v>
      </c>
      <c r="G10" s="16">
        <f t="shared" si="0"/>
        <v>8504.3071999999993</v>
      </c>
      <c r="H10" s="17">
        <f t="shared" si="1"/>
        <v>0.33322076482523488</v>
      </c>
      <c r="I10" s="17">
        <f t="shared" si="2"/>
        <v>0.66677923517476512</v>
      </c>
    </row>
    <row r="11" spans="2:9" x14ac:dyDescent="0.3">
      <c r="B11" s="16" t="s">
        <v>21</v>
      </c>
      <c r="C11" s="16" t="s">
        <v>13</v>
      </c>
      <c r="D11">
        <v>1370</v>
      </c>
      <c r="E11">
        <v>50.72</v>
      </c>
      <c r="F11">
        <v>113.64</v>
      </c>
      <c r="G11" s="16">
        <f t="shared" si="0"/>
        <v>5763.8207999999995</v>
      </c>
      <c r="H11" s="17">
        <f t="shared" si="1"/>
        <v>0.19204295123308959</v>
      </c>
      <c r="I11" s="17">
        <f t="shared" si="2"/>
        <v>0.80795704876691044</v>
      </c>
    </row>
    <row r="12" spans="2:9" x14ac:dyDescent="0.3">
      <c r="B12" s="16" t="s">
        <v>22</v>
      </c>
      <c r="C12" s="16" t="s">
        <v>14</v>
      </c>
      <c r="D12">
        <v>3610</v>
      </c>
      <c r="E12">
        <v>11.26</v>
      </c>
      <c r="F12">
        <v>493.94</v>
      </c>
      <c r="G12" s="16">
        <f t="shared" si="0"/>
        <v>5561.7644</v>
      </c>
      <c r="H12" s="17">
        <f t="shared" si="1"/>
        <v>0.39359929480962247</v>
      </c>
      <c r="I12" s="17">
        <f t="shared" si="2"/>
        <v>0.60640070519037759</v>
      </c>
    </row>
    <row r="13" spans="2:9" x14ac:dyDescent="0.3">
      <c r="G13" t="s">
        <v>23</v>
      </c>
      <c r="H13" s="18">
        <f>MEDIAN(H8:H12)</f>
        <v>0.19204295123308959</v>
      </c>
      <c r="I13" s="18">
        <f>MEDIAN(I8:I12)</f>
        <v>0.80795704876691044</v>
      </c>
    </row>
    <row r="17" spans="2:7" ht="18" x14ac:dyDescent="0.35">
      <c r="B17" s="24" t="s">
        <v>161</v>
      </c>
      <c r="C17" s="2">
        <v>4.4200000000000003E-2</v>
      </c>
      <c r="F17" s="23" t="s">
        <v>172</v>
      </c>
      <c r="G17" s="19">
        <f>C21*(1-C20)*H13+C26*I13</f>
        <v>8.883246269887346E-2</v>
      </c>
    </row>
    <row r="18" spans="2:7" x14ac:dyDescent="0.3">
      <c r="B18" s="24" t="s">
        <v>162</v>
      </c>
      <c r="C18" t="s">
        <v>164</v>
      </c>
    </row>
    <row r="19" spans="2:7" x14ac:dyDescent="0.3">
      <c r="B19" s="24" t="s">
        <v>163</v>
      </c>
      <c r="C19" s="2">
        <v>1.2E-2</v>
      </c>
    </row>
    <row r="20" spans="2:7" x14ac:dyDescent="0.3">
      <c r="B20" s="24" t="s">
        <v>165</v>
      </c>
      <c r="C20" s="8">
        <v>0.21</v>
      </c>
    </row>
    <row r="21" spans="2:7" x14ac:dyDescent="0.3">
      <c r="B21" s="24" t="s">
        <v>166</v>
      </c>
      <c r="C21" s="19">
        <f>C17+C19</f>
        <v>5.62E-2</v>
      </c>
    </row>
    <row r="22" spans="2:7" x14ac:dyDescent="0.3">
      <c r="B22" s="24" t="s">
        <v>167</v>
      </c>
      <c r="C22" s="20">
        <f>'beta regression'!D13</f>
        <v>7.4599077021554563E-2</v>
      </c>
    </row>
    <row r="23" spans="2:7" ht="28.8" x14ac:dyDescent="0.3">
      <c r="B23" s="24" t="s">
        <v>168</v>
      </c>
      <c r="C23" s="2">
        <v>4.0599999999999997E-2</v>
      </c>
    </row>
    <row r="24" spans="2:7" x14ac:dyDescent="0.3">
      <c r="B24" s="24" t="s">
        <v>169</v>
      </c>
      <c r="C24" s="21">
        <f>'beta regression'!D5</f>
        <v>1.3594598609932187</v>
      </c>
    </row>
    <row r="25" spans="2:7" ht="28.8" x14ac:dyDescent="0.3">
      <c r="B25" s="24" t="s">
        <v>170</v>
      </c>
      <c r="C25" s="22">
        <f>'Bottom up beta'!C18</f>
        <v>1.2102627648264717</v>
      </c>
    </row>
    <row r="26" spans="2:7" x14ac:dyDescent="0.3">
      <c r="B26" s="24" t="s">
        <v>171</v>
      </c>
      <c r="C26" s="19">
        <f>C17+C24*C23</f>
        <v>9.9394070356324679E-2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3A52-D46D-42AD-8189-5B124B764F6C}">
  <dimension ref="B1:AB227"/>
  <sheetViews>
    <sheetView showGridLines="0" showRowColHeaders="0" workbookViewId="0">
      <selection activeCell="B1" sqref="B1:E2"/>
    </sheetView>
  </sheetViews>
  <sheetFormatPr defaultRowHeight="14.4" x14ac:dyDescent="0.3"/>
  <cols>
    <col min="1" max="1" width="2.5546875" style="3" customWidth="1"/>
    <col min="2" max="2" width="12.5546875" style="3" customWidth="1"/>
    <col min="3" max="3" width="18.5546875" style="3" customWidth="1"/>
    <col min="4" max="4" width="11" style="3" customWidth="1"/>
    <col min="5" max="5" width="8.88671875" style="3"/>
    <col min="6" max="6" width="12" style="3" customWidth="1"/>
    <col min="7" max="9" width="8.88671875" style="3"/>
    <col min="10" max="10" width="11.21875" style="3" customWidth="1"/>
    <col min="11" max="13" width="8.88671875" style="3"/>
    <col min="14" max="14" width="12" style="3" customWidth="1"/>
    <col min="15" max="17" width="8.88671875" style="3"/>
    <col min="18" max="18" width="12.109375" style="3" customWidth="1"/>
    <col min="19" max="21" width="8.88671875" style="3"/>
    <col min="22" max="22" width="11.6640625" style="3" customWidth="1"/>
    <col min="23" max="25" width="8.88671875" style="3"/>
    <col min="26" max="26" width="12.88671875" style="3" customWidth="1"/>
    <col min="27" max="16384" width="8.88671875" style="3"/>
  </cols>
  <sheetData>
    <row r="1" spans="2:5" x14ac:dyDescent="0.3">
      <c r="B1" t="s">
        <v>180</v>
      </c>
      <c r="C1"/>
      <c r="D1"/>
      <c r="E1"/>
    </row>
    <row r="2" spans="2:5" ht="25.8" x14ac:dyDescent="0.5">
      <c r="B2" s="15" t="s">
        <v>10</v>
      </c>
      <c r="C2" s="15"/>
      <c r="D2" s="15"/>
      <c r="E2" s="15"/>
    </row>
    <row r="4" spans="2:5" x14ac:dyDescent="0.3">
      <c r="B4" s="25" t="s">
        <v>0</v>
      </c>
      <c r="C4" s="25" t="s">
        <v>1</v>
      </c>
      <c r="D4" s="25" t="s">
        <v>24</v>
      </c>
    </row>
    <row r="5" spans="2:5" x14ac:dyDescent="0.3">
      <c r="B5" s="25" t="s">
        <v>17</v>
      </c>
      <c r="C5" s="25" t="s">
        <v>10</v>
      </c>
      <c r="D5" s="25">
        <f>SLOPE(D19:D226,AB19:AB226)</f>
        <v>1.3594598609932187</v>
      </c>
    </row>
    <row r="6" spans="2:5" x14ac:dyDescent="0.3">
      <c r="B6" s="25" t="s">
        <v>18</v>
      </c>
      <c r="C6" s="25" t="s">
        <v>11</v>
      </c>
      <c r="D6" s="25">
        <f>SLOPE(H19:H226,AB19:AB226)</f>
        <v>1.3447367894903826</v>
      </c>
    </row>
    <row r="7" spans="2:5" x14ac:dyDescent="0.3">
      <c r="B7" s="25" t="s">
        <v>19</v>
      </c>
      <c r="C7" s="25" t="s">
        <v>15</v>
      </c>
      <c r="D7" s="25">
        <f>SLOPE(L19:L226,AB19:AB226)</f>
        <v>1.259258786708978</v>
      </c>
    </row>
    <row r="8" spans="2:5" x14ac:dyDescent="0.3">
      <c r="B8" s="25" t="s">
        <v>20</v>
      </c>
      <c r="C8" s="25" t="s">
        <v>16</v>
      </c>
      <c r="D8" s="25">
        <f>SLOPE(P19:P226,AB19:AB226)</f>
        <v>1.6440262315461147</v>
      </c>
    </row>
    <row r="9" spans="2:5" x14ac:dyDescent="0.3">
      <c r="B9" s="25" t="s">
        <v>21</v>
      </c>
      <c r="C9" s="25" t="s">
        <v>13</v>
      </c>
      <c r="D9" s="25">
        <f>SLOPE(T19:T226,AB19:AB226)</f>
        <v>1.1695625001429832</v>
      </c>
    </row>
    <row r="10" spans="2:5" x14ac:dyDescent="0.3">
      <c r="B10" s="25" t="s">
        <v>157</v>
      </c>
      <c r="C10" s="25" t="s">
        <v>14</v>
      </c>
      <c r="D10" s="25">
        <f>SLOPE(X19:X226,AB19:AB226)</f>
        <v>1.7380211485321648</v>
      </c>
    </row>
    <row r="11" spans="2:5" x14ac:dyDescent="0.3">
      <c r="B11" s="25" t="s">
        <v>158</v>
      </c>
      <c r="C11" s="25" t="s">
        <v>158</v>
      </c>
      <c r="D11" s="28">
        <f>_xlfn.RRI(4,AA227,AA19)</f>
        <v>0.11879907702155457</v>
      </c>
    </row>
    <row r="12" spans="2:5" x14ac:dyDescent="0.3">
      <c r="B12" s="25" t="s">
        <v>159</v>
      </c>
      <c r="C12" s="25" t="s">
        <v>161</v>
      </c>
      <c r="D12" s="28">
        <f>Wacc!C17</f>
        <v>4.4200000000000003E-2</v>
      </c>
    </row>
    <row r="13" spans="2:5" x14ac:dyDescent="0.3">
      <c r="B13" s="25" t="s">
        <v>160</v>
      </c>
      <c r="C13" s="25" t="s">
        <v>181</v>
      </c>
      <c r="D13" s="28">
        <f>D11-D12</f>
        <v>7.4599077021554563E-2</v>
      </c>
    </row>
    <row r="14" spans="2:5" x14ac:dyDescent="0.3">
      <c r="D14" s="7"/>
    </row>
    <row r="15" spans="2:5" x14ac:dyDescent="0.3">
      <c r="D15" s="7"/>
    </row>
    <row r="17" spans="2:28" ht="18" x14ac:dyDescent="0.35">
      <c r="B17" s="26" t="s">
        <v>10</v>
      </c>
      <c r="C17" s="26"/>
      <c r="D17" s="26"/>
      <c r="F17" s="26" t="s">
        <v>156</v>
      </c>
      <c r="G17" s="26"/>
      <c r="H17" s="26"/>
      <c r="I17" s="27"/>
      <c r="J17" s="26" t="s">
        <v>12</v>
      </c>
      <c r="K17" s="26"/>
      <c r="L17" s="26"/>
      <c r="N17" s="26" t="s">
        <v>16</v>
      </c>
      <c r="O17" s="26"/>
      <c r="P17" s="26"/>
      <c r="R17" s="26" t="s">
        <v>13</v>
      </c>
      <c r="S17" s="26"/>
      <c r="T17" s="26"/>
      <c r="V17" s="26" t="s">
        <v>28</v>
      </c>
      <c r="W17" s="26"/>
      <c r="X17" s="26"/>
      <c r="Z17" s="26" t="s">
        <v>29</v>
      </c>
      <c r="AA17" s="26"/>
      <c r="AB17" s="26"/>
    </row>
    <row r="18" spans="2:28" x14ac:dyDescent="0.3">
      <c r="B18" s="25" t="s">
        <v>25</v>
      </c>
      <c r="C18" s="25" t="s">
        <v>26</v>
      </c>
      <c r="D18" s="25" t="s">
        <v>27</v>
      </c>
      <c r="F18" s="25" t="s">
        <v>25</v>
      </c>
      <c r="G18" s="25" t="s">
        <v>26</v>
      </c>
      <c r="H18" s="25" t="s">
        <v>27</v>
      </c>
      <c r="J18" s="25" t="s">
        <v>25</v>
      </c>
      <c r="K18" s="25" t="s">
        <v>26</v>
      </c>
      <c r="L18" s="25" t="s">
        <v>27</v>
      </c>
      <c r="N18" s="25" t="s">
        <v>25</v>
      </c>
      <c r="O18" s="25" t="s">
        <v>26</v>
      </c>
      <c r="P18" s="25" t="s">
        <v>27</v>
      </c>
      <c r="R18" s="25" t="s">
        <v>25</v>
      </c>
      <c r="S18" s="25" t="s">
        <v>26</v>
      </c>
      <c r="T18" s="25" t="s">
        <v>27</v>
      </c>
      <c r="V18" s="25" t="s">
        <v>25</v>
      </c>
      <c r="W18" s="25" t="s">
        <v>26</v>
      </c>
      <c r="X18" s="25" t="s">
        <v>27</v>
      </c>
      <c r="Z18" s="25" t="s">
        <v>25</v>
      </c>
      <c r="AA18" s="25" t="s">
        <v>26</v>
      </c>
      <c r="AB18" s="25" t="s">
        <v>27</v>
      </c>
    </row>
    <row r="19" spans="2:28" x14ac:dyDescent="0.3">
      <c r="B19" s="3" t="s">
        <v>30</v>
      </c>
      <c r="C19" s="3">
        <v>134.54</v>
      </c>
      <c r="D19" s="5">
        <f>(C19/C20)-1</f>
        <v>2.930150715323987E-2</v>
      </c>
      <c r="F19" s="3" t="s">
        <v>30</v>
      </c>
      <c r="G19" s="3">
        <v>136.9</v>
      </c>
      <c r="H19" s="5">
        <f>(G19/G20)-1</f>
        <v>1.2349330769799716E-2</v>
      </c>
      <c r="J19" s="3" t="s">
        <v>30</v>
      </c>
      <c r="K19" s="3">
        <v>202.87</v>
      </c>
      <c r="L19" s="5">
        <f>(K19/K20)-1</f>
        <v>3.934627798555268E-2</v>
      </c>
      <c r="N19" s="3" t="s">
        <v>30</v>
      </c>
      <c r="O19" s="3">
        <v>37.869999999999997</v>
      </c>
      <c r="P19" s="5">
        <f>(O19/O20)-1</f>
        <v>2.4621212121211933E-2</v>
      </c>
      <c r="R19" s="3" t="s">
        <v>30</v>
      </c>
      <c r="S19" s="3">
        <v>50.66</v>
      </c>
      <c r="T19" s="5">
        <f>(S19/S20)-1</f>
        <v>1.7677782241864115E-2</v>
      </c>
      <c r="V19" s="3" t="s">
        <v>30</v>
      </c>
      <c r="W19" s="3">
        <v>11.32</v>
      </c>
      <c r="X19" s="5">
        <f>(W19/W20)-1</f>
        <v>-2.6431718061673548E-3</v>
      </c>
      <c r="Z19" s="3" t="s">
        <v>30</v>
      </c>
      <c r="AA19" s="6">
        <v>6019.48</v>
      </c>
      <c r="AB19" s="5">
        <f>(AA19/AA20)-1</f>
        <v>1.0560224043052457E-3</v>
      </c>
    </row>
    <row r="20" spans="2:28" x14ac:dyDescent="0.3">
      <c r="B20" s="3" t="s">
        <v>31</v>
      </c>
      <c r="C20" s="3">
        <v>130.71</v>
      </c>
      <c r="D20" s="5">
        <f t="shared" ref="D20:D83" si="0">(C20/C21)-1</f>
        <v>-3.7694176544209701E-2</v>
      </c>
      <c r="F20" s="3" t="s">
        <v>31</v>
      </c>
      <c r="G20" s="3">
        <v>135.22999999999999</v>
      </c>
      <c r="H20" s="5">
        <f t="shared" ref="H20:H83" si="1">(G20/G21)-1</f>
        <v>-1.8436524642520324E-2</v>
      </c>
      <c r="J20" s="3" t="s">
        <v>31</v>
      </c>
      <c r="K20" s="3">
        <v>195.19</v>
      </c>
      <c r="L20" s="5">
        <f t="shared" ref="L20:L83" si="2">(K20/K21)-1</f>
        <v>3.5820420292931532E-2</v>
      </c>
      <c r="N20" s="3" t="s">
        <v>31</v>
      </c>
      <c r="O20" s="3">
        <v>36.96</v>
      </c>
      <c r="P20" s="5">
        <f t="shared" ref="P20:P83" si="3">(O20/O21)-1</f>
        <v>-3.8251366120218511E-2</v>
      </c>
      <c r="R20" s="3" t="s">
        <v>31</v>
      </c>
      <c r="S20" s="3">
        <v>49.78</v>
      </c>
      <c r="T20" s="5">
        <f t="shared" ref="T20:T83" si="4">(S20/S21)-1</f>
        <v>-5.180952380952375E-2</v>
      </c>
      <c r="V20" s="3" t="s">
        <v>31</v>
      </c>
      <c r="W20" s="3">
        <v>11.35</v>
      </c>
      <c r="X20" s="5">
        <f t="shared" ref="X20:X83" si="5">(W20/W21)-1</f>
        <v>-1.1324041811846763E-2</v>
      </c>
      <c r="Z20" s="3" t="s">
        <v>31</v>
      </c>
      <c r="AA20" s="6">
        <v>6013.13</v>
      </c>
      <c r="AB20" s="5">
        <f t="shared" ref="AB20:AB83" si="6">(AA20/AA21)-1</f>
        <v>-1.6599532596412225E-2</v>
      </c>
    </row>
    <row r="21" spans="2:28" x14ac:dyDescent="0.3">
      <c r="B21" s="4">
        <v>45902</v>
      </c>
      <c r="C21" s="3">
        <v>135.83000000000001</v>
      </c>
      <c r="D21" s="5">
        <f t="shared" si="0"/>
        <v>7.1975376844763739E-2</v>
      </c>
      <c r="F21" s="4">
        <v>45902</v>
      </c>
      <c r="G21" s="3">
        <v>137.77000000000001</v>
      </c>
      <c r="H21" s="5">
        <f t="shared" si="1"/>
        <v>5.7653922923384116E-2</v>
      </c>
      <c r="J21" s="4">
        <v>45902</v>
      </c>
      <c r="K21" s="3">
        <v>188.44</v>
      </c>
      <c r="L21" s="5">
        <f t="shared" si="2"/>
        <v>2.6604235394274145E-3</v>
      </c>
      <c r="N21" s="4">
        <v>45902</v>
      </c>
      <c r="O21" s="3">
        <v>38.43</v>
      </c>
      <c r="P21" s="5">
        <f t="shared" si="3"/>
        <v>3.9210383991346687E-2</v>
      </c>
      <c r="R21" s="4">
        <v>45902</v>
      </c>
      <c r="S21" s="3">
        <v>52.5</v>
      </c>
      <c r="T21" s="5">
        <f t="shared" si="4"/>
        <v>5.7827926657263662E-2</v>
      </c>
      <c r="V21" s="4">
        <v>45902</v>
      </c>
      <c r="W21" s="3">
        <v>11.48</v>
      </c>
      <c r="X21" s="5">
        <f t="shared" si="5"/>
        <v>0.14342629482071723</v>
      </c>
      <c r="Z21" s="4">
        <v>45902</v>
      </c>
      <c r="AA21" s="6">
        <v>6114.63</v>
      </c>
      <c r="AB21" s="5">
        <f t="shared" si="6"/>
        <v>1.4709616179250373E-2</v>
      </c>
    </row>
    <row r="22" spans="2:28" x14ac:dyDescent="0.3">
      <c r="B22" s="4">
        <v>45690</v>
      </c>
      <c r="C22" s="3">
        <v>126.71</v>
      </c>
      <c r="D22" s="5">
        <f t="shared" si="0"/>
        <v>-1.1622464898595863E-2</v>
      </c>
      <c r="F22" s="4">
        <v>45690</v>
      </c>
      <c r="G22" s="3">
        <v>130.26</v>
      </c>
      <c r="H22" s="5">
        <f t="shared" si="1"/>
        <v>1.4249007241298628E-2</v>
      </c>
      <c r="J22" s="4">
        <v>45690</v>
      </c>
      <c r="K22" s="3">
        <v>187.94</v>
      </c>
      <c r="L22" s="5">
        <f t="shared" si="2"/>
        <v>-2.6520252771159214E-2</v>
      </c>
      <c r="N22" s="4">
        <v>45690</v>
      </c>
      <c r="O22" s="3">
        <v>36.979999999999997</v>
      </c>
      <c r="P22" s="5">
        <f t="shared" si="3"/>
        <v>3.5278154681137597E-3</v>
      </c>
      <c r="R22" s="4">
        <v>45690</v>
      </c>
      <c r="S22" s="3">
        <v>49.63</v>
      </c>
      <c r="T22" s="5">
        <f t="shared" si="4"/>
        <v>2.3510002062280932E-2</v>
      </c>
      <c r="V22" s="4">
        <v>45690</v>
      </c>
      <c r="W22" s="3">
        <v>10.039999999999999</v>
      </c>
      <c r="X22" s="5">
        <f t="shared" si="5"/>
        <v>-1.9531250000000111E-2</v>
      </c>
      <c r="Z22" s="4">
        <v>45690</v>
      </c>
      <c r="AA22" s="6">
        <v>6025.99</v>
      </c>
      <c r="AB22" s="5">
        <f t="shared" si="6"/>
        <v>-2.4070735514929442E-3</v>
      </c>
    </row>
    <row r="23" spans="2:28" x14ac:dyDescent="0.3">
      <c r="B23" s="3" t="s">
        <v>32</v>
      </c>
      <c r="C23" s="3">
        <v>128.19999999999999</v>
      </c>
      <c r="D23" s="5">
        <f t="shared" si="0"/>
        <v>4.7813649366571287E-2</v>
      </c>
      <c r="F23" s="3" t="s">
        <v>32</v>
      </c>
      <c r="G23" s="3">
        <v>128.43</v>
      </c>
      <c r="H23" s="5">
        <f t="shared" si="1"/>
        <v>5.1240075304903154E-2</v>
      </c>
      <c r="J23" s="3" t="s">
        <v>32</v>
      </c>
      <c r="K23" s="3">
        <v>193.06</v>
      </c>
      <c r="L23" s="5">
        <f t="shared" si="2"/>
        <v>-8.3155245286603008E-2</v>
      </c>
      <c r="N23" s="3" t="s">
        <v>32</v>
      </c>
      <c r="O23" s="3">
        <v>36.85</v>
      </c>
      <c r="P23" s="5">
        <f t="shared" si="3"/>
        <v>-1.4969259556268266E-2</v>
      </c>
      <c r="R23" s="3" t="s">
        <v>32</v>
      </c>
      <c r="S23" s="3">
        <v>48.49</v>
      </c>
      <c r="T23" s="5">
        <f t="shared" si="4"/>
        <v>-2.8451212181927366E-2</v>
      </c>
      <c r="V23" s="3" t="s">
        <v>32</v>
      </c>
      <c r="W23" s="3">
        <v>10.24</v>
      </c>
      <c r="X23" s="5">
        <f t="shared" si="5"/>
        <v>2.2977022977022976E-2</v>
      </c>
      <c r="Z23" s="3" t="s">
        <v>32</v>
      </c>
      <c r="AA23" s="6">
        <v>6040.53</v>
      </c>
      <c r="AB23" s="5">
        <f t="shared" si="6"/>
        <v>-9.9504363047511202E-3</v>
      </c>
    </row>
    <row r="24" spans="2:28" x14ac:dyDescent="0.3">
      <c r="B24" s="3" t="s">
        <v>33</v>
      </c>
      <c r="C24" s="3">
        <v>122.35</v>
      </c>
      <c r="D24" s="5">
        <f t="shared" si="0"/>
        <v>-2.7656361757927406E-2</v>
      </c>
      <c r="F24" s="3" t="s">
        <v>33</v>
      </c>
      <c r="G24" s="3">
        <v>122.17</v>
      </c>
      <c r="H24" s="5">
        <f t="shared" si="1"/>
        <v>-1.895125672528708E-2</v>
      </c>
      <c r="J24" s="3" t="s">
        <v>33</v>
      </c>
      <c r="K24" s="3">
        <v>210.57</v>
      </c>
      <c r="L24" s="5">
        <f t="shared" si="2"/>
        <v>1.9314551263432955E-2</v>
      </c>
      <c r="N24" s="3" t="s">
        <v>33</v>
      </c>
      <c r="O24" s="3">
        <v>37.409999999999997</v>
      </c>
      <c r="P24" s="5">
        <f t="shared" si="3"/>
        <v>3.8013318534961149E-2</v>
      </c>
      <c r="R24" s="3" t="s">
        <v>33</v>
      </c>
      <c r="S24" s="3">
        <v>49.91</v>
      </c>
      <c r="T24" s="5">
        <f t="shared" si="4"/>
        <v>-1.363636363636378E-2</v>
      </c>
      <c r="V24" s="3" t="s">
        <v>33</v>
      </c>
      <c r="W24" s="3">
        <v>10.01</v>
      </c>
      <c r="X24" s="5">
        <f t="shared" si="5"/>
        <v>-2.5316455696202556E-2</v>
      </c>
      <c r="Z24" s="3" t="s">
        <v>33</v>
      </c>
      <c r="AA24" s="6">
        <v>6101.24</v>
      </c>
      <c r="AB24" s="5">
        <f t="shared" si="6"/>
        <v>1.7439708104177942E-2</v>
      </c>
    </row>
    <row r="25" spans="2:28" x14ac:dyDescent="0.3">
      <c r="B25" s="4">
        <v>45992</v>
      </c>
      <c r="C25" s="3">
        <v>125.83</v>
      </c>
      <c r="D25" s="5">
        <f t="shared" si="0"/>
        <v>8.166423106679277E-2</v>
      </c>
      <c r="F25" s="4">
        <v>45992</v>
      </c>
      <c r="G25" s="3">
        <v>124.53</v>
      </c>
      <c r="H25" s="5">
        <f t="shared" si="1"/>
        <v>5.3909952606635114E-2</v>
      </c>
      <c r="J25" s="4">
        <v>45992</v>
      </c>
      <c r="K25" s="3">
        <v>206.58</v>
      </c>
      <c r="L25" s="5">
        <f t="shared" si="2"/>
        <v>0.11088406108840609</v>
      </c>
      <c r="N25" s="4">
        <v>45992</v>
      </c>
      <c r="O25" s="3">
        <v>36.04</v>
      </c>
      <c r="P25" s="5">
        <f t="shared" si="3"/>
        <v>5.2570093457943834E-2</v>
      </c>
      <c r="R25" s="4">
        <v>45992</v>
      </c>
      <c r="S25" s="3">
        <v>50.6</v>
      </c>
      <c r="T25" s="5">
        <f t="shared" si="4"/>
        <v>7.9121347835359401E-2</v>
      </c>
      <c r="V25" s="4">
        <v>45992</v>
      </c>
      <c r="W25" s="3">
        <v>10.27</v>
      </c>
      <c r="X25" s="5">
        <f t="shared" si="5"/>
        <v>3.7373737373737281E-2</v>
      </c>
      <c r="Z25" s="4">
        <v>45992</v>
      </c>
      <c r="AA25" s="6">
        <v>5996.66</v>
      </c>
      <c r="AB25" s="5">
        <f t="shared" si="6"/>
        <v>2.9109118866525785E-2</v>
      </c>
    </row>
    <row r="26" spans="2:28" x14ac:dyDescent="0.3">
      <c r="B26" s="4">
        <v>45778</v>
      </c>
      <c r="C26" s="3">
        <v>116.33</v>
      </c>
      <c r="D26" s="5">
        <f t="shared" si="0"/>
        <v>2.8104286345558949E-2</v>
      </c>
      <c r="F26" s="4">
        <v>45778</v>
      </c>
      <c r="G26" s="3">
        <v>118.16</v>
      </c>
      <c r="H26" s="5">
        <f t="shared" si="1"/>
        <v>2.3473365093113818E-2</v>
      </c>
      <c r="J26" s="4">
        <v>45778</v>
      </c>
      <c r="K26" s="3">
        <v>185.96</v>
      </c>
      <c r="L26" s="5">
        <f t="shared" si="2"/>
        <v>3.2365513795592049E-2</v>
      </c>
      <c r="N26" s="4">
        <v>45778</v>
      </c>
      <c r="O26" s="3">
        <v>34.24</v>
      </c>
      <c r="P26" s="5">
        <f t="shared" si="3"/>
        <v>0.12372825730226467</v>
      </c>
      <c r="R26" s="4">
        <v>45778</v>
      </c>
      <c r="S26" s="3">
        <v>46.89</v>
      </c>
      <c r="T26" s="5">
        <f t="shared" si="4"/>
        <v>-4.0908161178154989E-2</v>
      </c>
      <c r="V26" s="4">
        <v>45778</v>
      </c>
      <c r="W26" s="3">
        <v>9.9</v>
      </c>
      <c r="X26" s="5">
        <f t="shared" si="5"/>
        <v>4.2105263157894868E-2</v>
      </c>
      <c r="Z26" s="4">
        <v>45778</v>
      </c>
      <c r="AA26" s="6">
        <v>5827.04</v>
      </c>
      <c r="AB26" s="5">
        <f t="shared" si="6"/>
        <v>-1.9424582707190829E-2</v>
      </c>
    </row>
    <row r="27" spans="2:28" x14ac:dyDescent="0.3">
      <c r="B27" s="3" t="s">
        <v>34</v>
      </c>
      <c r="C27" s="3">
        <v>113.15</v>
      </c>
      <c r="D27" s="5">
        <f t="shared" si="0"/>
        <v>-2.2631078863263321E-2</v>
      </c>
      <c r="F27" s="3" t="s">
        <v>34</v>
      </c>
      <c r="G27" s="3">
        <v>115.45</v>
      </c>
      <c r="H27" s="5">
        <f t="shared" si="1"/>
        <v>-1.5603683492496523E-2</v>
      </c>
      <c r="J27" s="3" t="s">
        <v>34</v>
      </c>
      <c r="K27" s="3">
        <v>180.13</v>
      </c>
      <c r="L27" s="5">
        <f t="shared" si="2"/>
        <v>5.5490448845658014E-2</v>
      </c>
      <c r="N27" s="3" t="s">
        <v>34</v>
      </c>
      <c r="O27" s="3">
        <v>30.47</v>
      </c>
      <c r="P27" s="5">
        <f t="shared" si="3"/>
        <v>-2.1515735388567769E-2</v>
      </c>
      <c r="R27" s="3" t="s">
        <v>34</v>
      </c>
      <c r="S27" s="3">
        <v>48.89</v>
      </c>
      <c r="T27" s="5">
        <f t="shared" si="4"/>
        <v>-2.4346437836759161E-2</v>
      </c>
      <c r="V27" s="3" t="s">
        <v>34</v>
      </c>
      <c r="W27" s="3">
        <v>9.5</v>
      </c>
      <c r="X27" s="5">
        <f t="shared" si="5"/>
        <v>2.8138528138528018E-2</v>
      </c>
      <c r="Z27" s="3" t="s">
        <v>34</v>
      </c>
      <c r="AA27" s="6">
        <v>5942.47</v>
      </c>
      <c r="AB27" s="5">
        <f t="shared" si="6"/>
        <v>-4.7514252600974194E-3</v>
      </c>
    </row>
    <row r="28" spans="2:28" x14ac:dyDescent="0.3">
      <c r="B28" s="3" t="s">
        <v>35</v>
      </c>
      <c r="C28" s="3">
        <v>115.77</v>
      </c>
      <c r="D28" s="5">
        <f t="shared" si="0"/>
        <v>6.9150315498323067E-4</v>
      </c>
      <c r="F28" s="3" t="s">
        <v>35</v>
      </c>
      <c r="G28" s="3">
        <v>117.28</v>
      </c>
      <c r="H28" s="5">
        <f t="shared" si="1"/>
        <v>6.0044604563389559E-3</v>
      </c>
      <c r="J28" s="3" t="s">
        <v>35</v>
      </c>
      <c r="K28" s="3">
        <v>170.66</v>
      </c>
      <c r="L28" s="5">
        <f t="shared" si="2"/>
        <v>4.0595399188092518E-3</v>
      </c>
      <c r="N28" s="3" t="s">
        <v>35</v>
      </c>
      <c r="O28" s="3">
        <v>31.14</v>
      </c>
      <c r="P28" s="5">
        <f t="shared" si="3"/>
        <v>3.3178500331785044E-2</v>
      </c>
      <c r="R28" s="3" t="s">
        <v>35</v>
      </c>
      <c r="S28" s="3">
        <v>50.11</v>
      </c>
      <c r="T28" s="5">
        <f t="shared" si="4"/>
        <v>-3.1828128108216669E-3</v>
      </c>
      <c r="V28" s="3" t="s">
        <v>35</v>
      </c>
      <c r="W28" s="3">
        <v>9.24</v>
      </c>
      <c r="X28" s="5">
        <f t="shared" si="5"/>
        <v>-1.4925373134328401E-2</v>
      </c>
      <c r="Z28" s="3" t="s">
        <v>35</v>
      </c>
      <c r="AA28" s="6">
        <v>5970.84</v>
      </c>
      <c r="AB28" s="5">
        <f t="shared" si="6"/>
        <v>6.7427097296339777E-3</v>
      </c>
    </row>
    <row r="29" spans="2:28" x14ac:dyDescent="0.3">
      <c r="B29" s="3" t="s">
        <v>36</v>
      </c>
      <c r="C29" s="3">
        <v>115.69</v>
      </c>
      <c r="D29" s="5">
        <f t="shared" si="0"/>
        <v>-5.4588542943531992E-2</v>
      </c>
      <c r="F29" s="3" t="s">
        <v>36</v>
      </c>
      <c r="G29" s="3">
        <v>116.58</v>
      </c>
      <c r="H29" s="5">
        <f t="shared" si="1"/>
        <v>-6.9221556886227553E-2</v>
      </c>
      <c r="J29" s="3" t="s">
        <v>36</v>
      </c>
      <c r="K29" s="3">
        <v>169.97</v>
      </c>
      <c r="L29" s="5">
        <f t="shared" si="2"/>
        <v>-2.3665919926474821E-2</v>
      </c>
      <c r="N29" s="3" t="s">
        <v>36</v>
      </c>
      <c r="O29" s="3">
        <v>30.14</v>
      </c>
      <c r="P29" s="5">
        <f t="shared" si="3"/>
        <v>-9.3806374022850192E-2</v>
      </c>
      <c r="R29" s="3" t="s">
        <v>36</v>
      </c>
      <c r="S29" s="3">
        <v>50.27</v>
      </c>
      <c r="T29" s="5">
        <f t="shared" si="4"/>
        <v>-0.12130746373011703</v>
      </c>
      <c r="V29" s="3" t="s">
        <v>36</v>
      </c>
      <c r="W29" s="3">
        <v>9.3800000000000008</v>
      </c>
      <c r="X29" s="5">
        <f t="shared" si="5"/>
        <v>-8.1292850146914786E-2</v>
      </c>
      <c r="Z29" s="3" t="s">
        <v>36</v>
      </c>
      <c r="AA29" s="6">
        <v>5930.85</v>
      </c>
      <c r="AB29" s="5">
        <f t="shared" si="6"/>
        <v>-1.9870800136834843E-2</v>
      </c>
    </row>
    <row r="30" spans="2:28" x14ac:dyDescent="0.3">
      <c r="B30" s="4">
        <v>45516</v>
      </c>
      <c r="C30" s="3">
        <v>122.37</v>
      </c>
      <c r="D30" s="5">
        <f t="shared" si="0"/>
        <v>-0.10613586559532506</v>
      </c>
      <c r="F30" s="4">
        <v>45516</v>
      </c>
      <c r="G30" s="3">
        <v>125.25</v>
      </c>
      <c r="H30" s="5">
        <f t="shared" si="1"/>
        <v>-0.1214841832082485</v>
      </c>
      <c r="J30" s="4">
        <v>45516</v>
      </c>
      <c r="K30" s="3">
        <v>174.09</v>
      </c>
      <c r="L30" s="5">
        <f t="shared" si="2"/>
        <v>-0.10040305911533698</v>
      </c>
      <c r="N30" s="4">
        <v>45516</v>
      </c>
      <c r="O30" s="3">
        <v>33.26</v>
      </c>
      <c r="P30" s="5">
        <f t="shared" si="3"/>
        <v>-0.13498049414824453</v>
      </c>
      <c r="R30" s="4">
        <v>45516</v>
      </c>
      <c r="S30" s="3">
        <v>57.21</v>
      </c>
      <c r="T30" s="5">
        <f t="shared" si="4"/>
        <v>-6.7785562978654013E-2</v>
      </c>
      <c r="V30" s="4">
        <v>45516</v>
      </c>
      <c r="W30" s="3">
        <v>10.210000000000001</v>
      </c>
      <c r="X30" s="5">
        <f t="shared" si="5"/>
        <v>-0.13766891891891886</v>
      </c>
      <c r="Z30" s="4">
        <v>45516</v>
      </c>
      <c r="AA30" s="6">
        <v>6051.09</v>
      </c>
      <c r="AB30" s="5">
        <f t="shared" si="6"/>
        <v>-6.4332123206360947E-3</v>
      </c>
    </row>
    <row r="31" spans="2:28" x14ac:dyDescent="0.3">
      <c r="B31" s="4">
        <v>45303</v>
      </c>
      <c r="C31" s="3">
        <v>136.9</v>
      </c>
      <c r="D31" s="5">
        <f t="shared" si="0"/>
        <v>-5.7616851380188683E-2</v>
      </c>
      <c r="F31" s="4">
        <v>45303</v>
      </c>
      <c r="G31" s="3">
        <v>142.57</v>
      </c>
      <c r="H31" s="5">
        <f t="shared" si="1"/>
        <v>-7.8350248884866525E-2</v>
      </c>
      <c r="J31" s="4">
        <v>45303</v>
      </c>
      <c r="K31" s="3">
        <v>193.52</v>
      </c>
      <c r="L31" s="5">
        <f t="shared" si="2"/>
        <v>-2.6798598227169013E-3</v>
      </c>
      <c r="N31" s="4">
        <v>45303</v>
      </c>
      <c r="O31" s="3">
        <v>38.450000000000003</v>
      </c>
      <c r="P31" s="5">
        <f t="shared" si="3"/>
        <v>-5.6904586705911253E-2</v>
      </c>
      <c r="R31" s="4">
        <v>45303</v>
      </c>
      <c r="S31" s="3">
        <v>61.37</v>
      </c>
      <c r="T31" s="5">
        <f t="shared" si="4"/>
        <v>-5.1872264548549207E-3</v>
      </c>
      <c r="V31" s="4">
        <v>45303</v>
      </c>
      <c r="W31" s="3">
        <v>11.84</v>
      </c>
      <c r="X31" s="5">
        <f t="shared" si="5"/>
        <v>-4.8995983935742893E-2</v>
      </c>
      <c r="Z31" s="4">
        <v>45303</v>
      </c>
      <c r="AA31" s="6">
        <v>6090.27</v>
      </c>
      <c r="AB31" s="5">
        <f t="shared" si="6"/>
        <v>9.5965439842982114E-3</v>
      </c>
    </row>
    <row r="32" spans="2:28" x14ac:dyDescent="0.3">
      <c r="B32" s="3" t="s">
        <v>37</v>
      </c>
      <c r="C32" s="3">
        <v>145.27000000000001</v>
      </c>
      <c r="D32" s="5">
        <f t="shared" si="0"/>
        <v>1.1840913839938905E-2</v>
      </c>
      <c r="F32" s="3" t="s">
        <v>37</v>
      </c>
      <c r="G32" s="3">
        <v>154.69</v>
      </c>
      <c r="H32" s="5">
        <f t="shared" si="1"/>
        <v>1.8233280674039065E-2</v>
      </c>
      <c r="J32" s="3" t="s">
        <v>37</v>
      </c>
      <c r="K32" s="3">
        <v>194.04</v>
      </c>
      <c r="L32" s="5">
        <f t="shared" si="2"/>
        <v>1.6075823427763591E-2</v>
      </c>
      <c r="N32" s="3" t="s">
        <v>37</v>
      </c>
      <c r="O32" s="3">
        <v>40.770000000000003</v>
      </c>
      <c r="P32" s="5">
        <f t="shared" si="3"/>
        <v>4.4581091468101519E-2</v>
      </c>
      <c r="R32" s="3" t="s">
        <v>37</v>
      </c>
      <c r="S32" s="3">
        <v>61.69</v>
      </c>
      <c r="T32" s="5">
        <f t="shared" si="4"/>
        <v>7.677229663508589E-3</v>
      </c>
      <c r="V32" s="3" t="s">
        <v>37</v>
      </c>
      <c r="W32" s="3">
        <v>12.45</v>
      </c>
      <c r="X32" s="5">
        <f t="shared" si="5"/>
        <v>-8.0256821829871594E-4</v>
      </c>
      <c r="Z32" s="3" t="s">
        <v>37</v>
      </c>
      <c r="AA32" s="6">
        <v>6032.38</v>
      </c>
      <c r="AB32" s="5">
        <f t="shared" si="6"/>
        <v>1.0560631493598871E-2</v>
      </c>
    </row>
    <row r="33" spans="2:28" x14ac:dyDescent="0.3">
      <c r="B33" s="3" t="s">
        <v>38</v>
      </c>
      <c r="C33" s="3">
        <v>143.57</v>
      </c>
      <c r="D33" s="5">
        <f t="shared" si="0"/>
        <v>2.9840040169284876E-2</v>
      </c>
      <c r="F33" s="3" t="s">
        <v>38</v>
      </c>
      <c r="G33" s="3">
        <v>151.91999999999999</v>
      </c>
      <c r="H33" s="5">
        <f t="shared" si="1"/>
        <v>3.2907261354364836E-2</v>
      </c>
      <c r="J33" s="3" t="s">
        <v>38</v>
      </c>
      <c r="K33" s="3">
        <v>190.97</v>
      </c>
      <c r="L33" s="5">
        <f t="shared" si="2"/>
        <v>8.8148148148148087E-2</v>
      </c>
      <c r="N33" s="3" t="s">
        <v>38</v>
      </c>
      <c r="O33" s="3">
        <v>39.03</v>
      </c>
      <c r="P33" s="5">
        <f t="shared" si="3"/>
        <v>8.9310633547306839E-2</v>
      </c>
      <c r="R33" s="3" t="s">
        <v>38</v>
      </c>
      <c r="S33" s="3">
        <v>61.22</v>
      </c>
      <c r="T33" s="5">
        <f t="shared" si="4"/>
        <v>3.1508003369839832E-2</v>
      </c>
      <c r="V33" s="3" t="s">
        <v>38</v>
      </c>
      <c r="W33" s="3">
        <v>12.46</v>
      </c>
      <c r="X33" s="5">
        <f t="shared" si="5"/>
        <v>0.12862318840579734</v>
      </c>
      <c r="Z33" s="3" t="s">
        <v>38</v>
      </c>
      <c r="AA33" s="6">
        <v>5969.34</v>
      </c>
      <c r="AB33" s="5">
        <f t="shared" si="6"/>
        <v>1.6815941076070429E-2</v>
      </c>
    </row>
    <row r="34" spans="2:28" x14ac:dyDescent="0.3">
      <c r="B34" s="4">
        <v>45576</v>
      </c>
      <c r="C34" s="3">
        <v>139.41</v>
      </c>
      <c r="D34" s="5">
        <f t="shared" si="0"/>
        <v>-6.1528105015146495E-2</v>
      </c>
      <c r="F34" s="4">
        <v>45576</v>
      </c>
      <c r="G34" s="3">
        <v>147.08000000000001</v>
      </c>
      <c r="H34" s="5">
        <f t="shared" si="1"/>
        <v>-7.40367665575421E-2</v>
      </c>
      <c r="J34" s="4">
        <v>45576</v>
      </c>
      <c r="K34" s="3">
        <v>175.5</v>
      </c>
      <c r="L34" s="5">
        <f t="shared" si="2"/>
        <v>-9.3700609618423414E-3</v>
      </c>
      <c r="N34" s="4">
        <v>45576</v>
      </c>
      <c r="O34" s="3">
        <v>35.83</v>
      </c>
      <c r="P34" s="5">
        <f t="shared" si="3"/>
        <v>-0.1313939393939394</v>
      </c>
      <c r="R34" s="4">
        <v>45576</v>
      </c>
      <c r="S34" s="3">
        <v>59.35</v>
      </c>
      <c r="T34" s="5">
        <f t="shared" si="4"/>
        <v>-4.6433161953727486E-2</v>
      </c>
      <c r="V34" s="4">
        <v>45576</v>
      </c>
      <c r="W34" s="3">
        <v>11.04</v>
      </c>
      <c r="X34" s="5">
        <f t="shared" si="5"/>
        <v>-0.14219114219114215</v>
      </c>
      <c r="Z34" s="4">
        <v>45576</v>
      </c>
      <c r="AA34" s="6">
        <v>5870.62</v>
      </c>
      <c r="AB34" s="5">
        <f t="shared" si="6"/>
        <v>-2.0835487712532963E-2</v>
      </c>
    </row>
    <row r="35" spans="2:28" x14ac:dyDescent="0.3">
      <c r="B35" s="4">
        <v>45362</v>
      </c>
      <c r="C35" s="3">
        <v>148.55000000000001</v>
      </c>
      <c r="D35" s="5">
        <f t="shared" si="0"/>
        <v>0.11148522259633364</v>
      </c>
      <c r="F35" s="4">
        <v>45362</v>
      </c>
      <c r="G35" s="3">
        <v>158.84</v>
      </c>
      <c r="H35" s="5">
        <f t="shared" si="1"/>
        <v>0.10643633324045698</v>
      </c>
      <c r="J35" s="4">
        <v>45362</v>
      </c>
      <c r="K35" s="3">
        <v>177.16</v>
      </c>
      <c r="L35" s="5">
        <f t="shared" si="2"/>
        <v>0.14031925849639526</v>
      </c>
      <c r="N35" s="4">
        <v>45362</v>
      </c>
      <c r="O35" s="3">
        <v>41.25</v>
      </c>
      <c r="P35" s="5">
        <f t="shared" si="3"/>
        <v>6.7822935542324547E-2</v>
      </c>
      <c r="R35" s="4">
        <v>45362</v>
      </c>
      <c r="S35" s="3">
        <v>62.24</v>
      </c>
      <c r="T35" s="5">
        <f t="shared" si="4"/>
        <v>0.14348704758405306</v>
      </c>
      <c r="V35" s="4">
        <v>45362</v>
      </c>
      <c r="W35" s="3">
        <v>12.87</v>
      </c>
      <c r="X35" s="5">
        <f t="shared" si="5"/>
        <v>-3.0143180105501211E-2</v>
      </c>
      <c r="Z35" s="4">
        <v>45362</v>
      </c>
      <c r="AA35" s="6">
        <v>5995.54</v>
      </c>
      <c r="AB35" s="5">
        <f t="shared" si="6"/>
        <v>4.6561234464460144E-2</v>
      </c>
    </row>
    <row r="36" spans="2:28" x14ac:dyDescent="0.3">
      <c r="B36" s="3" t="s">
        <v>39</v>
      </c>
      <c r="C36" s="3">
        <v>133.65</v>
      </c>
      <c r="D36" s="5">
        <f t="shared" si="0"/>
        <v>3.1409168081494077E-2</v>
      </c>
      <c r="F36" s="3" t="s">
        <v>39</v>
      </c>
      <c r="G36" s="3">
        <v>143.56</v>
      </c>
      <c r="H36" s="5">
        <f t="shared" si="1"/>
        <v>1.4773450201456262E-2</v>
      </c>
      <c r="J36" s="3" t="s">
        <v>39</v>
      </c>
      <c r="K36" s="3">
        <v>155.36000000000001</v>
      </c>
      <c r="L36" s="5">
        <f t="shared" si="2"/>
        <v>-7.075319997426055E-4</v>
      </c>
      <c r="N36" s="3" t="s">
        <v>39</v>
      </c>
      <c r="O36" s="3">
        <v>38.630000000000003</v>
      </c>
      <c r="P36" s="5">
        <f t="shared" si="3"/>
        <v>-4.1247744263984698E-3</v>
      </c>
      <c r="R36" s="3" t="s">
        <v>39</v>
      </c>
      <c r="S36" s="3">
        <v>54.43</v>
      </c>
      <c r="T36" s="5">
        <f t="shared" si="4"/>
        <v>4.7335000962093643E-2</v>
      </c>
      <c r="V36" s="3" t="s">
        <v>39</v>
      </c>
      <c r="W36" s="3">
        <v>13.27</v>
      </c>
      <c r="X36" s="5">
        <f t="shared" si="5"/>
        <v>1.5302218821729108E-2</v>
      </c>
      <c r="Z36" s="3" t="s">
        <v>39</v>
      </c>
      <c r="AA36" s="6">
        <v>5728.8</v>
      </c>
      <c r="AB36" s="5">
        <f t="shared" si="6"/>
        <v>-1.3656742629284513E-2</v>
      </c>
    </row>
    <row r="37" spans="2:28" x14ac:dyDescent="0.3">
      <c r="B37" s="3" t="s">
        <v>40</v>
      </c>
      <c r="C37" s="3">
        <v>129.58000000000001</v>
      </c>
      <c r="D37" s="5">
        <f t="shared" si="0"/>
        <v>-5.1182543750457499E-2</v>
      </c>
      <c r="F37" s="3" t="s">
        <v>40</v>
      </c>
      <c r="G37" s="3">
        <v>141.47</v>
      </c>
      <c r="H37" s="5">
        <f t="shared" si="1"/>
        <v>-0.1059782608695653</v>
      </c>
      <c r="J37" s="3" t="s">
        <v>40</v>
      </c>
      <c r="K37" s="3">
        <v>155.47</v>
      </c>
      <c r="L37" s="5">
        <f t="shared" si="2"/>
        <v>-1.9240474388089956E-2</v>
      </c>
      <c r="N37" s="3" t="s">
        <v>40</v>
      </c>
      <c r="O37" s="3">
        <v>38.79</v>
      </c>
      <c r="P37" s="5">
        <f t="shared" si="3"/>
        <v>2.564780539397149E-2</v>
      </c>
      <c r="R37" s="3" t="s">
        <v>40</v>
      </c>
      <c r="S37" s="3">
        <v>51.97</v>
      </c>
      <c r="T37" s="5">
        <f t="shared" si="4"/>
        <v>-7.3783639279985769E-2</v>
      </c>
      <c r="V37" s="3" t="s">
        <v>40</v>
      </c>
      <c r="W37" s="3">
        <v>13.07</v>
      </c>
      <c r="X37" s="5">
        <f t="shared" si="5"/>
        <v>-6.2410329985652768E-2</v>
      </c>
      <c r="Z37" s="3" t="s">
        <v>40</v>
      </c>
      <c r="AA37" s="6">
        <v>5808.12</v>
      </c>
      <c r="AB37" s="5">
        <f t="shared" si="6"/>
        <v>-9.6424862780003506E-3</v>
      </c>
    </row>
    <row r="38" spans="2:28" x14ac:dyDescent="0.3">
      <c r="B38" s="3" t="s">
        <v>41</v>
      </c>
      <c r="C38" s="3">
        <v>136.57</v>
      </c>
      <c r="D38" s="5">
        <f t="shared" si="0"/>
        <v>5.1671030340366464E-2</v>
      </c>
      <c r="F38" s="3" t="s">
        <v>41</v>
      </c>
      <c r="G38" s="3">
        <v>158.24</v>
      </c>
      <c r="H38" s="5">
        <f t="shared" si="1"/>
        <v>4.1669409518794165E-2</v>
      </c>
      <c r="J38" s="3" t="s">
        <v>41</v>
      </c>
      <c r="K38" s="3">
        <v>158.52000000000001</v>
      </c>
      <c r="L38" s="5">
        <f t="shared" si="2"/>
        <v>-2.1421075375023135E-2</v>
      </c>
      <c r="N38" s="3" t="s">
        <v>41</v>
      </c>
      <c r="O38" s="3">
        <v>37.82</v>
      </c>
      <c r="P38" s="5">
        <f t="shared" si="3"/>
        <v>3.3051078940180334E-2</v>
      </c>
      <c r="R38" s="3" t="s">
        <v>41</v>
      </c>
      <c r="S38" s="3">
        <v>56.11</v>
      </c>
      <c r="T38" s="5">
        <f t="shared" si="4"/>
        <v>4.8393124065769788E-2</v>
      </c>
      <c r="V38" s="3" t="s">
        <v>41</v>
      </c>
      <c r="W38" s="3">
        <v>13.94</v>
      </c>
      <c r="X38" s="5">
        <f t="shared" si="5"/>
        <v>6.0882800608828003E-2</v>
      </c>
      <c r="Z38" s="3" t="s">
        <v>41</v>
      </c>
      <c r="AA38" s="6">
        <v>5864.67</v>
      </c>
      <c r="AB38" s="5">
        <f t="shared" si="6"/>
        <v>8.5364993817744761E-3</v>
      </c>
    </row>
    <row r="39" spans="2:28" x14ac:dyDescent="0.3">
      <c r="B39" s="4">
        <v>45453</v>
      </c>
      <c r="C39" s="3">
        <v>129.86000000000001</v>
      </c>
      <c r="D39" s="5">
        <f t="shared" si="0"/>
        <v>1.2790516300109411E-2</v>
      </c>
      <c r="F39" s="4">
        <v>45453</v>
      </c>
      <c r="G39" s="3">
        <v>151.91</v>
      </c>
      <c r="H39" s="5">
        <f t="shared" si="1"/>
        <v>3.1035393555203239E-3</v>
      </c>
      <c r="J39" s="4">
        <v>45453</v>
      </c>
      <c r="K39" s="3">
        <v>161.99</v>
      </c>
      <c r="L39" s="5">
        <f t="shared" si="2"/>
        <v>1.313402964538124E-2</v>
      </c>
      <c r="N39" s="4">
        <v>45453</v>
      </c>
      <c r="O39" s="3">
        <v>36.61</v>
      </c>
      <c r="P39" s="5">
        <f t="shared" si="3"/>
        <v>3.2139836481533735E-2</v>
      </c>
      <c r="R39" s="4">
        <v>45453</v>
      </c>
      <c r="S39" s="3">
        <v>53.52</v>
      </c>
      <c r="T39" s="5">
        <f t="shared" si="4"/>
        <v>3.1865042174321623E-3</v>
      </c>
      <c r="V39" s="4">
        <v>45453</v>
      </c>
      <c r="W39" s="3">
        <v>13.14</v>
      </c>
      <c r="X39" s="5">
        <f t="shared" si="5"/>
        <v>1.0769230769230864E-2</v>
      </c>
      <c r="Z39" s="4">
        <v>45453</v>
      </c>
      <c r="AA39" s="6">
        <v>5815.03</v>
      </c>
      <c r="AB39" s="5">
        <f t="shared" si="6"/>
        <v>1.1121408711770142E-2</v>
      </c>
    </row>
    <row r="40" spans="2:28" x14ac:dyDescent="0.3">
      <c r="B40" s="3" t="s">
        <v>42</v>
      </c>
      <c r="C40" s="3">
        <v>128.22</v>
      </c>
      <c r="D40" s="5">
        <f t="shared" si="0"/>
        <v>1.7780600095253174E-2</v>
      </c>
      <c r="F40" s="3" t="s">
        <v>42</v>
      </c>
      <c r="G40" s="3">
        <v>151.44</v>
      </c>
      <c r="H40" s="5">
        <f t="shared" si="1"/>
        <v>8.725770998468052E-3</v>
      </c>
      <c r="J40" s="3" t="s">
        <v>42</v>
      </c>
      <c r="K40" s="3">
        <v>159.88999999999999</v>
      </c>
      <c r="L40" s="5">
        <f t="shared" si="2"/>
        <v>5.5342431293630145E-3</v>
      </c>
      <c r="N40" s="3" t="s">
        <v>42</v>
      </c>
      <c r="O40" s="3">
        <v>35.47</v>
      </c>
      <c r="P40" s="5">
        <f t="shared" si="3"/>
        <v>-4.2111173498033949E-3</v>
      </c>
      <c r="R40" s="3" t="s">
        <v>42</v>
      </c>
      <c r="S40" s="3">
        <v>53.35</v>
      </c>
      <c r="T40" s="5">
        <f t="shared" si="4"/>
        <v>-3.0000000000000027E-2</v>
      </c>
      <c r="V40" s="3" t="s">
        <v>42</v>
      </c>
      <c r="W40" s="3">
        <v>13</v>
      </c>
      <c r="X40" s="5">
        <f t="shared" si="5"/>
        <v>1.8808777429467183E-2</v>
      </c>
      <c r="Z40" s="3" t="s">
        <v>42</v>
      </c>
      <c r="AA40" s="6">
        <v>5751.07</v>
      </c>
      <c r="AB40" s="5">
        <f t="shared" si="6"/>
        <v>2.2481034894399343E-3</v>
      </c>
    </row>
    <row r="41" spans="2:28" x14ac:dyDescent="0.3">
      <c r="B41" s="3" t="s">
        <v>43</v>
      </c>
      <c r="C41" s="3">
        <v>125.98</v>
      </c>
      <c r="D41" s="5">
        <f t="shared" si="0"/>
        <v>5.1322707168488746E-2</v>
      </c>
      <c r="F41" s="3" t="s">
        <v>43</v>
      </c>
      <c r="G41" s="3">
        <v>150.13</v>
      </c>
      <c r="H41" s="5">
        <f t="shared" si="1"/>
        <v>2.610894675688602E-2</v>
      </c>
      <c r="J41" s="3" t="s">
        <v>43</v>
      </c>
      <c r="K41" s="3">
        <v>159.01</v>
      </c>
      <c r="L41" s="5">
        <f t="shared" si="2"/>
        <v>1.5065432492818331E-2</v>
      </c>
      <c r="N41" s="3" t="s">
        <v>43</v>
      </c>
      <c r="O41" s="3">
        <v>35.619999999999997</v>
      </c>
      <c r="P41" s="5">
        <f t="shared" si="3"/>
        <v>-8.5728952772074041E-2</v>
      </c>
      <c r="R41" s="3" t="s">
        <v>43</v>
      </c>
      <c r="S41" s="3">
        <v>55</v>
      </c>
      <c r="T41" s="5">
        <f t="shared" si="4"/>
        <v>3.2476065327576409E-2</v>
      </c>
      <c r="V41" s="3" t="s">
        <v>43</v>
      </c>
      <c r="W41" s="3">
        <v>12.76</v>
      </c>
      <c r="X41" s="5">
        <f t="shared" si="5"/>
        <v>8.4112149532710401E-2</v>
      </c>
      <c r="Z41" s="3" t="s">
        <v>43</v>
      </c>
      <c r="AA41" s="6">
        <v>5738.17</v>
      </c>
      <c r="AB41" s="5">
        <f t="shared" si="6"/>
        <v>6.2463283969451666E-3</v>
      </c>
    </row>
    <row r="42" spans="2:28" x14ac:dyDescent="0.3">
      <c r="B42" s="3" t="s">
        <v>44</v>
      </c>
      <c r="C42" s="3">
        <v>119.83</v>
      </c>
      <c r="D42" s="5">
        <f t="shared" si="0"/>
        <v>6.1946118397731231E-2</v>
      </c>
      <c r="F42" s="3" t="s">
        <v>44</v>
      </c>
      <c r="G42" s="3">
        <v>146.31</v>
      </c>
      <c r="H42" s="5">
        <f t="shared" si="1"/>
        <v>1.8942823316386859E-2</v>
      </c>
      <c r="J42" s="3" t="s">
        <v>44</v>
      </c>
      <c r="K42" s="3">
        <v>156.65</v>
      </c>
      <c r="L42" s="5">
        <f t="shared" si="2"/>
        <v>9.9992978021206547E-2</v>
      </c>
      <c r="N42" s="3" t="s">
        <v>44</v>
      </c>
      <c r="O42" s="3">
        <v>38.96</v>
      </c>
      <c r="P42" s="5">
        <f t="shared" si="3"/>
        <v>8.0121985029110165E-2</v>
      </c>
      <c r="R42" s="3" t="s">
        <v>44</v>
      </c>
      <c r="S42" s="3">
        <v>53.27</v>
      </c>
      <c r="T42" s="5">
        <f t="shared" si="4"/>
        <v>4.0632936120336138E-2</v>
      </c>
      <c r="V42" s="3" t="s">
        <v>44</v>
      </c>
      <c r="W42" s="3">
        <v>11.77</v>
      </c>
      <c r="X42" s="5">
        <f t="shared" si="5"/>
        <v>-1.1754827875734675E-2</v>
      </c>
      <c r="Z42" s="3" t="s">
        <v>44</v>
      </c>
      <c r="AA42" s="6">
        <v>5702.55</v>
      </c>
      <c r="AB42" s="5">
        <f t="shared" si="6"/>
        <v>1.3602866680175296E-2</v>
      </c>
    </row>
    <row r="43" spans="2:28" x14ac:dyDescent="0.3">
      <c r="B43" s="4">
        <v>45513</v>
      </c>
      <c r="C43" s="3">
        <v>112.84</v>
      </c>
      <c r="D43" s="5">
        <f t="shared" si="0"/>
        <v>1.6576576576576629E-2</v>
      </c>
      <c r="F43" s="4">
        <v>45513</v>
      </c>
      <c r="G43" s="3">
        <v>143.59</v>
      </c>
      <c r="H43" s="5">
        <f t="shared" si="1"/>
        <v>3.4584624252467888E-2</v>
      </c>
      <c r="J43" s="4">
        <v>45513</v>
      </c>
      <c r="K43" s="3">
        <v>142.41</v>
      </c>
      <c r="L43" s="5">
        <f t="shared" si="2"/>
        <v>7.7557506053268721E-2</v>
      </c>
      <c r="N43" s="4">
        <v>45513</v>
      </c>
      <c r="O43" s="3">
        <v>36.07</v>
      </c>
      <c r="P43" s="5">
        <f t="shared" si="3"/>
        <v>0.15350175887432038</v>
      </c>
      <c r="R43" s="4">
        <v>45513</v>
      </c>
      <c r="S43" s="3">
        <v>51.19</v>
      </c>
      <c r="T43" s="5">
        <f t="shared" si="4"/>
        <v>2.7705280064244109E-2</v>
      </c>
      <c r="V43" s="4">
        <v>45513</v>
      </c>
      <c r="W43" s="3">
        <v>11.91</v>
      </c>
      <c r="X43" s="5">
        <f t="shared" si="5"/>
        <v>4.4736842105263186E-2</v>
      </c>
      <c r="Z43" s="4">
        <v>45513</v>
      </c>
      <c r="AA43" s="6">
        <v>5626.02</v>
      </c>
      <c r="AB43" s="5">
        <f t="shared" si="6"/>
        <v>4.0233561742616164E-2</v>
      </c>
    </row>
    <row r="44" spans="2:28" x14ac:dyDescent="0.3">
      <c r="B44" s="4">
        <v>45300</v>
      </c>
      <c r="C44" s="3">
        <v>111</v>
      </c>
      <c r="D44" s="5">
        <f t="shared" si="0"/>
        <v>-7.1207430340557321E-2</v>
      </c>
      <c r="F44" s="4">
        <v>45300</v>
      </c>
      <c r="G44" s="3">
        <v>138.79</v>
      </c>
      <c r="H44" s="5">
        <f t="shared" si="1"/>
        <v>-8.6366927786189263E-2</v>
      </c>
      <c r="J44" s="4">
        <v>45300</v>
      </c>
      <c r="K44" s="3">
        <v>132.16</v>
      </c>
      <c r="L44" s="5">
        <f t="shared" si="2"/>
        <v>-8.7103681702010216E-2</v>
      </c>
      <c r="N44" s="4">
        <v>45300</v>
      </c>
      <c r="O44" s="3">
        <v>31.27</v>
      </c>
      <c r="P44" s="5">
        <f t="shared" si="3"/>
        <v>-0.17515167501978368</v>
      </c>
      <c r="R44" s="4">
        <v>45300</v>
      </c>
      <c r="S44" s="3">
        <v>49.81</v>
      </c>
      <c r="T44" s="5">
        <f t="shared" si="4"/>
        <v>-7.0535547676805366E-2</v>
      </c>
      <c r="V44" s="4">
        <v>45300</v>
      </c>
      <c r="W44" s="3">
        <v>11.4</v>
      </c>
      <c r="X44" s="5">
        <f t="shared" si="5"/>
        <v>-0.12710566615620211</v>
      </c>
      <c r="Z44" s="4">
        <v>45300</v>
      </c>
      <c r="AA44" s="6">
        <v>5408.42</v>
      </c>
      <c r="AB44" s="5">
        <f t="shared" si="6"/>
        <v>-4.2486367820975812E-2</v>
      </c>
    </row>
    <row r="45" spans="2:28" x14ac:dyDescent="0.3">
      <c r="B45" s="3" t="s">
        <v>45</v>
      </c>
      <c r="C45" s="3">
        <v>119.51</v>
      </c>
      <c r="D45" s="5">
        <f t="shared" si="0"/>
        <v>-1.1333553937789453E-2</v>
      </c>
      <c r="F45" s="3" t="s">
        <v>45</v>
      </c>
      <c r="G45" s="3">
        <v>151.91</v>
      </c>
      <c r="H45" s="5">
        <f t="shared" si="1"/>
        <v>2.8294862248696928E-2</v>
      </c>
      <c r="J45" s="3" t="s">
        <v>45</v>
      </c>
      <c r="K45" s="3">
        <v>144.77000000000001</v>
      </c>
      <c r="L45" s="5">
        <f t="shared" si="2"/>
        <v>-1.3813108640081673E-4</v>
      </c>
      <c r="N45" s="3" t="s">
        <v>45</v>
      </c>
      <c r="O45" s="3">
        <v>37.909999999999997</v>
      </c>
      <c r="P45" s="5">
        <f t="shared" si="3"/>
        <v>2.0732364028001937E-2</v>
      </c>
      <c r="R45" s="3" t="s">
        <v>45</v>
      </c>
      <c r="S45" s="3">
        <v>53.59</v>
      </c>
      <c r="T45" s="5">
        <f t="shared" si="4"/>
        <v>-1.1801585838096873E-2</v>
      </c>
      <c r="V45" s="3" t="s">
        <v>45</v>
      </c>
      <c r="W45" s="3">
        <v>13.06</v>
      </c>
      <c r="X45" s="5">
        <f t="shared" si="5"/>
        <v>-1.5825169555388041E-2</v>
      </c>
      <c r="Z45" s="3" t="s">
        <v>45</v>
      </c>
      <c r="AA45" s="6">
        <v>5648.4</v>
      </c>
      <c r="AB45" s="5">
        <f t="shared" si="6"/>
        <v>2.4473743524395797E-3</v>
      </c>
    </row>
    <row r="46" spans="2:28" x14ac:dyDescent="0.3">
      <c r="B46" s="3" t="s">
        <v>46</v>
      </c>
      <c r="C46" s="3">
        <v>120.88</v>
      </c>
      <c r="D46" s="5">
        <f t="shared" si="0"/>
        <v>3.5818337617823381E-2</v>
      </c>
      <c r="F46" s="3" t="s">
        <v>46</v>
      </c>
      <c r="G46" s="3">
        <v>147.72999999999999</v>
      </c>
      <c r="H46" s="5">
        <f t="shared" si="1"/>
        <v>1.7214074227088094E-2</v>
      </c>
      <c r="J46" s="3" t="s">
        <v>46</v>
      </c>
      <c r="K46" s="3">
        <v>144.79</v>
      </c>
      <c r="L46" s="5">
        <f t="shared" si="2"/>
        <v>-8.5592988222404909E-3</v>
      </c>
      <c r="N46" s="3" t="s">
        <v>46</v>
      </c>
      <c r="O46" s="3">
        <v>37.14</v>
      </c>
      <c r="P46" s="5">
        <f t="shared" si="3"/>
        <v>-0.11127063890882982</v>
      </c>
      <c r="R46" s="3" t="s">
        <v>46</v>
      </c>
      <c r="S46" s="3">
        <v>54.23</v>
      </c>
      <c r="T46" s="5">
        <f t="shared" si="4"/>
        <v>-2.7583670467083987E-3</v>
      </c>
      <c r="V46" s="3" t="s">
        <v>46</v>
      </c>
      <c r="W46" s="3">
        <v>13.27</v>
      </c>
      <c r="X46" s="5">
        <f t="shared" si="5"/>
        <v>5.4848966613672445E-2</v>
      </c>
      <c r="Z46" s="3" t="s">
        <v>46</v>
      </c>
      <c r="AA46" s="6">
        <v>5634.61</v>
      </c>
      <c r="AB46" s="5">
        <f t="shared" si="6"/>
        <v>1.4468200027006217E-2</v>
      </c>
    </row>
    <row r="47" spans="2:28" x14ac:dyDescent="0.3">
      <c r="B47" s="4">
        <v>45604</v>
      </c>
      <c r="C47" s="3">
        <v>116.7</v>
      </c>
      <c r="D47" s="5">
        <f t="shared" si="0"/>
        <v>-2.2858578246671701E-2</v>
      </c>
      <c r="F47" s="4">
        <v>45604</v>
      </c>
      <c r="G47" s="3">
        <v>145.22999999999999</v>
      </c>
      <c r="H47" s="5">
        <f t="shared" si="1"/>
        <v>6.2009094667225817E-4</v>
      </c>
      <c r="J47" s="4">
        <v>45604</v>
      </c>
      <c r="K47" s="3">
        <v>146.04</v>
      </c>
      <c r="L47" s="5">
        <f t="shared" si="2"/>
        <v>4.8309525518627439E-2</v>
      </c>
      <c r="N47" s="4">
        <v>45604</v>
      </c>
      <c r="O47" s="3">
        <v>41.79</v>
      </c>
      <c r="P47" s="5">
        <f t="shared" si="3"/>
        <v>1.0152284263959421E-2</v>
      </c>
      <c r="R47" s="4">
        <v>45604</v>
      </c>
      <c r="S47" s="3">
        <v>54.38</v>
      </c>
      <c r="T47" s="5">
        <f t="shared" si="4"/>
        <v>1.5878946385204484E-2</v>
      </c>
      <c r="V47" s="4">
        <v>45604</v>
      </c>
      <c r="W47" s="3">
        <v>12.58</v>
      </c>
      <c r="X47" s="5">
        <f t="shared" si="5"/>
        <v>-4.5523520485584168E-2</v>
      </c>
      <c r="Z47" s="4">
        <v>45604</v>
      </c>
      <c r="AA47" s="6">
        <v>5554.25</v>
      </c>
      <c r="AB47" s="5">
        <f t="shared" si="6"/>
        <v>3.9312071494865375E-2</v>
      </c>
    </row>
    <row r="48" spans="2:28" x14ac:dyDescent="0.3">
      <c r="B48" s="4">
        <v>45390</v>
      </c>
      <c r="C48" s="3">
        <v>119.43</v>
      </c>
      <c r="D48" s="5">
        <f t="shared" si="0"/>
        <v>-1.5253957783641137E-2</v>
      </c>
      <c r="F48" s="4">
        <v>45390</v>
      </c>
      <c r="G48" s="3">
        <v>145.13999999999999</v>
      </c>
      <c r="H48" s="5">
        <f t="shared" si="1"/>
        <v>-3.9126117179742015E-2</v>
      </c>
      <c r="J48" s="4">
        <v>45390</v>
      </c>
      <c r="K48" s="3">
        <v>139.31</v>
      </c>
      <c r="L48" s="5">
        <f t="shared" si="2"/>
        <v>2.3585598824393816E-2</v>
      </c>
      <c r="N48" s="4">
        <v>45390</v>
      </c>
      <c r="O48" s="3">
        <v>41.37</v>
      </c>
      <c r="P48" s="5">
        <f t="shared" si="3"/>
        <v>2.6805658972449686E-2</v>
      </c>
      <c r="R48" s="4">
        <v>45390</v>
      </c>
      <c r="S48" s="3">
        <v>53.53</v>
      </c>
      <c r="T48" s="5">
        <f t="shared" si="4"/>
        <v>-2.1568269055017408E-2</v>
      </c>
      <c r="V48" s="4">
        <v>45390</v>
      </c>
      <c r="W48" s="3">
        <v>13.18</v>
      </c>
      <c r="X48" s="5">
        <f t="shared" si="5"/>
        <v>-5.5197132616487399E-2</v>
      </c>
      <c r="Z48" s="4">
        <v>45390</v>
      </c>
      <c r="AA48" s="6">
        <v>5344.16</v>
      </c>
      <c r="AB48" s="5">
        <f t="shared" si="6"/>
        <v>-4.4888676083321144E-4</v>
      </c>
    </row>
    <row r="49" spans="2:28" x14ac:dyDescent="0.3">
      <c r="B49" s="3" t="s">
        <v>47</v>
      </c>
      <c r="C49" s="3">
        <v>121.28</v>
      </c>
      <c r="D49" s="5">
        <f t="shared" si="0"/>
        <v>-7.0936111536693658E-2</v>
      </c>
      <c r="F49" s="3" t="s">
        <v>47</v>
      </c>
      <c r="G49" s="3">
        <v>151.05000000000001</v>
      </c>
      <c r="H49" s="5">
        <f t="shared" si="1"/>
        <v>-6.1159798620175176E-2</v>
      </c>
      <c r="J49" s="3" t="s">
        <v>47</v>
      </c>
      <c r="K49" s="3">
        <v>136.1</v>
      </c>
      <c r="L49" s="5">
        <f t="shared" si="2"/>
        <v>-3.3243358431595427E-2</v>
      </c>
      <c r="N49" s="3" t="s">
        <v>47</v>
      </c>
      <c r="O49" s="3">
        <v>40.29</v>
      </c>
      <c r="P49" s="5">
        <f t="shared" si="3"/>
        <v>-1.1288343558282232E-2</v>
      </c>
      <c r="R49" s="3" t="s">
        <v>47</v>
      </c>
      <c r="S49" s="3">
        <v>54.71</v>
      </c>
      <c r="T49" s="5">
        <f t="shared" si="4"/>
        <v>-9.3454846727423324E-2</v>
      </c>
      <c r="V49" s="3" t="s">
        <v>47</v>
      </c>
      <c r="W49" s="3">
        <v>13.95</v>
      </c>
      <c r="X49" s="5">
        <f t="shared" si="5"/>
        <v>-9.8254686489980703E-2</v>
      </c>
      <c r="Z49" s="3" t="s">
        <v>47</v>
      </c>
      <c r="AA49" s="6">
        <v>5346.56</v>
      </c>
      <c r="AB49" s="5">
        <f t="shared" si="6"/>
        <v>-2.0615119708376817E-2</v>
      </c>
    </row>
    <row r="50" spans="2:28" x14ac:dyDescent="0.3">
      <c r="B50" s="3" t="s">
        <v>48</v>
      </c>
      <c r="C50" s="3">
        <v>130.54</v>
      </c>
      <c r="D50" s="5">
        <f t="shared" si="0"/>
        <v>1.6350046714419086E-2</v>
      </c>
      <c r="F50" s="3" t="s">
        <v>48</v>
      </c>
      <c r="G50" s="3">
        <v>160.88999999999999</v>
      </c>
      <c r="H50" s="5">
        <f t="shared" si="1"/>
        <v>-9.9076923076923951E-3</v>
      </c>
      <c r="J50" s="3" t="s">
        <v>48</v>
      </c>
      <c r="K50" s="3">
        <v>140.78</v>
      </c>
      <c r="L50" s="5">
        <f t="shared" si="2"/>
        <v>0.17965476789006196</v>
      </c>
      <c r="N50" s="3" t="s">
        <v>48</v>
      </c>
      <c r="O50" s="3">
        <v>40.75</v>
      </c>
      <c r="P50" s="5">
        <f t="shared" si="3"/>
        <v>6.7312729177579911E-2</v>
      </c>
      <c r="R50" s="3" t="s">
        <v>48</v>
      </c>
      <c r="S50" s="3">
        <v>60.35</v>
      </c>
      <c r="T50" s="5">
        <f t="shared" si="4"/>
        <v>4.774305555555558E-2</v>
      </c>
      <c r="V50" s="3" t="s">
        <v>48</v>
      </c>
      <c r="W50" s="3">
        <v>15.47</v>
      </c>
      <c r="X50" s="5">
        <f t="shared" si="5"/>
        <v>1.9775873434410007E-2</v>
      </c>
      <c r="Z50" s="3" t="s">
        <v>48</v>
      </c>
      <c r="AA50" s="6">
        <v>5459.1</v>
      </c>
      <c r="AB50" s="5">
        <f t="shared" si="6"/>
        <v>-8.3378746594005015E-3</v>
      </c>
    </row>
    <row r="51" spans="2:28" x14ac:dyDescent="0.3">
      <c r="B51" s="3" t="s">
        <v>49</v>
      </c>
      <c r="C51" s="3">
        <v>128.44</v>
      </c>
      <c r="D51" s="5">
        <f t="shared" si="0"/>
        <v>-6.0362173038229772E-3</v>
      </c>
      <c r="F51" s="3" t="s">
        <v>49</v>
      </c>
      <c r="G51" s="3">
        <v>162.5</v>
      </c>
      <c r="H51" s="5">
        <f t="shared" si="1"/>
        <v>8.6902545003104681E-3</v>
      </c>
      <c r="J51" s="3" t="s">
        <v>49</v>
      </c>
      <c r="K51" s="3">
        <v>119.34</v>
      </c>
      <c r="L51" s="5">
        <f t="shared" si="2"/>
        <v>7.5425790754257926E-2</v>
      </c>
      <c r="N51" s="3" t="s">
        <v>49</v>
      </c>
      <c r="O51" s="3">
        <v>38.18</v>
      </c>
      <c r="P51" s="5">
        <f t="shared" si="3"/>
        <v>-2.8498727735368878E-2</v>
      </c>
      <c r="R51" s="3" t="s">
        <v>49</v>
      </c>
      <c r="S51" s="3">
        <v>57.6</v>
      </c>
      <c r="T51" s="5">
        <f t="shared" si="4"/>
        <v>3.7837837837837895E-2</v>
      </c>
      <c r="V51" s="3" t="s">
        <v>49</v>
      </c>
      <c r="W51" s="3">
        <v>15.17</v>
      </c>
      <c r="X51" s="5">
        <f t="shared" si="5"/>
        <v>-6.1842918985776207E-2</v>
      </c>
      <c r="Z51" s="3" t="s">
        <v>49</v>
      </c>
      <c r="AA51" s="6">
        <v>5505</v>
      </c>
      <c r="AB51" s="5">
        <f t="shared" si="6"/>
        <v>-1.965149100234187E-2</v>
      </c>
    </row>
    <row r="52" spans="2:28" x14ac:dyDescent="0.3">
      <c r="B52" s="4">
        <v>45480</v>
      </c>
      <c r="C52" s="3">
        <v>129.22</v>
      </c>
      <c r="D52" s="5">
        <f t="shared" si="0"/>
        <v>3.8579006590580223E-2</v>
      </c>
      <c r="F52" s="4">
        <v>45480</v>
      </c>
      <c r="G52" s="3">
        <v>161.1</v>
      </c>
      <c r="H52" s="5">
        <f t="shared" si="1"/>
        <v>4.7191887675506861E-2</v>
      </c>
      <c r="J52" s="4">
        <v>45480</v>
      </c>
      <c r="K52" s="3">
        <v>110.97</v>
      </c>
      <c r="L52" s="5">
        <f t="shared" si="2"/>
        <v>5.8975093043229343E-2</v>
      </c>
      <c r="N52" s="4">
        <v>45480</v>
      </c>
      <c r="O52" s="3">
        <v>39.299999999999997</v>
      </c>
      <c r="P52" s="5">
        <f t="shared" si="3"/>
        <v>1.5503875968992054E-2</v>
      </c>
      <c r="R52" s="4">
        <v>45480</v>
      </c>
      <c r="S52" s="3">
        <v>55.5</v>
      </c>
      <c r="T52" s="5">
        <f t="shared" si="4"/>
        <v>5.4331306990881512E-2</v>
      </c>
      <c r="V52" s="4">
        <v>45480</v>
      </c>
      <c r="W52" s="3">
        <v>16.170000000000002</v>
      </c>
      <c r="X52" s="5">
        <f t="shared" si="5"/>
        <v>3.3887468030690648E-2</v>
      </c>
      <c r="Z52" s="4">
        <v>45480</v>
      </c>
      <c r="AA52" s="6">
        <v>5615.35</v>
      </c>
      <c r="AB52" s="5">
        <f t="shared" si="6"/>
        <v>8.6506837381157276E-3</v>
      </c>
    </row>
    <row r="53" spans="2:28" x14ac:dyDescent="0.3">
      <c r="B53" s="3" t="s">
        <v>50</v>
      </c>
      <c r="C53" s="3">
        <v>124.42</v>
      </c>
      <c r="D53" s="5">
        <f t="shared" si="0"/>
        <v>-3.9227799227799176E-2</v>
      </c>
      <c r="F53" s="3" t="s">
        <v>50</v>
      </c>
      <c r="G53" s="3">
        <v>153.84</v>
      </c>
      <c r="H53" s="5">
        <f t="shared" si="1"/>
        <v>-2.6821862348178183E-2</v>
      </c>
      <c r="J53" s="3" t="s">
        <v>50</v>
      </c>
      <c r="K53" s="3">
        <v>104.79</v>
      </c>
      <c r="L53" s="5">
        <f t="shared" si="2"/>
        <v>-4.3712356269392183E-2</v>
      </c>
      <c r="N53" s="3" t="s">
        <v>50</v>
      </c>
      <c r="O53" s="3">
        <v>38.700000000000003</v>
      </c>
      <c r="P53" s="5">
        <f t="shared" si="3"/>
        <v>2.3809523809523947E-2</v>
      </c>
      <c r="R53" s="3" t="s">
        <v>50</v>
      </c>
      <c r="S53" s="3">
        <v>52.64</v>
      </c>
      <c r="T53" s="5">
        <f t="shared" si="4"/>
        <v>-4.2735042735042805E-2</v>
      </c>
      <c r="V53" s="3" t="s">
        <v>50</v>
      </c>
      <c r="W53" s="3">
        <v>15.64</v>
      </c>
      <c r="X53" s="5">
        <f t="shared" si="5"/>
        <v>1.6244314489928469E-2</v>
      </c>
      <c r="Z53" s="3" t="s">
        <v>50</v>
      </c>
      <c r="AA53" s="6">
        <v>5567.19</v>
      </c>
      <c r="AB53" s="5">
        <f t="shared" si="6"/>
        <v>1.9542238045006988E-2</v>
      </c>
    </row>
    <row r="54" spans="2:28" x14ac:dyDescent="0.3">
      <c r="B54" s="3" t="s">
        <v>51</v>
      </c>
      <c r="C54" s="3">
        <v>129.5</v>
      </c>
      <c r="D54" s="5">
        <f t="shared" si="0"/>
        <v>1.02980184116086E-2</v>
      </c>
      <c r="F54" s="3" t="s">
        <v>51</v>
      </c>
      <c r="G54" s="3">
        <v>158.08000000000001</v>
      </c>
      <c r="H54" s="5">
        <f t="shared" si="1"/>
        <v>3.1729914963827266E-3</v>
      </c>
      <c r="J54" s="3" t="s">
        <v>51</v>
      </c>
      <c r="K54" s="3">
        <v>109.58</v>
      </c>
      <c r="L54" s="5">
        <f t="shared" si="2"/>
        <v>0.10186023127199584</v>
      </c>
      <c r="N54" s="3" t="s">
        <v>51</v>
      </c>
      <c r="O54" s="3">
        <v>37.799999999999997</v>
      </c>
      <c r="P54" s="5">
        <f t="shared" si="3"/>
        <v>3.1377899045020419E-2</v>
      </c>
      <c r="R54" s="3" t="s">
        <v>51</v>
      </c>
      <c r="S54" s="3">
        <v>54.99</v>
      </c>
      <c r="T54" s="5">
        <f t="shared" si="4"/>
        <v>1.0474090407938341E-2</v>
      </c>
      <c r="V54" s="3" t="s">
        <v>51</v>
      </c>
      <c r="W54" s="3">
        <v>15.39</v>
      </c>
      <c r="X54" s="5">
        <f t="shared" si="5"/>
        <v>3.9864864864864957E-2</v>
      </c>
      <c r="Z54" s="3" t="s">
        <v>51</v>
      </c>
      <c r="AA54" s="6">
        <v>5460.48</v>
      </c>
      <c r="AB54" s="5">
        <f t="shared" si="6"/>
        <v>-7.5760071148589514E-4</v>
      </c>
    </row>
    <row r="55" spans="2:28" x14ac:dyDescent="0.3">
      <c r="B55" s="3" t="s">
        <v>52</v>
      </c>
      <c r="C55" s="3">
        <v>128.18</v>
      </c>
      <c r="D55" s="5">
        <f t="shared" si="0"/>
        <v>6.2059822686221011E-2</v>
      </c>
      <c r="F55" s="3" t="s">
        <v>52</v>
      </c>
      <c r="G55" s="3">
        <v>157.58000000000001</v>
      </c>
      <c r="H55" s="5">
        <f t="shared" si="1"/>
        <v>1.8682526343008599E-2</v>
      </c>
      <c r="J55" s="3" t="s">
        <v>52</v>
      </c>
      <c r="K55" s="3">
        <v>99.45</v>
      </c>
      <c r="L55" s="5">
        <f t="shared" si="2"/>
        <v>2.4307343701720052E-2</v>
      </c>
      <c r="N55" s="3" t="s">
        <v>52</v>
      </c>
      <c r="O55" s="3">
        <v>36.65</v>
      </c>
      <c r="P55" s="5">
        <f t="shared" si="3"/>
        <v>5.211190345584038E-3</v>
      </c>
      <c r="R55" s="3" t="s">
        <v>52</v>
      </c>
      <c r="S55" s="3">
        <v>54.42</v>
      </c>
      <c r="T55" s="5">
        <f t="shared" si="4"/>
        <v>8.0190551806272214E-2</v>
      </c>
      <c r="V55" s="3" t="s">
        <v>52</v>
      </c>
      <c r="W55" s="3">
        <v>14.8</v>
      </c>
      <c r="X55" s="5">
        <f t="shared" si="5"/>
        <v>-7.3775989268947129E-3</v>
      </c>
      <c r="Z55" s="3" t="s">
        <v>52</v>
      </c>
      <c r="AA55" s="6">
        <v>5464.62</v>
      </c>
      <c r="AB55" s="5">
        <f t="shared" si="6"/>
        <v>6.079240002945685E-3</v>
      </c>
    </row>
    <row r="56" spans="2:28" x14ac:dyDescent="0.3">
      <c r="B56" s="4">
        <v>45541</v>
      </c>
      <c r="C56" s="3">
        <v>120.69</v>
      </c>
      <c r="D56" s="5">
        <f t="shared" si="0"/>
        <v>-3.8479923518164427E-2</v>
      </c>
      <c r="F56" s="4">
        <v>45541</v>
      </c>
      <c r="G56" s="3">
        <v>154.69</v>
      </c>
      <c r="H56" s="5">
        <f t="shared" si="1"/>
        <v>-3.9192546583850962E-2</v>
      </c>
      <c r="J56" s="4">
        <v>45541</v>
      </c>
      <c r="K56" s="3">
        <v>97.09</v>
      </c>
      <c r="L56" s="5">
        <f t="shared" si="2"/>
        <v>-6.8234165067178498E-2</v>
      </c>
      <c r="N56" s="4">
        <v>45541</v>
      </c>
      <c r="O56" s="3">
        <v>36.46</v>
      </c>
      <c r="P56" s="5">
        <f t="shared" si="3"/>
        <v>-4.7295531748105635E-2</v>
      </c>
      <c r="R56" s="4">
        <v>45541</v>
      </c>
      <c r="S56" s="3">
        <v>50.38</v>
      </c>
      <c r="T56" s="5">
        <f t="shared" si="4"/>
        <v>-3.8182512409316582E-2</v>
      </c>
      <c r="V56" s="4">
        <v>45541</v>
      </c>
      <c r="W56" s="3">
        <v>14.91</v>
      </c>
      <c r="X56" s="5">
        <f t="shared" si="5"/>
        <v>-5.6329113924050711E-2</v>
      </c>
      <c r="Z56" s="4">
        <v>45541</v>
      </c>
      <c r="AA56" s="6">
        <v>5431.6</v>
      </c>
      <c r="AB56" s="5">
        <f t="shared" si="6"/>
        <v>1.5823856038631234E-2</v>
      </c>
    </row>
    <row r="57" spans="2:28" x14ac:dyDescent="0.3">
      <c r="B57" s="4">
        <v>45328</v>
      </c>
      <c r="C57" s="3">
        <v>125.52</v>
      </c>
      <c r="D57" s="5">
        <f t="shared" si="0"/>
        <v>-6.2373944871890741E-2</v>
      </c>
      <c r="F57" s="4">
        <v>45328</v>
      </c>
      <c r="G57" s="3">
        <v>161</v>
      </c>
      <c r="H57" s="5">
        <f t="shared" si="1"/>
        <v>-4.649096831507249E-2</v>
      </c>
      <c r="J57" s="4">
        <v>45328</v>
      </c>
      <c r="K57" s="3">
        <v>104.2</v>
      </c>
      <c r="L57" s="5">
        <f t="shared" si="2"/>
        <v>-6.0160548390006285E-2</v>
      </c>
      <c r="N57" s="4">
        <v>45328</v>
      </c>
      <c r="O57" s="3">
        <v>38.270000000000003</v>
      </c>
      <c r="P57" s="5">
        <f t="shared" si="3"/>
        <v>-2.086049543676638E-3</v>
      </c>
      <c r="R57" s="4">
        <v>45328</v>
      </c>
      <c r="S57" s="3">
        <v>52.38</v>
      </c>
      <c r="T57" s="5">
        <f t="shared" si="4"/>
        <v>-6.9957386363636354E-2</v>
      </c>
      <c r="V57" s="4">
        <v>45328</v>
      </c>
      <c r="W57" s="3">
        <v>15.8</v>
      </c>
      <c r="X57" s="5">
        <f t="shared" si="5"/>
        <v>-8.564814814814814E-2</v>
      </c>
      <c r="Z57" s="4">
        <v>45328</v>
      </c>
      <c r="AA57" s="6">
        <v>5346.99</v>
      </c>
      <c r="AB57" s="5">
        <f t="shared" si="6"/>
        <v>1.3165299544671605E-2</v>
      </c>
    </row>
    <row r="58" spans="2:28" x14ac:dyDescent="0.3">
      <c r="B58" s="3" t="s">
        <v>53</v>
      </c>
      <c r="C58" s="3">
        <v>133.87</v>
      </c>
      <c r="D58" s="5">
        <f t="shared" si="0"/>
        <v>3.9748012599369886E-3</v>
      </c>
      <c r="F58" s="3" t="s">
        <v>53</v>
      </c>
      <c r="G58" s="3">
        <v>168.85</v>
      </c>
      <c r="H58" s="5">
        <f t="shared" si="1"/>
        <v>-1.4129736673089366E-2</v>
      </c>
      <c r="J58" s="3" t="s">
        <v>53</v>
      </c>
      <c r="K58" s="3">
        <v>110.87</v>
      </c>
      <c r="L58" s="5">
        <f t="shared" si="2"/>
        <v>1.167989780089429E-2</v>
      </c>
      <c r="N58" s="3" t="s">
        <v>53</v>
      </c>
      <c r="O58" s="3">
        <v>38.35</v>
      </c>
      <c r="P58" s="5">
        <f t="shared" si="3"/>
        <v>6.7947646895015534E-2</v>
      </c>
      <c r="R58" s="3" t="s">
        <v>53</v>
      </c>
      <c r="S58" s="3">
        <v>56.32</v>
      </c>
      <c r="T58" s="5">
        <f t="shared" si="4"/>
        <v>8.5959885386819312E-3</v>
      </c>
      <c r="V58" s="3" t="s">
        <v>53</v>
      </c>
      <c r="W58" s="3">
        <v>17.28</v>
      </c>
      <c r="X58" s="5">
        <f t="shared" si="5"/>
        <v>2.188054405677109E-2</v>
      </c>
      <c r="Z58" s="3" t="s">
        <v>53</v>
      </c>
      <c r="AA58" s="6">
        <v>5277.51</v>
      </c>
      <c r="AB58" s="5">
        <f t="shared" si="6"/>
        <v>-5.1293941998823422E-3</v>
      </c>
    </row>
    <row r="59" spans="2:28" x14ac:dyDescent="0.3">
      <c r="B59" s="3" t="s">
        <v>54</v>
      </c>
      <c r="C59" s="3">
        <v>133.34</v>
      </c>
      <c r="D59" s="5">
        <f t="shared" si="0"/>
        <v>-4.405286343612369E-3</v>
      </c>
      <c r="F59" s="3" t="s">
        <v>54</v>
      </c>
      <c r="G59" s="3">
        <v>171.27</v>
      </c>
      <c r="H59" s="5">
        <f t="shared" si="1"/>
        <v>-4.9384150592609588E-3</v>
      </c>
      <c r="J59" s="3" t="s">
        <v>54</v>
      </c>
      <c r="K59" s="3">
        <v>109.59</v>
      </c>
      <c r="L59" s="5">
        <f t="shared" si="2"/>
        <v>-2.1851953018300341E-3</v>
      </c>
      <c r="N59" s="3" t="s">
        <v>54</v>
      </c>
      <c r="O59" s="3">
        <v>35.909999999999997</v>
      </c>
      <c r="P59" s="5">
        <f t="shared" si="3"/>
        <v>0</v>
      </c>
      <c r="R59" s="3" t="s">
        <v>54</v>
      </c>
      <c r="S59" s="3">
        <v>55.84</v>
      </c>
      <c r="T59" s="5">
        <f t="shared" si="4"/>
        <v>-3.0555555555555558E-2</v>
      </c>
      <c r="V59" s="3" t="s">
        <v>54</v>
      </c>
      <c r="W59" s="3">
        <v>16.91</v>
      </c>
      <c r="X59" s="5">
        <f t="shared" si="5"/>
        <v>-3.4266133637921303E-2</v>
      </c>
      <c r="Z59" s="3" t="s">
        <v>54</v>
      </c>
      <c r="AA59" s="6">
        <v>5304.72</v>
      </c>
      <c r="AB59" s="5">
        <f t="shared" si="6"/>
        <v>2.7341621301579799E-4</v>
      </c>
    </row>
    <row r="60" spans="2:28" x14ac:dyDescent="0.3">
      <c r="B60" s="4">
        <v>45631</v>
      </c>
      <c r="C60" s="3">
        <v>133.93</v>
      </c>
      <c r="D60" s="5">
        <f t="shared" si="0"/>
        <v>-9.2469300192336013E-3</v>
      </c>
      <c r="F60" s="4">
        <v>45631</v>
      </c>
      <c r="G60" s="3">
        <v>172.12</v>
      </c>
      <c r="H60" s="5">
        <f t="shared" si="1"/>
        <v>-1.3469364360635061E-2</v>
      </c>
      <c r="J60" s="4">
        <v>45631</v>
      </c>
      <c r="K60" s="3">
        <v>109.83</v>
      </c>
      <c r="L60" s="5">
        <f t="shared" si="2"/>
        <v>4.929779306391513E-2</v>
      </c>
      <c r="N60" s="4">
        <v>45631</v>
      </c>
      <c r="O60" s="3">
        <v>35.909999999999997</v>
      </c>
      <c r="P60" s="5">
        <f t="shared" si="3"/>
        <v>-5.5497106785902361E-2</v>
      </c>
      <c r="R60" s="4">
        <v>45631</v>
      </c>
      <c r="S60" s="3">
        <v>57.6</v>
      </c>
      <c r="T60" s="5">
        <f t="shared" si="4"/>
        <v>5.4110665037527816E-3</v>
      </c>
      <c r="V60" s="4">
        <v>45631</v>
      </c>
      <c r="W60" s="3">
        <v>17.510000000000002</v>
      </c>
      <c r="X60" s="5">
        <f t="shared" si="5"/>
        <v>1.0969976905311762E-2</v>
      </c>
      <c r="Z60" s="4">
        <v>45631</v>
      </c>
      <c r="AA60" s="6">
        <v>5303.27</v>
      </c>
      <c r="AB60" s="5">
        <f t="shared" si="6"/>
        <v>1.5430775004403818E-2</v>
      </c>
    </row>
    <row r="61" spans="2:28" x14ac:dyDescent="0.3">
      <c r="B61" s="4">
        <v>45417</v>
      </c>
      <c r="C61" s="3">
        <v>135.18</v>
      </c>
      <c r="D61" s="5">
        <f t="shared" si="0"/>
        <v>-2.1406953569055309E-3</v>
      </c>
      <c r="F61" s="4">
        <v>45417</v>
      </c>
      <c r="G61" s="3">
        <v>174.47</v>
      </c>
      <c r="H61" s="5">
        <f t="shared" si="1"/>
        <v>3.1623735050598789E-3</v>
      </c>
      <c r="J61" s="4">
        <v>45417</v>
      </c>
      <c r="K61" s="3">
        <v>104.67</v>
      </c>
      <c r="L61" s="5">
        <f t="shared" si="2"/>
        <v>9.9382477807796743E-3</v>
      </c>
      <c r="N61" s="4">
        <v>45417</v>
      </c>
      <c r="O61" s="3">
        <v>38.020000000000003</v>
      </c>
      <c r="P61" s="5">
        <f t="shared" si="3"/>
        <v>4.250068549492747E-2</v>
      </c>
      <c r="R61" s="4">
        <v>45417</v>
      </c>
      <c r="S61" s="3">
        <v>57.29</v>
      </c>
      <c r="T61" s="5">
        <f t="shared" si="4"/>
        <v>2.4865831842576069E-2</v>
      </c>
      <c r="V61" s="4">
        <v>45417</v>
      </c>
      <c r="W61" s="3">
        <v>17.32</v>
      </c>
      <c r="X61" s="5">
        <f t="shared" si="5"/>
        <v>-1.5909090909090984E-2</v>
      </c>
      <c r="Z61" s="4">
        <v>45417</v>
      </c>
      <c r="AA61" s="6">
        <v>5222.68</v>
      </c>
      <c r="AB61" s="5">
        <f t="shared" si="6"/>
        <v>1.8505047983634393E-2</v>
      </c>
    </row>
    <row r="62" spans="2:28" x14ac:dyDescent="0.3">
      <c r="B62" s="3" t="s">
        <v>55</v>
      </c>
      <c r="C62" s="3">
        <v>135.47</v>
      </c>
      <c r="D62" s="5">
        <f t="shared" si="0"/>
        <v>1.0668457176962187E-2</v>
      </c>
      <c r="F62" s="3" t="s">
        <v>55</v>
      </c>
      <c r="G62" s="3">
        <v>173.92</v>
      </c>
      <c r="H62" s="5">
        <f t="shared" si="1"/>
        <v>-8.5509063960780285E-3</v>
      </c>
      <c r="J62" s="3" t="s">
        <v>55</v>
      </c>
      <c r="K62" s="3">
        <v>103.64</v>
      </c>
      <c r="L62" s="5">
        <f t="shared" si="2"/>
        <v>0.23380952380952391</v>
      </c>
      <c r="N62" s="3" t="s">
        <v>55</v>
      </c>
      <c r="O62" s="3">
        <v>36.47</v>
      </c>
      <c r="P62" s="5">
        <f t="shared" si="3"/>
        <v>-2.5387493319080745E-2</v>
      </c>
      <c r="R62" s="3" t="s">
        <v>55</v>
      </c>
      <c r="S62" s="3">
        <v>55.9</v>
      </c>
      <c r="T62" s="5">
        <f t="shared" si="4"/>
        <v>4.5250560957367236E-2</v>
      </c>
      <c r="V62" s="3" t="s">
        <v>55</v>
      </c>
      <c r="W62" s="3">
        <v>17.600000000000001</v>
      </c>
      <c r="X62" s="5">
        <f t="shared" si="5"/>
        <v>-1.5659955257270597E-2</v>
      </c>
      <c r="Z62" s="3" t="s">
        <v>55</v>
      </c>
      <c r="AA62" s="6">
        <v>5127.79</v>
      </c>
      <c r="AB62" s="5">
        <f t="shared" si="6"/>
        <v>5.4569055443571823E-3</v>
      </c>
    </row>
    <row r="63" spans="2:28" x14ac:dyDescent="0.3">
      <c r="B63" s="3" t="s">
        <v>56</v>
      </c>
      <c r="C63" s="3">
        <v>134.04</v>
      </c>
      <c r="D63" s="5">
        <f t="shared" si="0"/>
        <v>-2.089116143170211E-2</v>
      </c>
      <c r="F63" s="3" t="s">
        <v>56</v>
      </c>
      <c r="G63" s="3">
        <v>175.42</v>
      </c>
      <c r="H63" s="5">
        <f t="shared" si="1"/>
        <v>-8.3298494983277682E-2</v>
      </c>
      <c r="J63" s="3" t="s">
        <v>56</v>
      </c>
      <c r="K63" s="3">
        <v>84</v>
      </c>
      <c r="L63" s="5">
        <f t="shared" si="2"/>
        <v>7.6371091747821529E-2</v>
      </c>
      <c r="N63" s="3" t="s">
        <v>56</v>
      </c>
      <c r="O63" s="3">
        <v>37.42</v>
      </c>
      <c r="P63" s="5">
        <f t="shared" si="3"/>
        <v>-3.0318735423684906E-2</v>
      </c>
      <c r="R63" s="3" t="s">
        <v>56</v>
      </c>
      <c r="S63" s="3">
        <v>53.48</v>
      </c>
      <c r="T63" s="5">
        <f t="shared" si="4"/>
        <v>-3.1334903097265054E-2</v>
      </c>
      <c r="V63" s="3" t="s">
        <v>56</v>
      </c>
      <c r="W63" s="3">
        <v>17.88</v>
      </c>
      <c r="X63" s="5">
        <f t="shared" si="5"/>
        <v>-0.14079769341662662</v>
      </c>
      <c r="Z63" s="3" t="s">
        <v>56</v>
      </c>
      <c r="AA63" s="6">
        <v>5099.96</v>
      </c>
      <c r="AB63" s="5">
        <f t="shared" si="6"/>
        <v>2.6721130287907124E-2</v>
      </c>
    </row>
    <row r="64" spans="2:28" x14ac:dyDescent="0.3">
      <c r="B64" s="3" t="s">
        <v>57</v>
      </c>
      <c r="C64" s="3">
        <v>136.9</v>
      </c>
      <c r="D64" s="5">
        <f t="shared" si="0"/>
        <v>-2.6523501386617299E-2</v>
      </c>
      <c r="F64" s="3" t="s">
        <v>57</v>
      </c>
      <c r="G64" s="3">
        <v>191.36</v>
      </c>
      <c r="H64" s="5">
        <f t="shared" si="1"/>
        <v>-1.6295687040559281E-2</v>
      </c>
      <c r="J64" s="3" t="s">
        <v>57</v>
      </c>
      <c r="K64" s="3">
        <v>78.040000000000006</v>
      </c>
      <c r="L64" s="5">
        <f t="shared" si="2"/>
        <v>6.9677419354838843E-3</v>
      </c>
      <c r="N64" s="3" t="s">
        <v>57</v>
      </c>
      <c r="O64" s="3">
        <v>38.590000000000003</v>
      </c>
      <c r="P64" s="5">
        <f t="shared" si="3"/>
        <v>-6.6295669005564828E-2</v>
      </c>
      <c r="R64" s="3" t="s">
        <v>57</v>
      </c>
      <c r="S64" s="3">
        <v>55.21</v>
      </c>
      <c r="T64" s="5">
        <f t="shared" si="4"/>
        <v>1.8115942028984477E-4</v>
      </c>
      <c r="V64" s="3" t="s">
        <v>57</v>
      </c>
      <c r="W64" s="3">
        <v>20.81</v>
      </c>
      <c r="X64" s="5">
        <f t="shared" si="5"/>
        <v>-3.8354898336414145E-2</v>
      </c>
      <c r="Z64" s="3" t="s">
        <v>57</v>
      </c>
      <c r="AA64" s="6">
        <v>4967.2299999999996</v>
      </c>
      <c r="AB64" s="5">
        <f t="shared" si="6"/>
        <v>-3.0483603693633787E-2</v>
      </c>
    </row>
    <row r="65" spans="2:28" x14ac:dyDescent="0.3">
      <c r="B65" s="4">
        <v>45477</v>
      </c>
      <c r="C65" s="3">
        <v>140.63</v>
      </c>
      <c r="D65" s="5">
        <f t="shared" si="0"/>
        <v>-4.5087254702247614E-2</v>
      </c>
      <c r="F65" s="4">
        <v>45477</v>
      </c>
      <c r="G65" s="3">
        <v>194.53</v>
      </c>
      <c r="H65" s="5">
        <f t="shared" si="1"/>
        <v>-3.2044583768721657E-2</v>
      </c>
      <c r="J65" s="4">
        <v>45477</v>
      </c>
      <c r="K65" s="3">
        <v>77.5</v>
      </c>
      <c r="L65" s="5">
        <f t="shared" si="2"/>
        <v>-7.3011400025617679E-3</v>
      </c>
      <c r="N65" s="4">
        <v>45477</v>
      </c>
      <c r="O65" s="3">
        <v>41.33</v>
      </c>
      <c r="P65" s="5">
        <f t="shared" si="3"/>
        <v>2.6686074721009589E-3</v>
      </c>
      <c r="R65" s="4">
        <v>45477</v>
      </c>
      <c r="S65" s="3">
        <v>55.2</v>
      </c>
      <c r="T65" s="5">
        <f t="shared" si="4"/>
        <v>-4.6302695231513424E-2</v>
      </c>
      <c r="V65" s="4">
        <v>45477</v>
      </c>
      <c r="W65" s="3">
        <v>21.64</v>
      </c>
      <c r="X65" s="5">
        <f t="shared" si="5"/>
        <v>-2.741573033707867E-2</v>
      </c>
      <c r="Z65" s="4">
        <v>45477</v>
      </c>
      <c r="AA65" s="6">
        <v>5123.41</v>
      </c>
      <c r="AB65" s="5">
        <f t="shared" si="6"/>
        <v>-1.5550482866223292E-2</v>
      </c>
    </row>
    <row r="66" spans="2:28" x14ac:dyDescent="0.3">
      <c r="B66" s="3" t="s">
        <v>58</v>
      </c>
      <c r="C66" s="3">
        <v>147.27000000000001</v>
      </c>
      <c r="D66" s="5">
        <f t="shared" si="0"/>
        <v>-6.4764217769680554E-3</v>
      </c>
      <c r="F66" s="3" t="s">
        <v>58</v>
      </c>
      <c r="G66" s="3">
        <v>200.97</v>
      </c>
      <c r="H66" s="5">
        <f t="shared" si="1"/>
        <v>1.5512885295603906E-2</v>
      </c>
      <c r="J66" s="3" t="s">
        <v>58</v>
      </c>
      <c r="K66" s="3">
        <v>78.069999999999993</v>
      </c>
      <c r="L66" s="5">
        <f t="shared" si="2"/>
        <v>9.3111173340800768E-2</v>
      </c>
      <c r="N66" s="3" t="s">
        <v>58</v>
      </c>
      <c r="O66" s="3">
        <v>41.22</v>
      </c>
      <c r="P66" s="5">
        <f t="shared" si="3"/>
        <v>1.0789602746444249E-2</v>
      </c>
      <c r="R66" s="3" t="s">
        <v>58</v>
      </c>
      <c r="S66" s="3">
        <v>57.88</v>
      </c>
      <c r="T66" s="5">
        <f t="shared" si="4"/>
        <v>-1.5143780840564891E-2</v>
      </c>
      <c r="V66" s="3" t="s">
        <v>58</v>
      </c>
      <c r="W66" s="3">
        <v>22.25</v>
      </c>
      <c r="X66" s="5">
        <f t="shared" si="5"/>
        <v>-2.1547933157431753E-2</v>
      </c>
      <c r="Z66" s="3" t="s">
        <v>58</v>
      </c>
      <c r="AA66" s="6">
        <v>5204.34</v>
      </c>
      <c r="AB66" s="5">
        <f t="shared" si="6"/>
        <v>-9.5178280853007724E-3</v>
      </c>
    </row>
    <row r="67" spans="2:28" x14ac:dyDescent="0.3">
      <c r="B67" s="3" t="s">
        <v>59</v>
      </c>
      <c r="C67" s="3">
        <v>148.22999999999999</v>
      </c>
      <c r="D67" s="5">
        <f t="shared" si="0"/>
        <v>2.9303520588847887E-2</v>
      </c>
      <c r="F67" s="3" t="s">
        <v>59</v>
      </c>
      <c r="G67" s="3">
        <v>197.9</v>
      </c>
      <c r="H67" s="5">
        <f t="shared" si="1"/>
        <v>1.7794692450113114E-2</v>
      </c>
      <c r="J67" s="3" t="s">
        <v>59</v>
      </c>
      <c r="K67" s="3">
        <v>71.42</v>
      </c>
      <c r="L67" s="5">
        <f t="shared" si="2"/>
        <v>5.0912301353737588E-2</v>
      </c>
      <c r="N67" s="3" t="s">
        <v>59</v>
      </c>
      <c r="O67" s="3">
        <v>40.78</v>
      </c>
      <c r="P67" s="5">
        <f t="shared" si="3"/>
        <v>2.8240040342914829E-2</v>
      </c>
      <c r="R67" s="3" t="s">
        <v>59</v>
      </c>
      <c r="S67" s="3">
        <v>58.77</v>
      </c>
      <c r="T67" s="5">
        <f t="shared" si="4"/>
        <v>1.5552099533437058E-2</v>
      </c>
      <c r="V67" s="3" t="s">
        <v>59</v>
      </c>
      <c r="W67" s="3">
        <v>22.74</v>
      </c>
      <c r="X67" s="5">
        <f t="shared" si="5"/>
        <v>6.9614299153339498E-2</v>
      </c>
      <c r="Z67" s="3" t="s">
        <v>59</v>
      </c>
      <c r="AA67" s="6">
        <v>5254.35</v>
      </c>
      <c r="AB67" s="5">
        <f t="shared" si="6"/>
        <v>3.8535166922040176E-3</v>
      </c>
    </row>
    <row r="68" spans="2:28" x14ac:dyDescent="0.3">
      <c r="B68" s="3" t="s">
        <v>60</v>
      </c>
      <c r="C68" s="3">
        <v>144.01</v>
      </c>
      <c r="D68" s="5">
        <f t="shared" si="0"/>
        <v>4.4307469180565606E-2</v>
      </c>
      <c r="F68" s="3" t="s">
        <v>60</v>
      </c>
      <c r="G68" s="3">
        <v>194.44</v>
      </c>
      <c r="H68" s="5">
        <f t="shared" si="1"/>
        <v>3.1621392190152919E-2</v>
      </c>
      <c r="J68" s="3" t="s">
        <v>60</v>
      </c>
      <c r="K68" s="3">
        <v>67.959999999999994</v>
      </c>
      <c r="L68" s="5">
        <f t="shared" si="2"/>
        <v>2.9073288915808515E-2</v>
      </c>
      <c r="N68" s="3" t="s">
        <v>60</v>
      </c>
      <c r="O68" s="3">
        <v>39.659999999999997</v>
      </c>
      <c r="P68" s="5">
        <f t="shared" si="3"/>
        <v>2.0849420849420763E-2</v>
      </c>
      <c r="R68" s="3" t="s">
        <v>60</v>
      </c>
      <c r="S68" s="3">
        <v>57.87</v>
      </c>
      <c r="T68" s="5">
        <f t="shared" si="4"/>
        <v>7.3057667346560384E-2</v>
      </c>
      <c r="V68" s="3" t="s">
        <v>60</v>
      </c>
      <c r="W68" s="3">
        <v>21.26</v>
      </c>
      <c r="X68" s="5">
        <f t="shared" si="5"/>
        <v>7.5910931174089091E-2</v>
      </c>
      <c r="Z68" s="3" t="s">
        <v>60</v>
      </c>
      <c r="AA68" s="6">
        <v>5234.18</v>
      </c>
      <c r="AB68" s="5">
        <f t="shared" si="6"/>
        <v>2.2882145907146434E-2</v>
      </c>
    </row>
    <row r="69" spans="2:28" x14ac:dyDescent="0.3">
      <c r="B69" s="4">
        <v>45568</v>
      </c>
      <c r="C69" s="3">
        <v>137.9</v>
      </c>
      <c r="D69" s="5">
        <f t="shared" si="0"/>
        <v>4.8828719196836179E-2</v>
      </c>
      <c r="F69" s="4">
        <v>45568</v>
      </c>
      <c r="G69" s="3">
        <v>188.48</v>
      </c>
      <c r="H69" s="5">
        <f t="shared" si="1"/>
        <v>1.4314928425357865E-2</v>
      </c>
      <c r="J69" s="4">
        <v>45568</v>
      </c>
      <c r="K69" s="3">
        <v>66.040000000000006</v>
      </c>
      <c r="L69" s="5">
        <f t="shared" si="2"/>
        <v>-2.7822758722214069E-2</v>
      </c>
      <c r="N69" s="4">
        <v>45568</v>
      </c>
      <c r="O69" s="3">
        <v>38.85</v>
      </c>
      <c r="P69" s="5">
        <f t="shared" si="3"/>
        <v>-0.18107082630691396</v>
      </c>
      <c r="R69" s="4">
        <v>45568</v>
      </c>
      <c r="S69" s="3">
        <v>53.93</v>
      </c>
      <c r="T69" s="5">
        <f t="shared" si="4"/>
        <v>-3.1423290203327348E-3</v>
      </c>
      <c r="V69" s="4">
        <v>45568</v>
      </c>
      <c r="W69" s="3">
        <v>19.760000000000002</v>
      </c>
      <c r="X69" s="5">
        <f t="shared" si="5"/>
        <v>-5.8599333015721622E-2</v>
      </c>
      <c r="Z69" s="4">
        <v>45568</v>
      </c>
      <c r="AA69" s="6">
        <v>5117.09</v>
      </c>
      <c r="AB69" s="5">
        <f t="shared" si="6"/>
        <v>-1.2881341377014577E-3</v>
      </c>
    </row>
    <row r="70" spans="2:28" x14ac:dyDescent="0.3">
      <c r="B70" s="4">
        <v>45354</v>
      </c>
      <c r="C70" s="3">
        <v>131.47999999999999</v>
      </c>
      <c r="D70" s="5">
        <f t="shared" si="0"/>
        <v>-1.6677884974945933E-2</v>
      </c>
      <c r="F70" s="4">
        <v>45354</v>
      </c>
      <c r="G70" s="3">
        <v>185.82</v>
      </c>
      <c r="H70" s="5">
        <f t="shared" si="1"/>
        <v>-2.558993183009961E-2</v>
      </c>
      <c r="J70" s="4">
        <v>45354</v>
      </c>
      <c r="K70" s="3">
        <v>67.930000000000007</v>
      </c>
      <c r="L70" s="5">
        <f t="shared" si="2"/>
        <v>3.033520400424683E-2</v>
      </c>
      <c r="N70" s="4">
        <v>45354</v>
      </c>
      <c r="O70" s="3">
        <v>47.44</v>
      </c>
      <c r="P70" s="5">
        <f t="shared" si="3"/>
        <v>8.438818565401629E-4</v>
      </c>
      <c r="R70" s="4">
        <v>45354</v>
      </c>
      <c r="S70" s="3">
        <v>54.1</v>
      </c>
      <c r="T70" s="5">
        <f t="shared" si="4"/>
        <v>9.3283582089551675E-3</v>
      </c>
      <c r="V70" s="4">
        <v>45354</v>
      </c>
      <c r="W70" s="3">
        <v>20.99</v>
      </c>
      <c r="X70" s="5">
        <f t="shared" si="5"/>
        <v>-4.2694497153700217E-3</v>
      </c>
      <c r="Z70" s="4">
        <v>45354</v>
      </c>
      <c r="AA70" s="6">
        <v>5123.6899999999996</v>
      </c>
      <c r="AB70" s="5">
        <f t="shared" si="6"/>
        <v>-2.6065391233931479E-3</v>
      </c>
    </row>
    <row r="71" spans="2:28" x14ac:dyDescent="0.3">
      <c r="B71" s="3" t="s">
        <v>61</v>
      </c>
      <c r="C71" s="3">
        <v>133.71</v>
      </c>
      <c r="D71" s="5">
        <f t="shared" si="0"/>
        <v>5.2751751830564464E-2</v>
      </c>
      <c r="F71" s="3" t="s">
        <v>61</v>
      </c>
      <c r="G71" s="3">
        <v>190.7</v>
      </c>
      <c r="H71" s="5">
        <f t="shared" si="1"/>
        <v>3.7370387915152126E-3</v>
      </c>
      <c r="J71" s="3" t="s">
        <v>61</v>
      </c>
      <c r="K71" s="3">
        <v>65.930000000000007</v>
      </c>
      <c r="L71" s="5">
        <f t="shared" si="2"/>
        <v>2.2804840210983723E-2</v>
      </c>
      <c r="N71" s="3" t="s">
        <v>61</v>
      </c>
      <c r="O71" s="3">
        <v>47.4</v>
      </c>
      <c r="P71" s="5">
        <f t="shared" si="3"/>
        <v>2.9623360135420107E-3</v>
      </c>
      <c r="R71" s="3" t="s">
        <v>61</v>
      </c>
      <c r="S71" s="3">
        <v>53.6</v>
      </c>
      <c r="T71" s="5">
        <f t="shared" si="4"/>
        <v>-1.9930517462058761E-2</v>
      </c>
      <c r="V71" s="3" t="s">
        <v>61</v>
      </c>
      <c r="W71" s="3">
        <v>21.08</v>
      </c>
      <c r="X71" s="5">
        <f t="shared" si="5"/>
        <v>4.2532146389713033E-2</v>
      </c>
      <c r="Z71" s="3" t="s">
        <v>61</v>
      </c>
      <c r="AA71" s="6">
        <v>5137.08</v>
      </c>
      <c r="AB71" s="5">
        <f t="shared" si="6"/>
        <v>9.4875019650997316E-3</v>
      </c>
    </row>
    <row r="72" spans="2:28" x14ac:dyDescent="0.3">
      <c r="B72" s="3" t="s">
        <v>62</v>
      </c>
      <c r="C72" s="3">
        <v>127.01</v>
      </c>
      <c r="D72" s="5">
        <f t="shared" si="0"/>
        <v>2.975514837035842E-2</v>
      </c>
      <c r="F72" s="3" t="s">
        <v>62</v>
      </c>
      <c r="G72" s="3">
        <v>189.99</v>
      </c>
      <c r="H72" s="5">
        <f t="shared" si="1"/>
        <v>2.3763336566440252E-2</v>
      </c>
      <c r="J72" s="3" t="s">
        <v>62</v>
      </c>
      <c r="K72" s="3">
        <v>64.459999999999994</v>
      </c>
      <c r="L72" s="5">
        <f t="shared" si="2"/>
        <v>-2.0662412640534811E-2</v>
      </c>
      <c r="N72" s="3" t="s">
        <v>62</v>
      </c>
      <c r="O72" s="3">
        <v>47.26</v>
      </c>
      <c r="P72" s="5">
        <f t="shared" si="3"/>
        <v>2.7391304347825995E-2</v>
      </c>
      <c r="R72" s="3" t="s">
        <v>62</v>
      </c>
      <c r="S72" s="3">
        <v>54.69</v>
      </c>
      <c r="T72" s="5">
        <f t="shared" si="4"/>
        <v>-6.1784481192077578E-3</v>
      </c>
      <c r="V72" s="3" t="s">
        <v>62</v>
      </c>
      <c r="W72" s="3">
        <v>20.22</v>
      </c>
      <c r="X72" s="5">
        <f t="shared" si="5"/>
        <v>1.7614494212380372E-2</v>
      </c>
      <c r="Z72" s="3" t="s">
        <v>62</v>
      </c>
      <c r="AA72" s="6">
        <v>5088.8</v>
      </c>
      <c r="AB72" s="5">
        <f t="shared" si="6"/>
        <v>1.6627476990632495E-2</v>
      </c>
    </row>
    <row r="73" spans="2:28" x14ac:dyDescent="0.3">
      <c r="B73" s="4">
        <v>45598</v>
      </c>
      <c r="C73" s="3">
        <v>123.34</v>
      </c>
      <c r="D73" s="5">
        <f t="shared" si="0"/>
        <v>-1.320105608448674E-2</v>
      </c>
      <c r="F73" s="4">
        <v>45598</v>
      </c>
      <c r="G73" s="3">
        <v>185.58</v>
      </c>
      <c r="H73" s="5">
        <f t="shared" si="1"/>
        <v>-5.1463493084592526E-3</v>
      </c>
      <c r="J73" s="4">
        <v>45598</v>
      </c>
      <c r="K73" s="3">
        <v>65.819999999999993</v>
      </c>
      <c r="L73" s="5">
        <f t="shared" si="2"/>
        <v>3.8825757575757569E-2</v>
      </c>
      <c r="N73" s="4">
        <v>45598</v>
      </c>
      <c r="O73" s="3">
        <v>46</v>
      </c>
      <c r="P73" s="5">
        <f t="shared" si="3"/>
        <v>-6.2648520198747004E-3</v>
      </c>
      <c r="R73" s="4">
        <v>45598</v>
      </c>
      <c r="S73" s="3">
        <v>55.03</v>
      </c>
      <c r="T73" s="5">
        <f t="shared" si="4"/>
        <v>1.7002402513398573E-2</v>
      </c>
      <c r="V73" s="4">
        <v>45598</v>
      </c>
      <c r="W73" s="3">
        <v>19.87</v>
      </c>
      <c r="X73" s="5">
        <f t="shared" si="5"/>
        <v>0</v>
      </c>
      <c r="Z73" s="4">
        <v>45598</v>
      </c>
      <c r="AA73" s="6">
        <v>5005.57</v>
      </c>
      <c r="AB73" s="5">
        <f t="shared" si="6"/>
        <v>-4.1857235791119551E-3</v>
      </c>
    </row>
    <row r="74" spans="2:28" x14ac:dyDescent="0.3">
      <c r="B74" s="4">
        <v>45384</v>
      </c>
      <c r="C74" s="3">
        <v>124.99</v>
      </c>
      <c r="D74" s="5">
        <f t="shared" si="0"/>
        <v>4.0196404793608531E-2</v>
      </c>
      <c r="F74" s="4">
        <v>45384</v>
      </c>
      <c r="G74" s="3">
        <v>186.54</v>
      </c>
      <c r="H74" s="5">
        <f t="shared" si="1"/>
        <v>1.7176509079011915E-2</v>
      </c>
      <c r="J74" s="4">
        <v>45384</v>
      </c>
      <c r="K74" s="3">
        <v>63.36</v>
      </c>
      <c r="L74" s="5">
        <f t="shared" si="2"/>
        <v>3.9029189898327266E-2</v>
      </c>
      <c r="N74" s="4">
        <v>45384</v>
      </c>
      <c r="O74" s="3">
        <v>46.29</v>
      </c>
      <c r="P74" s="5">
        <f t="shared" si="3"/>
        <v>9.5965103598691925E-3</v>
      </c>
      <c r="R74" s="4">
        <v>45384</v>
      </c>
      <c r="S74" s="3">
        <v>54.11</v>
      </c>
      <c r="T74" s="5">
        <f t="shared" si="4"/>
        <v>5.973364669016834E-2</v>
      </c>
      <c r="V74" s="4">
        <v>45384</v>
      </c>
      <c r="W74" s="3">
        <v>19.87</v>
      </c>
      <c r="X74" s="5">
        <f t="shared" si="5"/>
        <v>-2.3107177974434512E-2</v>
      </c>
      <c r="Z74" s="4">
        <v>45384</v>
      </c>
      <c r="AA74" s="6">
        <v>5026.6099999999997</v>
      </c>
      <c r="AB74" s="5">
        <f t="shared" si="6"/>
        <v>1.3713520522888434E-2</v>
      </c>
    </row>
    <row r="75" spans="2:28" x14ac:dyDescent="0.3">
      <c r="B75" s="3" t="s">
        <v>63</v>
      </c>
      <c r="C75" s="3">
        <v>120.16</v>
      </c>
      <c r="D75" s="5">
        <f t="shared" si="0"/>
        <v>3.5862068965517135E-2</v>
      </c>
      <c r="F75" s="3" t="s">
        <v>63</v>
      </c>
      <c r="G75" s="3">
        <v>183.39</v>
      </c>
      <c r="H75" s="5">
        <f t="shared" si="1"/>
        <v>4.7344374643061071E-2</v>
      </c>
      <c r="J75" s="3" t="s">
        <v>63</v>
      </c>
      <c r="K75" s="3">
        <v>60.98</v>
      </c>
      <c r="L75" s="5">
        <f t="shared" si="2"/>
        <v>-3.8322031225358821E-2</v>
      </c>
      <c r="N75" s="3" t="s">
        <v>63</v>
      </c>
      <c r="O75" s="3">
        <v>45.85</v>
      </c>
      <c r="P75" s="5">
        <f t="shared" si="3"/>
        <v>-5.0921134340716212E-2</v>
      </c>
      <c r="R75" s="3" t="s">
        <v>63</v>
      </c>
      <c r="S75" s="3">
        <v>51.06</v>
      </c>
      <c r="T75" s="5">
        <f t="shared" si="4"/>
        <v>-1.3333333333333308E-2</v>
      </c>
      <c r="V75" s="3" t="s">
        <v>63</v>
      </c>
      <c r="W75" s="3">
        <v>20.34</v>
      </c>
      <c r="X75" s="5">
        <f t="shared" si="5"/>
        <v>0.10423452768729624</v>
      </c>
      <c r="Z75" s="3" t="s">
        <v>63</v>
      </c>
      <c r="AA75" s="6">
        <v>4958.6099999999997</v>
      </c>
      <c r="AB75" s="5">
        <f t="shared" si="6"/>
        <v>1.3829567549995092E-2</v>
      </c>
    </row>
    <row r="76" spans="2:28" x14ac:dyDescent="0.3">
      <c r="B76" s="3" t="s">
        <v>64</v>
      </c>
      <c r="C76" s="3">
        <v>116</v>
      </c>
      <c r="D76" s="5">
        <f t="shared" si="0"/>
        <v>2.7822080453659304E-2</v>
      </c>
      <c r="F76" s="3" t="s">
        <v>64</v>
      </c>
      <c r="G76" s="3">
        <v>175.1</v>
      </c>
      <c r="H76" s="5">
        <f t="shared" si="1"/>
        <v>4.9823130883146494E-2</v>
      </c>
      <c r="J76" s="3" t="s">
        <v>64</v>
      </c>
      <c r="K76" s="3">
        <v>63.41</v>
      </c>
      <c r="L76" s="5">
        <f t="shared" si="2"/>
        <v>-4.474239228683341E-2</v>
      </c>
      <c r="N76" s="3" t="s">
        <v>64</v>
      </c>
      <c r="O76" s="3">
        <v>48.31</v>
      </c>
      <c r="P76" s="5">
        <f t="shared" si="3"/>
        <v>1.0035542546519061E-2</v>
      </c>
      <c r="R76" s="3" t="s">
        <v>64</v>
      </c>
      <c r="S76" s="3">
        <v>51.75</v>
      </c>
      <c r="T76" s="5">
        <f t="shared" si="4"/>
        <v>3.7074148296593279E-2</v>
      </c>
      <c r="V76" s="3" t="s">
        <v>64</v>
      </c>
      <c r="W76" s="3">
        <v>18.420000000000002</v>
      </c>
      <c r="X76" s="5">
        <f t="shared" si="5"/>
        <v>3.8917089678511152E-2</v>
      </c>
      <c r="Z76" s="3" t="s">
        <v>64</v>
      </c>
      <c r="AA76" s="6">
        <v>4890.97</v>
      </c>
      <c r="AB76" s="5">
        <f t="shared" si="6"/>
        <v>1.0570662897923633E-2</v>
      </c>
    </row>
    <row r="77" spans="2:28" x14ac:dyDescent="0.3">
      <c r="B77" s="3" t="s">
        <v>65</v>
      </c>
      <c r="C77" s="3">
        <v>112.86</v>
      </c>
      <c r="D77" s="5">
        <f t="shared" si="0"/>
        <v>-3.1796502384737746E-3</v>
      </c>
      <c r="F77" s="3" t="s">
        <v>65</v>
      </c>
      <c r="G77" s="3">
        <v>166.79</v>
      </c>
      <c r="H77" s="5">
        <f t="shared" si="1"/>
        <v>-1.2434128722837334E-2</v>
      </c>
      <c r="J77" s="3" t="s">
        <v>65</v>
      </c>
      <c r="K77" s="3">
        <v>66.38</v>
      </c>
      <c r="L77" s="5">
        <f t="shared" si="2"/>
        <v>-1.7611365990824246E-2</v>
      </c>
      <c r="N77" s="3" t="s">
        <v>65</v>
      </c>
      <c r="O77" s="3">
        <v>47.83</v>
      </c>
      <c r="P77" s="5">
        <f t="shared" si="3"/>
        <v>9.0717299578058075E-3</v>
      </c>
      <c r="R77" s="3" t="s">
        <v>65</v>
      </c>
      <c r="S77" s="3">
        <v>49.9</v>
      </c>
      <c r="T77" s="5">
        <f t="shared" si="4"/>
        <v>-3.5942492012779326E-3</v>
      </c>
      <c r="V77" s="3" t="s">
        <v>65</v>
      </c>
      <c r="W77" s="3">
        <v>17.73</v>
      </c>
      <c r="X77" s="5">
        <f t="shared" si="5"/>
        <v>-4.2656587473002161E-2</v>
      </c>
      <c r="Z77" s="3" t="s">
        <v>65</v>
      </c>
      <c r="AA77" s="6">
        <v>4839.8100000000004</v>
      </c>
      <c r="AB77" s="5">
        <f t="shared" si="6"/>
        <v>1.1701920845849534E-2</v>
      </c>
    </row>
    <row r="78" spans="2:28" x14ac:dyDescent="0.3">
      <c r="B78" s="4">
        <v>45474</v>
      </c>
      <c r="C78" s="3">
        <v>113.22</v>
      </c>
      <c r="D78" s="5">
        <f t="shared" si="0"/>
        <v>-2.5813113061435189E-2</v>
      </c>
      <c r="F78" s="4">
        <v>45474</v>
      </c>
      <c r="G78" s="3">
        <v>168.89</v>
      </c>
      <c r="H78" s="5">
        <f t="shared" si="1"/>
        <v>-9.84932872134614E-3</v>
      </c>
      <c r="J78" s="4">
        <v>45474</v>
      </c>
      <c r="K78" s="3">
        <v>67.569999999999993</v>
      </c>
      <c r="L78" s="5">
        <f t="shared" si="2"/>
        <v>1.0921603830041704E-2</v>
      </c>
      <c r="N78" s="4">
        <v>45474</v>
      </c>
      <c r="O78" s="3">
        <v>47.4</v>
      </c>
      <c r="P78" s="5">
        <f t="shared" si="3"/>
        <v>-1.9648397104446769E-2</v>
      </c>
      <c r="R78" s="4">
        <v>45474</v>
      </c>
      <c r="S78" s="3">
        <v>50.08</v>
      </c>
      <c r="T78" s="5">
        <f t="shared" si="4"/>
        <v>3.8573206138531768E-2</v>
      </c>
      <c r="V78" s="4">
        <v>45474</v>
      </c>
      <c r="W78" s="3">
        <v>18.52</v>
      </c>
      <c r="X78" s="5">
        <f t="shared" si="5"/>
        <v>-3.3907146583203041E-2</v>
      </c>
      <c r="Z78" s="4">
        <v>45474</v>
      </c>
      <c r="AA78" s="6">
        <v>4783.83</v>
      </c>
      <c r="AB78" s="5">
        <f t="shared" si="6"/>
        <v>1.8434229462407803E-2</v>
      </c>
    </row>
    <row r="79" spans="2:28" x14ac:dyDescent="0.3">
      <c r="B79" s="3" t="s">
        <v>66</v>
      </c>
      <c r="C79" s="3">
        <v>116.22</v>
      </c>
      <c r="D79" s="5">
        <f t="shared" si="0"/>
        <v>-1.5918712955122705E-2</v>
      </c>
      <c r="F79" s="3" t="s">
        <v>66</v>
      </c>
      <c r="G79" s="3">
        <v>170.57</v>
      </c>
      <c r="H79" s="5">
        <f t="shared" si="1"/>
        <v>-1.9937945299931092E-2</v>
      </c>
      <c r="J79" s="3" t="s">
        <v>66</v>
      </c>
      <c r="K79" s="3">
        <v>66.84</v>
      </c>
      <c r="L79" s="5">
        <f t="shared" si="2"/>
        <v>-5.5932203389830404E-2</v>
      </c>
      <c r="N79" s="3" t="s">
        <v>66</v>
      </c>
      <c r="O79" s="3">
        <v>48.35</v>
      </c>
      <c r="P79" s="5">
        <f t="shared" si="3"/>
        <v>-6.1664953751283669E-3</v>
      </c>
      <c r="R79" s="3" t="s">
        <v>66</v>
      </c>
      <c r="S79" s="3">
        <v>48.22</v>
      </c>
      <c r="T79" s="5">
        <f t="shared" si="4"/>
        <v>-3.637090327737813E-2</v>
      </c>
      <c r="V79" s="3" t="s">
        <v>66</v>
      </c>
      <c r="W79" s="3">
        <v>19.170000000000002</v>
      </c>
      <c r="X79" s="5">
        <f t="shared" si="5"/>
        <v>-6.1214495592556317E-2</v>
      </c>
      <c r="Z79" s="3" t="s">
        <v>66</v>
      </c>
      <c r="AA79" s="6">
        <v>4697.24</v>
      </c>
      <c r="AB79" s="5">
        <f t="shared" si="6"/>
        <v>-1.5218571731067998E-2</v>
      </c>
    </row>
    <row r="80" spans="2:28" x14ac:dyDescent="0.3">
      <c r="B80" s="3" t="s">
        <v>67</v>
      </c>
      <c r="C80" s="3">
        <v>118.1</v>
      </c>
      <c r="D80" s="5">
        <f t="shared" si="0"/>
        <v>-3.0695994747209521E-2</v>
      </c>
      <c r="F80" s="3" t="s">
        <v>67</v>
      </c>
      <c r="G80" s="3">
        <v>174.04</v>
      </c>
      <c r="H80" s="5">
        <f t="shared" si="1"/>
        <v>-2.2576659552959732E-2</v>
      </c>
      <c r="J80" s="3" t="s">
        <v>67</v>
      </c>
      <c r="K80" s="3">
        <v>70.8</v>
      </c>
      <c r="L80" s="5">
        <f t="shared" si="2"/>
        <v>-9.374562753602933E-3</v>
      </c>
      <c r="N80" s="3" t="s">
        <v>67</v>
      </c>
      <c r="O80" s="3">
        <v>48.65</v>
      </c>
      <c r="P80" s="5">
        <f t="shared" si="3"/>
        <v>1.4175526370648228E-2</v>
      </c>
      <c r="R80" s="3" t="s">
        <v>67</v>
      </c>
      <c r="S80" s="3">
        <v>50.04</v>
      </c>
      <c r="T80" s="5">
        <f t="shared" si="4"/>
        <v>-1.4184397163120588E-2</v>
      </c>
      <c r="V80" s="3" t="s">
        <v>67</v>
      </c>
      <c r="W80" s="3">
        <v>20.420000000000002</v>
      </c>
      <c r="X80" s="5">
        <f t="shared" si="5"/>
        <v>-1.5429122468659462E-2</v>
      </c>
      <c r="Z80" s="3" t="s">
        <v>67</v>
      </c>
      <c r="AA80" s="6">
        <v>4769.83</v>
      </c>
      <c r="AB80" s="5">
        <f t="shared" si="6"/>
        <v>3.1968838795026766E-3</v>
      </c>
    </row>
    <row r="81" spans="2:28" x14ac:dyDescent="0.3">
      <c r="B81" s="3" t="s">
        <v>68</v>
      </c>
      <c r="C81" s="3">
        <v>121.84</v>
      </c>
      <c r="D81" s="5">
        <f t="shared" si="0"/>
        <v>-2.1522646964343028E-2</v>
      </c>
      <c r="F81" s="3" t="s">
        <v>68</v>
      </c>
      <c r="G81" s="3">
        <v>178.06</v>
      </c>
      <c r="H81" s="5">
        <f t="shared" si="1"/>
        <v>3.032056474945044E-2</v>
      </c>
      <c r="J81" s="3" t="s">
        <v>68</v>
      </c>
      <c r="K81" s="3">
        <v>71.47</v>
      </c>
      <c r="L81" s="5">
        <f t="shared" si="2"/>
        <v>7.409077246768847E-2</v>
      </c>
      <c r="N81" s="3" t="s">
        <v>68</v>
      </c>
      <c r="O81" s="3">
        <v>47.97</v>
      </c>
      <c r="P81" s="5">
        <f t="shared" si="3"/>
        <v>0.21967963386727685</v>
      </c>
      <c r="R81" s="3" t="s">
        <v>68</v>
      </c>
      <c r="S81" s="3">
        <v>50.76</v>
      </c>
      <c r="T81" s="5">
        <f t="shared" si="4"/>
        <v>5.8823529411764719E-2</v>
      </c>
      <c r="V81" s="3" t="s">
        <v>68</v>
      </c>
      <c r="W81" s="3">
        <v>20.74</v>
      </c>
      <c r="X81" s="5">
        <f t="shared" si="5"/>
        <v>0.10909090909090913</v>
      </c>
      <c r="Z81" s="3" t="s">
        <v>68</v>
      </c>
      <c r="AA81" s="6">
        <v>4754.63</v>
      </c>
      <c r="AB81" s="5">
        <f t="shared" si="6"/>
        <v>7.5097633280287734E-3</v>
      </c>
    </row>
    <row r="82" spans="2:28" x14ac:dyDescent="0.3">
      <c r="B82" s="4">
        <v>45211</v>
      </c>
      <c r="C82" s="3">
        <v>124.52</v>
      </c>
      <c r="D82" s="5">
        <f t="shared" si="0"/>
        <v>0.10038882997525622</v>
      </c>
      <c r="F82" s="4">
        <v>45211</v>
      </c>
      <c r="G82" s="3">
        <v>172.82</v>
      </c>
      <c r="H82" s="5">
        <f t="shared" si="1"/>
        <v>6.6197791350484314E-2</v>
      </c>
      <c r="J82" s="4">
        <v>45211</v>
      </c>
      <c r="K82" s="3">
        <v>66.540000000000006</v>
      </c>
      <c r="L82" s="5">
        <f t="shared" si="2"/>
        <v>8.18181818181829E-3</v>
      </c>
      <c r="N82" s="4">
        <v>45211</v>
      </c>
      <c r="O82" s="3">
        <v>39.33</v>
      </c>
      <c r="P82" s="5">
        <f t="shared" si="3"/>
        <v>9.554317548746516E-2</v>
      </c>
      <c r="R82" s="4">
        <v>45211</v>
      </c>
      <c r="S82" s="3">
        <v>47.94</v>
      </c>
      <c r="T82" s="5">
        <f t="shared" si="4"/>
        <v>4.7182175622542566E-2</v>
      </c>
      <c r="V82" s="4">
        <v>45211</v>
      </c>
      <c r="W82" s="3">
        <v>18.7</v>
      </c>
      <c r="X82" s="5">
        <f t="shared" si="5"/>
        <v>7.5949367088607556E-2</v>
      </c>
      <c r="Z82" s="4">
        <v>45211</v>
      </c>
      <c r="AA82" s="6">
        <v>4719.1899999999996</v>
      </c>
      <c r="AB82" s="5">
        <f t="shared" si="6"/>
        <v>2.493717924493466E-2</v>
      </c>
    </row>
    <row r="83" spans="2:28" x14ac:dyDescent="0.3">
      <c r="B83" s="4">
        <v>44997</v>
      </c>
      <c r="C83" s="3">
        <v>113.16</v>
      </c>
      <c r="D83" s="5">
        <f t="shared" si="0"/>
        <v>-5.5031315240083534E-2</v>
      </c>
      <c r="F83" s="4">
        <v>44997</v>
      </c>
      <c r="G83" s="3">
        <v>162.09</v>
      </c>
      <c r="H83" s="5">
        <f t="shared" si="1"/>
        <v>-4.8823425855290092E-2</v>
      </c>
      <c r="J83" s="4">
        <v>44997</v>
      </c>
      <c r="K83" s="3">
        <v>66</v>
      </c>
      <c r="L83" s="5">
        <f t="shared" si="2"/>
        <v>-9.6261810214980148E-2</v>
      </c>
      <c r="N83" s="4">
        <v>44997</v>
      </c>
      <c r="O83" s="3">
        <v>35.9</v>
      </c>
      <c r="P83" s="5">
        <f t="shared" si="3"/>
        <v>-9.3818984547462403E-3</v>
      </c>
      <c r="R83" s="4">
        <v>44997</v>
      </c>
      <c r="S83" s="3">
        <v>45.78</v>
      </c>
      <c r="T83" s="5">
        <f t="shared" si="4"/>
        <v>-1.293661060802076E-2</v>
      </c>
      <c r="V83" s="4">
        <v>44997</v>
      </c>
      <c r="W83" s="3">
        <v>17.38</v>
      </c>
      <c r="X83" s="5">
        <f t="shared" si="5"/>
        <v>-4.8192771084337505E-2</v>
      </c>
      <c r="Z83" s="4">
        <v>44997</v>
      </c>
      <c r="AA83" s="6">
        <v>4604.37</v>
      </c>
      <c r="AB83" s="5">
        <f t="shared" si="6"/>
        <v>2.1198660175030248E-3</v>
      </c>
    </row>
    <row r="84" spans="2:28" x14ac:dyDescent="0.3">
      <c r="B84" s="3" t="s">
        <v>69</v>
      </c>
      <c r="C84" s="3">
        <v>119.75</v>
      </c>
      <c r="D84" s="5">
        <f t="shared" ref="D84:D147" si="7">(C84/C85)-1</f>
        <v>7.3991031390134632E-2</v>
      </c>
      <c r="F84" s="3" t="s">
        <v>69</v>
      </c>
      <c r="G84" s="3">
        <v>170.41</v>
      </c>
      <c r="H84" s="5">
        <f t="shared" ref="H84:H147" si="8">(G84/G85)-1</f>
        <v>8.4308984474420923E-2</v>
      </c>
      <c r="J84" s="3" t="s">
        <v>69</v>
      </c>
      <c r="K84" s="3">
        <v>73.03</v>
      </c>
      <c r="L84" s="5">
        <f t="shared" ref="L84:L147" si="9">(K84/K85)-1</f>
        <v>6.5198366394399132E-2</v>
      </c>
      <c r="N84" s="3" t="s">
        <v>69</v>
      </c>
      <c r="O84" s="3">
        <v>36.24</v>
      </c>
      <c r="P84" s="5">
        <f t="shared" ref="P84:P147" si="10">(O84/O85)-1</f>
        <v>3.9885222381635499E-2</v>
      </c>
      <c r="R84" s="3" t="s">
        <v>69</v>
      </c>
      <c r="S84" s="3">
        <v>46.38</v>
      </c>
      <c r="T84" s="5">
        <f t="shared" ref="T84:T147" si="11">(S84/S85)-1</f>
        <v>5.289443813847905E-2</v>
      </c>
      <c r="V84" s="3" t="s">
        <v>69</v>
      </c>
      <c r="W84" s="3">
        <v>18.260000000000002</v>
      </c>
      <c r="X84" s="5">
        <f t="shared" ref="X84:X147" si="12">(W84/W85)-1</f>
        <v>8.8200238379022577E-2</v>
      </c>
      <c r="Z84" s="3" t="s">
        <v>69</v>
      </c>
      <c r="AA84" s="6">
        <v>4594.63</v>
      </c>
      <c r="AB84" s="5">
        <f t="shared" ref="AB84:AB147" si="13">(AA84/AA85)-1</f>
        <v>7.740155373365365E-3</v>
      </c>
    </row>
    <row r="85" spans="2:28" x14ac:dyDescent="0.3">
      <c r="B85" s="3" t="s">
        <v>70</v>
      </c>
      <c r="C85" s="3">
        <v>111.5</v>
      </c>
      <c r="D85" s="5">
        <f t="shared" si="7"/>
        <v>5.1383755521499097E-3</v>
      </c>
      <c r="F85" s="3" t="s">
        <v>70</v>
      </c>
      <c r="G85" s="3">
        <v>157.16</v>
      </c>
      <c r="H85" s="5">
        <f t="shared" si="8"/>
        <v>2.5516713447308881E-3</v>
      </c>
      <c r="J85" s="3" t="s">
        <v>70</v>
      </c>
      <c r="K85" s="3">
        <v>68.56</v>
      </c>
      <c r="L85" s="5">
        <f t="shared" si="9"/>
        <v>2.6323486399533191E-3</v>
      </c>
      <c r="N85" s="3" t="s">
        <v>70</v>
      </c>
      <c r="O85" s="3">
        <v>34.85</v>
      </c>
      <c r="P85" s="5">
        <f t="shared" si="10"/>
        <v>1.9602106495026472E-2</v>
      </c>
      <c r="R85" s="3" t="s">
        <v>70</v>
      </c>
      <c r="S85" s="3">
        <v>44.05</v>
      </c>
      <c r="T85" s="5">
        <f t="shared" si="11"/>
        <v>-2.866593164277853E-2</v>
      </c>
      <c r="V85" s="3" t="s">
        <v>70</v>
      </c>
      <c r="W85" s="3">
        <v>16.78</v>
      </c>
      <c r="X85" s="5">
        <f t="shared" si="12"/>
        <v>-1.2360211889346551E-2</v>
      </c>
      <c r="Z85" s="3" t="s">
        <v>70</v>
      </c>
      <c r="AA85" s="6">
        <v>4559.34</v>
      </c>
      <c r="AB85" s="5">
        <f t="shared" si="13"/>
        <v>1.003983145843379E-2</v>
      </c>
    </row>
    <row r="86" spans="2:28" x14ac:dyDescent="0.3">
      <c r="B86" s="4">
        <v>45271</v>
      </c>
      <c r="C86" s="3">
        <v>110.93</v>
      </c>
      <c r="D86" s="5">
        <f t="shared" si="7"/>
        <v>1.7519721152082335E-2</v>
      </c>
      <c r="F86" s="4">
        <v>45271</v>
      </c>
      <c r="G86" s="3">
        <v>156.76</v>
      </c>
      <c r="H86" s="5">
        <f t="shared" si="8"/>
        <v>2.7126195780369455E-2</v>
      </c>
      <c r="J86" s="4">
        <v>45271</v>
      </c>
      <c r="K86" s="3">
        <v>68.38</v>
      </c>
      <c r="L86" s="5">
        <f t="shared" si="9"/>
        <v>2.5033728076750084E-2</v>
      </c>
      <c r="N86" s="4">
        <v>45271</v>
      </c>
      <c r="O86" s="3">
        <v>34.18</v>
      </c>
      <c r="P86" s="5">
        <f t="shared" si="10"/>
        <v>-4.9490538573508935E-3</v>
      </c>
      <c r="R86" s="4">
        <v>45271</v>
      </c>
      <c r="S86" s="3">
        <v>45.35</v>
      </c>
      <c r="T86" s="5">
        <f t="shared" si="11"/>
        <v>3.7627268702966621E-3</v>
      </c>
      <c r="V86" s="4">
        <v>45271</v>
      </c>
      <c r="W86" s="3">
        <v>16.989999999999998</v>
      </c>
      <c r="X86" s="5">
        <f t="shared" si="12"/>
        <v>2.6586102719033056E-2</v>
      </c>
      <c r="Z86" s="4">
        <v>45271</v>
      </c>
      <c r="AA86" s="6">
        <v>4514.0200000000004</v>
      </c>
      <c r="AB86" s="5">
        <f t="shared" si="13"/>
        <v>2.2372509761643844E-2</v>
      </c>
    </row>
    <row r="87" spans="2:28" x14ac:dyDescent="0.3">
      <c r="B87" s="4">
        <v>45057</v>
      </c>
      <c r="C87" s="3">
        <v>109.02</v>
      </c>
      <c r="D87" s="5">
        <f t="shared" si="7"/>
        <v>-2.5475998927326438E-2</v>
      </c>
      <c r="F87" s="4">
        <v>45057</v>
      </c>
      <c r="G87" s="3">
        <v>152.62</v>
      </c>
      <c r="H87" s="5">
        <f t="shared" si="8"/>
        <v>2.0353226971308036E-3</v>
      </c>
      <c r="J87" s="4">
        <v>45057</v>
      </c>
      <c r="K87" s="3">
        <v>66.709999999999994</v>
      </c>
      <c r="L87" s="5">
        <f t="shared" si="9"/>
        <v>9.002250562639702E-4</v>
      </c>
      <c r="N87" s="4">
        <v>45057</v>
      </c>
      <c r="O87" s="3">
        <v>34.35</v>
      </c>
      <c r="P87" s="5">
        <f t="shared" si="10"/>
        <v>3.2126168224297924E-3</v>
      </c>
      <c r="R87" s="4">
        <v>45057</v>
      </c>
      <c r="S87" s="3">
        <v>45.18</v>
      </c>
      <c r="T87" s="5">
        <f t="shared" si="11"/>
        <v>-8.993200263215706E-3</v>
      </c>
      <c r="V87" s="4">
        <v>45057</v>
      </c>
      <c r="W87" s="3">
        <v>16.55</v>
      </c>
      <c r="X87" s="5">
        <f t="shared" si="12"/>
        <v>-3.3294392523364524E-2</v>
      </c>
      <c r="Z87" s="4">
        <v>45057</v>
      </c>
      <c r="AA87" s="6">
        <v>4415.24</v>
      </c>
      <c r="AB87" s="5">
        <f t="shared" si="13"/>
        <v>1.3055429360719906E-2</v>
      </c>
    </row>
    <row r="88" spans="2:28" x14ac:dyDescent="0.3">
      <c r="B88" s="3" t="s">
        <v>71</v>
      </c>
      <c r="C88" s="3">
        <v>111.87</v>
      </c>
      <c r="D88" s="5">
        <f t="shared" si="7"/>
        <v>7.4536547882047888E-2</v>
      </c>
      <c r="F88" s="3" t="s">
        <v>71</v>
      </c>
      <c r="G88" s="3">
        <v>152.31</v>
      </c>
      <c r="H88" s="5">
        <f t="shared" si="8"/>
        <v>2.8357302005266316E-2</v>
      </c>
      <c r="J88" s="3" t="s">
        <v>71</v>
      </c>
      <c r="K88" s="3">
        <v>66.650000000000006</v>
      </c>
      <c r="L88" s="5">
        <f t="shared" si="9"/>
        <v>6.6570651304208805E-2</v>
      </c>
      <c r="N88" s="3" t="s">
        <v>71</v>
      </c>
      <c r="O88" s="3">
        <v>34.24</v>
      </c>
      <c r="P88" s="5">
        <f t="shared" si="10"/>
        <v>1.9350997320631169E-2</v>
      </c>
      <c r="R88" s="3" t="s">
        <v>71</v>
      </c>
      <c r="S88" s="3">
        <v>45.59</v>
      </c>
      <c r="T88" s="5">
        <f t="shared" si="11"/>
        <v>9.0669856459330234E-2</v>
      </c>
      <c r="V88" s="3" t="s">
        <v>71</v>
      </c>
      <c r="W88" s="3">
        <v>17.12</v>
      </c>
      <c r="X88" s="5">
        <f t="shared" si="12"/>
        <v>6.733167082294278E-2</v>
      </c>
      <c r="Z88" s="3" t="s">
        <v>71</v>
      </c>
      <c r="AA88" s="6">
        <v>4358.34</v>
      </c>
      <c r="AB88" s="5">
        <f t="shared" si="13"/>
        <v>5.852522362576118E-2</v>
      </c>
    </row>
    <row r="89" spans="2:28" x14ac:dyDescent="0.3">
      <c r="B89" s="3" t="s">
        <v>72</v>
      </c>
      <c r="C89" s="3">
        <v>104.11</v>
      </c>
      <c r="D89" s="5">
        <f t="shared" si="7"/>
        <v>5.2147549267306692E-2</v>
      </c>
      <c r="F89" s="3" t="s">
        <v>72</v>
      </c>
      <c r="G89" s="3">
        <v>148.11000000000001</v>
      </c>
      <c r="H89" s="5">
        <f t="shared" si="8"/>
        <v>4.7750424448217421E-2</v>
      </c>
      <c r="J89" s="3" t="s">
        <v>72</v>
      </c>
      <c r="K89" s="3">
        <v>62.49</v>
      </c>
      <c r="L89" s="5">
        <f t="shared" si="9"/>
        <v>2.4258318308474136E-2</v>
      </c>
      <c r="N89" s="3" t="s">
        <v>72</v>
      </c>
      <c r="O89" s="3">
        <v>33.590000000000003</v>
      </c>
      <c r="P89" s="5">
        <f t="shared" si="10"/>
        <v>5.4962311557789079E-2</v>
      </c>
      <c r="R89" s="3" t="s">
        <v>72</v>
      </c>
      <c r="S89" s="3">
        <v>41.8</v>
      </c>
      <c r="T89" s="5">
        <f t="shared" si="11"/>
        <v>3.6192364898363749E-2</v>
      </c>
      <c r="V89" s="3" t="s">
        <v>72</v>
      </c>
      <c r="W89" s="3">
        <v>16.04</v>
      </c>
      <c r="X89" s="5">
        <f t="shared" si="12"/>
        <v>9.9383139136394849E-2</v>
      </c>
      <c r="Z89" s="3" t="s">
        <v>72</v>
      </c>
      <c r="AA89" s="6">
        <v>4117.37</v>
      </c>
      <c r="AB89" s="5">
        <f t="shared" si="13"/>
        <v>-2.5280765880080325E-2</v>
      </c>
    </row>
    <row r="90" spans="2:28" x14ac:dyDescent="0.3">
      <c r="B90" s="3" t="s">
        <v>73</v>
      </c>
      <c r="C90" s="3">
        <v>98.95</v>
      </c>
      <c r="D90" s="5">
        <f t="shared" si="7"/>
        <v>-6.571617411009345E-2</v>
      </c>
      <c r="F90" s="3" t="s">
        <v>73</v>
      </c>
      <c r="G90" s="3">
        <v>141.36000000000001</v>
      </c>
      <c r="H90" s="5">
        <f t="shared" si="8"/>
        <v>-3.8759689922480578E-2</v>
      </c>
      <c r="J90" s="3" t="s">
        <v>73</v>
      </c>
      <c r="K90" s="3">
        <v>61.01</v>
      </c>
      <c r="L90" s="5">
        <f t="shared" si="9"/>
        <v>-4.9688473520249299E-2</v>
      </c>
      <c r="N90" s="3" t="s">
        <v>73</v>
      </c>
      <c r="O90" s="3">
        <v>31.84</v>
      </c>
      <c r="P90" s="5">
        <f t="shared" si="10"/>
        <v>-4.2406015037594003E-2</v>
      </c>
      <c r="R90" s="3" t="s">
        <v>73</v>
      </c>
      <c r="S90" s="3">
        <v>40.340000000000003</v>
      </c>
      <c r="T90" s="5">
        <f t="shared" si="11"/>
        <v>-6.5338276181649557E-2</v>
      </c>
      <c r="V90" s="3" t="s">
        <v>73</v>
      </c>
      <c r="W90" s="3">
        <v>14.59</v>
      </c>
      <c r="X90" s="5">
        <f t="shared" si="12"/>
        <v>-3.7598944591029082E-2</v>
      </c>
      <c r="Z90" s="3" t="s">
        <v>73</v>
      </c>
      <c r="AA90" s="6">
        <v>4224.16</v>
      </c>
      <c r="AB90" s="5">
        <f t="shared" si="13"/>
        <v>-2.3942991556872073E-2</v>
      </c>
    </row>
    <row r="91" spans="2:28" x14ac:dyDescent="0.3">
      <c r="B91" s="4">
        <v>45148</v>
      </c>
      <c r="C91" s="3">
        <v>105.91</v>
      </c>
      <c r="D91" s="5">
        <f t="shared" si="7"/>
        <v>-2.1616628175519681E-2</v>
      </c>
      <c r="F91" s="4">
        <v>45148</v>
      </c>
      <c r="G91" s="3">
        <v>147.06</v>
      </c>
      <c r="H91" s="5">
        <f t="shared" si="8"/>
        <v>-6.4682312535775499E-2</v>
      </c>
      <c r="J91" s="4">
        <v>45148</v>
      </c>
      <c r="K91" s="3">
        <v>64.2</v>
      </c>
      <c r="L91" s="5">
        <f t="shared" si="9"/>
        <v>-4.2219901536625359E-2</v>
      </c>
      <c r="N91" s="4">
        <v>45148</v>
      </c>
      <c r="O91" s="3">
        <v>33.25</v>
      </c>
      <c r="P91" s="5">
        <f t="shared" si="10"/>
        <v>5.4429996976110839E-3</v>
      </c>
      <c r="R91" s="4">
        <v>45148</v>
      </c>
      <c r="S91" s="3">
        <v>43.16</v>
      </c>
      <c r="T91" s="5">
        <f t="shared" si="11"/>
        <v>-9.4608768617579275E-2</v>
      </c>
      <c r="V91" s="4">
        <v>45148</v>
      </c>
      <c r="W91" s="3">
        <v>15.16</v>
      </c>
      <c r="X91" s="5">
        <f t="shared" si="12"/>
        <v>-2.1935483870967776E-2</v>
      </c>
      <c r="Z91" s="4">
        <v>45148</v>
      </c>
      <c r="AA91" s="6">
        <v>4327.78</v>
      </c>
      <c r="AB91" s="5">
        <f t="shared" si="13"/>
        <v>4.4748752466055031E-3</v>
      </c>
    </row>
    <row r="92" spans="2:28" x14ac:dyDescent="0.3">
      <c r="B92" s="4">
        <v>44936</v>
      </c>
      <c r="C92" s="3">
        <v>108.25</v>
      </c>
      <c r="D92" s="5">
        <f t="shared" si="7"/>
        <v>9.6064167132998701E-3</v>
      </c>
      <c r="F92" s="4">
        <v>44936</v>
      </c>
      <c r="G92" s="3">
        <v>157.22999999999999</v>
      </c>
      <c r="H92" s="5">
        <f t="shared" si="8"/>
        <v>5.6283978253917066E-3</v>
      </c>
      <c r="J92" s="4">
        <v>44936</v>
      </c>
      <c r="K92" s="3">
        <v>67.03</v>
      </c>
      <c r="L92" s="5">
        <f t="shared" si="9"/>
        <v>-2.6781728909387459E-3</v>
      </c>
      <c r="N92" s="4">
        <v>44936</v>
      </c>
      <c r="O92" s="3">
        <v>33.07</v>
      </c>
      <c r="P92" s="5">
        <f t="shared" si="10"/>
        <v>1.8165024630542037E-2</v>
      </c>
      <c r="R92" s="4">
        <v>44936</v>
      </c>
      <c r="S92" s="3">
        <v>47.67</v>
      </c>
      <c r="T92" s="5">
        <f t="shared" si="11"/>
        <v>-3.5215543412264627E-2</v>
      </c>
      <c r="V92" s="4">
        <v>44936</v>
      </c>
      <c r="W92" s="3">
        <v>15.5</v>
      </c>
      <c r="X92" s="5">
        <f t="shared" si="12"/>
        <v>-8.3173384516954663E-3</v>
      </c>
      <c r="Z92" s="4">
        <v>44936</v>
      </c>
      <c r="AA92" s="6">
        <v>4308.5</v>
      </c>
      <c r="AB92" s="5">
        <f t="shared" si="13"/>
        <v>4.7690675248655001E-3</v>
      </c>
    </row>
    <row r="93" spans="2:28" x14ac:dyDescent="0.3">
      <c r="B93" s="3" t="s">
        <v>74</v>
      </c>
      <c r="C93" s="3">
        <v>107.22</v>
      </c>
      <c r="D93" s="5">
        <f t="shared" si="7"/>
        <v>6.0534124629080255E-2</v>
      </c>
      <c r="F93" s="3" t="s">
        <v>74</v>
      </c>
      <c r="G93" s="3">
        <v>156.35</v>
      </c>
      <c r="H93" s="5">
        <f t="shared" si="8"/>
        <v>2.1027884803761498E-2</v>
      </c>
      <c r="J93" s="3" t="s">
        <v>74</v>
      </c>
      <c r="K93" s="3">
        <v>67.209999999999994</v>
      </c>
      <c r="L93" s="5">
        <f t="shared" si="9"/>
        <v>-2.6083176351253567E-2</v>
      </c>
      <c r="N93" s="3" t="s">
        <v>74</v>
      </c>
      <c r="O93" s="3">
        <v>32.479999999999997</v>
      </c>
      <c r="P93" s="5">
        <f t="shared" si="10"/>
        <v>1.4999999999999902E-2</v>
      </c>
      <c r="R93" s="3" t="s">
        <v>74</v>
      </c>
      <c r="S93" s="3">
        <v>49.41</v>
      </c>
      <c r="T93" s="5">
        <f t="shared" si="11"/>
        <v>-6.8341708542714041E-3</v>
      </c>
      <c r="V93" s="3" t="s">
        <v>74</v>
      </c>
      <c r="W93" s="3">
        <v>15.63</v>
      </c>
      <c r="X93" s="5">
        <f t="shared" si="12"/>
        <v>8.0912863070539354E-2</v>
      </c>
      <c r="Z93" s="3" t="s">
        <v>74</v>
      </c>
      <c r="AA93" s="6">
        <v>4288.05</v>
      </c>
      <c r="AB93" s="5">
        <f t="shared" si="13"/>
        <v>-7.4096193108429409E-3</v>
      </c>
    </row>
    <row r="94" spans="2:28" x14ac:dyDescent="0.3">
      <c r="B94" s="3" t="s">
        <v>75</v>
      </c>
      <c r="C94" s="3">
        <v>101.1</v>
      </c>
      <c r="D94" s="5">
        <f t="shared" si="7"/>
        <v>2.4212339175362141E-2</v>
      </c>
      <c r="F94" s="3" t="s">
        <v>75</v>
      </c>
      <c r="G94" s="3">
        <v>153.13</v>
      </c>
      <c r="H94" s="5">
        <f t="shared" si="8"/>
        <v>-1.4734268433920894E-2</v>
      </c>
      <c r="J94" s="3" t="s">
        <v>75</v>
      </c>
      <c r="K94" s="3">
        <v>69.010000000000005</v>
      </c>
      <c r="L94" s="5">
        <f t="shared" si="9"/>
        <v>2.9692629065950493E-2</v>
      </c>
      <c r="N94" s="3" t="s">
        <v>75</v>
      </c>
      <c r="O94" s="3">
        <v>32</v>
      </c>
      <c r="P94" s="5">
        <f t="shared" si="10"/>
        <v>4.3024771838331199E-2</v>
      </c>
      <c r="R94" s="3" t="s">
        <v>75</v>
      </c>
      <c r="S94" s="3">
        <v>49.75</v>
      </c>
      <c r="T94" s="5">
        <f t="shared" si="11"/>
        <v>-3.7345201238390136E-2</v>
      </c>
      <c r="V94" s="3" t="s">
        <v>75</v>
      </c>
      <c r="W94" s="3">
        <v>14.46</v>
      </c>
      <c r="X94" s="5">
        <f t="shared" si="12"/>
        <v>1.1896431070678837E-2</v>
      </c>
      <c r="Z94" s="3" t="s">
        <v>75</v>
      </c>
      <c r="AA94" s="6">
        <v>4320.0600000000004</v>
      </c>
      <c r="AB94" s="5">
        <f t="shared" si="13"/>
        <v>-2.9269805317370334E-2</v>
      </c>
    </row>
    <row r="95" spans="2:28" x14ac:dyDescent="0.3">
      <c r="B95" s="4">
        <v>45208</v>
      </c>
      <c r="C95" s="3">
        <v>98.71</v>
      </c>
      <c r="D95" s="5">
        <f t="shared" si="7"/>
        <v>-4.10918981931222E-2</v>
      </c>
      <c r="F95" s="4">
        <v>45208</v>
      </c>
      <c r="G95" s="3">
        <v>155.41999999999999</v>
      </c>
      <c r="H95" s="5">
        <f t="shared" si="8"/>
        <v>-5.7717958045349849E-2</v>
      </c>
      <c r="J95" s="4">
        <v>45208</v>
      </c>
      <c r="K95" s="3">
        <v>67.02</v>
      </c>
      <c r="L95" s="5">
        <f t="shared" si="9"/>
        <v>7.6107899807321688E-2</v>
      </c>
      <c r="N95" s="4">
        <v>45208</v>
      </c>
      <c r="O95" s="3">
        <v>30.68</v>
      </c>
      <c r="P95" s="5">
        <f t="shared" si="10"/>
        <v>-2.6007802340702879E-3</v>
      </c>
      <c r="R95" s="4">
        <v>45208</v>
      </c>
      <c r="S95" s="3">
        <v>51.68</v>
      </c>
      <c r="T95" s="5">
        <f t="shared" si="11"/>
        <v>-3.3838100579547614E-2</v>
      </c>
      <c r="V95" s="4">
        <v>45208</v>
      </c>
      <c r="W95" s="3">
        <v>14.29</v>
      </c>
      <c r="X95" s="5">
        <f t="shared" si="12"/>
        <v>3.5112359550562022E-3</v>
      </c>
      <c r="Z95" s="4">
        <v>45208</v>
      </c>
      <c r="AA95" s="6">
        <v>4450.32</v>
      </c>
      <c r="AB95" s="5">
        <f t="shared" si="13"/>
        <v>-1.6085285665251581E-3</v>
      </c>
    </row>
    <row r="96" spans="2:28" x14ac:dyDescent="0.3">
      <c r="B96" s="4">
        <v>44994</v>
      </c>
      <c r="C96" s="3">
        <v>102.94</v>
      </c>
      <c r="D96" s="5">
        <f t="shared" si="7"/>
        <v>-4.0633737185461372E-2</v>
      </c>
      <c r="F96" s="4">
        <v>44994</v>
      </c>
      <c r="G96" s="3">
        <v>164.94</v>
      </c>
      <c r="H96" s="5">
        <f t="shared" si="8"/>
        <v>-4.4269324371306151E-2</v>
      </c>
      <c r="J96" s="4">
        <v>44994</v>
      </c>
      <c r="K96" s="3">
        <v>62.28</v>
      </c>
      <c r="L96" s="5">
        <f t="shared" si="9"/>
        <v>-3.1866936110679256E-2</v>
      </c>
      <c r="N96" s="4">
        <v>44994</v>
      </c>
      <c r="O96" s="3">
        <v>30.76</v>
      </c>
      <c r="P96" s="5">
        <f t="shared" si="10"/>
        <v>-9.0206185567009989E-3</v>
      </c>
      <c r="R96" s="4">
        <v>44994</v>
      </c>
      <c r="S96" s="3">
        <v>53.49</v>
      </c>
      <c r="T96" s="5">
        <f t="shared" si="11"/>
        <v>-7.2159583694709428E-2</v>
      </c>
      <c r="V96" s="4">
        <v>44994</v>
      </c>
      <c r="W96" s="3">
        <v>14.24</v>
      </c>
      <c r="X96" s="5">
        <f t="shared" si="12"/>
        <v>-8.1882656350741434E-2</v>
      </c>
      <c r="Z96" s="4">
        <v>44994</v>
      </c>
      <c r="AA96" s="6">
        <v>4457.49</v>
      </c>
      <c r="AB96" s="5">
        <f t="shared" si="13"/>
        <v>-1.290588316056851E-2</v>
      </c>
    </row>
    <row r="97" spans="2:28" x14ac:dyDescent="0.3">
      <c r="B97" s="3" t="s">
        <v>76</v>
      </c>
      <c r="C97" s="3">
        <v>107.3</v>
      </c>
      <c r="D97" s="5">
        <f t="shared" si="7"/>
        <v>5.4441823899370911E-2</v>
      </c>
      <c r="F97" s="3" t="s">
        <v>76</v>
      </c>
      <c r="G97" s="3">
        <v>172.58</v>
      </c>
      <c r="H97" s="5">
        <f t="shared" si="8"/>
        <v>4.3409915356711126E-2</v>
      </c>
      <c r="J97" s="3" t="s">
        <v>76</v>
      </c>
      <c r="K97" s="3">
        <v>64.33</v>
      </c>
      <c r="L97" s="5">
        <f t="shared" si="9"/>
        <v>9.3303874915023677E-2</v>
      </c>
      <c r="N97" s="3" t="s">
        <v>76</v>
      </c>
      <c r="O97" s="3">
        <v>31.04</v>
      </c>
      <c r="P97" s="5">
        <f t="shared" si="10"/>
        <v>2.4760647078243547E-2</v>
      </c>
      <c r="R97" s="3" t="s">
        <v>76</v>
      </c>
      <c r="S97" s="3">
        <v>57.65</v>
      </c>
      <c r="T97" s="5">
        <f t="shared" si="11"/>
        <v>4.9135577797998042E-2</v>
      </c>
      <c r="V97" s="3" t="s">
        <v>76</v>
      </c>
      <c r="W97" s="3">
        <v>15.51</v>
      </c>
      <c r="X97" s="5">
        <f t="shared" si="12"/>
        <v>5.7980900409276837E-2</v>
      </c>
      <c r="Z97" s="3" t="s">
        <v>76</v>
      </c>
      <c r="AA97" s="6">
        <v>4515.7700000000004</v>
      </c>
      <c r="AB97" s="5">
        <f t="shared" si="13"/>
        <v>2.4981217556307778E-2</v>
      </c>
    </row>
    <row r="98" spans="2:28" x14ac:dyDescent="0.3">
      <c r="B98" s="3" t="s">
        <v>77</v>
      </c>
      <c r="C98" s="3">
        <v>101.76</v>
      </c>
      <c r="D98" s="5">
        <f t="shared" si="7"/>
        <v>-3.3067274800456015E-2</v>
      </c>
      <c r="F98" s="3" t="s">
        <v>77</v>
      </c>
      <c r="G98" s="3">
        <v>165.4</v>
      </c>
      <c r="H98" s="5">
        <f t="shared" si="8"/>
        <v>-1.7464654865153806E-2</v>
      </c>
      <c r="J98" s="3" t="s">
        <v>77</v>
      </c>
      <c r="K98" s="3">
        <v>58.84</v>
      </c>
      <c r="L98" s="5">
        <f t="shared" si="9"/>
        <v>1.4657699603379815E-2</v>
      </c>
      <c r="N98" s="3" t="s">
        <v>77</v>
      </c>
      <c r="O98" s="3">
        <v>30.29</v>
      </c>
      <c r="P98" s="5">
        <f t="shared" si="10"/>
        <v>-2.2587931590835719E-2</v>
      </c>
      <c r="R98" s="3" t="s">
        <v>77</v>
      </c>
      <c r="S98" s="3">
        <v>54.95</v>
      </c>
      <c r="T98" s="5">
        <f t="shared" si="11"/>
        <v>-1.8574745490266054E-2</v>
      </c>
      <c r="V98" s="3" t="s">
        <v>77</v>
      </c>
      <c r="W98" s="3">
        <v>14.66</v>
      </c>
      <c r="X98" s="5">
        <f t="shared" si="12"/>
        <v>-2.0053475935828957E-2</v>
      </c>
      <c r="Z98" s="3" t="s">
        <v>77</v>
      </c>
      <c r="AA98" s="6">
        <v>4405.71</v>
      </c>
      <c r="AB98" s="5">
        <f t="shared" si="13"/>
        <v>8.2385329918919226E-3</v>
      </c>
    </row>
    <row r="99" spans="2:28" x14ac:dyDescent="0.3">
      <c r="B99" s="3" t="s">
        <v>78</v>
      </c>
      <c r="C99" s="3">
        <v>105.24</v>
      </c>
      <c r="D99" s="5">
        <f t="shared" si="7"/>
        <v>2.8739002932551383E-2</v>
      </c>
      <c r="F99" s="3" t="s">
        <v>78</v>
      </c>
      <c r="G99" s="3">
        <v>168.34</v>
      </c>
      <c r="H99" s="5">
        <f t="shared" si="8"/>
        <v>1.0929618063896251E-2</v>
      </c>
      <c r="J99" s="3" t="s">
        <v>78</v>
      </c>
      <c r="K99" s="3">
        <v>57.99</v>
      </c>
      <c r="L99" s="5">
        <f t="shared" si="9"/>
        <v>7.9958282635146372E-3</v>
      </c>
      <c r="N99" s="3" t="s">
        <v>78</v>
      </c>
      <c r="O99" s="3">
        <v>30.99</v>
      </c>
      <c r="P99" s="5">
        <f t="shared" si="10"/>
        <v>0.36399647887323949</v>
      </c>
      <c r="R99" s="3" t="s">
        <v>78</v>
      </c>
      <c r="S99" s="3">
        <v>55.99</v>
      </c>
      <c r="T99" s="5">
        <f t="shared" si="11"/>
        <v>1.7075386012715743E-2</v>
      </c>
      <c r="V99" s="3" t="s">
        <v>78</v>
      </c>
      <c r="W99" s="3">
        <v>14.96</v>
      </c>
      <c r="X99" s="5">
        <f t="shared" si="12"/>
        <v>1.83798502382575E-2</v>
      </c>
      <c r="Z99" s="3" t="s">
        <v>78</v>
      </c>
      <c r="AA99" s="6">
        <v>4369.71</v>
      </c>
      <c r="AB99" s="5">
        <f t="shared" si="13"/>
        <v>-2.1133275836964227E-2</v>
      </c>
    </row>
    <row r="100" spans="2:28" x14ac:dyDescent="0.3">
      <c r="B100" s="4">
        <v>45085</v>
      </c>
      <c r="C100" s="3">
        <v>102.3</v>
      </c>
      <c r="D100" s="5">
        <f t="shared" si="7"/>
        <v>-1.4355910974082398E-2</v>
      </c>
      <c r="F100" s="4">
        <v>45085</v>
      </c>
      <c r="G100" s="3">
        <v>166.52</v>
      </c>
      <c r="H100" s="5">
        <f t="shared" si="8"/>
        <v>-7.3915116833570549E-3</v>
      </c>
      <c r="J100" s="4">
        <v>45085</v>
      </c>
      <c r="K100" s="3">
        <v>57.53</v>
      </c>
      <c r="L100" s="5">
        <f t="shared" si="9"/>
        <v>-8.9577950043066012E-3</v>
      </c>
      <c r="N100" s="4">
        <v>45085</v>
      </c>
      <c r="O100" s="3">
        <v>22.72</v>
      </c>
      <c r="P100" s="5">
        <f t="shared" si="10"/>
        <v>-5.7652426379095845E-2</v>
      </c>
      <c r="R100" s="4">
        <v>45085</v>
      </c>
      <c r="S100" s="3">
        <v>55.05</v>
      </c>
      <c r="T100" s="5">
        <f t="shared" si="11"/>
        <v>-1.5733953155730451E-2</v>
      </c>
      <c r="V100" s="4">
        <v>45085</v>
      </c>
      <c r="W100" s="3">
        <v>14.69</v>
      </c>
      <c r="X100" s="5">
        <f t="shared" si="12"/>
        <v>-9.0402476780185759E-2</v>
      </c>
      <c r="Z100" s="4">
        <v>45085</v>
      </c>
      <c r="AA100" s="6">
        <v>4464.05</v>
      </c>
      <c r="AB100" s="5">
        <f t="shared" si="13"/>
        <v>-3.1219085178079142E-3</v>
      </c>
    </row>
    <row r="101" spans="2:28" x14ac:dyDescent="0.3">
      <c r="B101" s="3" t="s">
        <v>79</v>
      </c>
      <c r="C101" s="3">
        <v>103.79</v>
      </c>
      <c r="D101" s="5">
        <f t="shared" si="7"/>
        <v>-1.926596666987912E-4</v>
      </c>
      <c r="F101" s="3" t="s">
        <v>79</v>
      </c>
      <c r="G101" s="3">
        <v>167.76</v>
      </c>
      <c r="H101" s="5">
        <f t="shared" si="8"/>
        <v>-6.9847283059074616E-3</v>
      </c>
      <c r="J101" s="3" t="s">
        <v>79</v>
      </c>
      <c r="K101" s="3">
        <v>58.05</v>
      </c>
      <c r="L101" s="5">
        <f t="shared" si="9"/>
        <v>-1.0736196319018454E-2</v>
      </c>
      <c r="N101" s="3" t="s">
        <v>79</v>
      </c>
      <c r="O101" s="3">
        <v>24.11</v>
      </c>
      <c r="P101" s="5">
        <f t="shared" si="10"/>
        <v>-2.269963518443463E-2</v>
      </c>
      <c r="R101" s="3" t="s">
        <v>79</v>
      </c>
      <c r="S101" s="3">
        <v>55.93</v>
      </c>
      <c r="T101" s="5">
        <f t="shared" si="11"/>
        <v>-5.6888888888888545E-3</v>
      </c>
      <c r="V101" s="3" t="s">
        <v>79</v>
      </c>
      <c r="W101" s="3">
        <v>16.149999999999999</v>
      </c>
      <c r="X101" s="5">
        <f t="shared" si="12"/>
        <v>-5.6107539450613753E-2</v>
      </c>
      <c r="Z101" s="3" t="s">
        <v>79</v>
      </c>
      <c r="AA101" s="6">
        <v>4478.03</v>
      </c>
      <c r="AB101" s="5">
        <f t="shared" si="13"/>
        <v>-2.2740019597444872E-2</v>
      </c>
    </row>
    <row r="102" spans="2:28" x14ac:dyDescent="0.3">
      <c r="B102" s="3" t="s">
        <v>80</v>
      </c>
      <c r="C102" s="3">
        <v>103.81</v>
      </c>
      <c r="D102" s="5">
        <f t="shared" si="7"/>
        <v>3.4995014955134573E-2</v>
      </c>
      <c r="F102" s="3" t="s">
        <v>80</v>
      </c>
      <c r="G102" s="3">
        <v>168.94</v>
      </c>
      <c r="H102" s="5">
        <f t="shared" si="8"/>
        <v>3.1190868583287568E-2</v>
      </c>
      <c r="J102" s="3" t="s">
        <v>80</v>
      </c>
      <c r="K102" s="3">
        <v>58.68</v>
      </c>
      <c r="L102" s="5">
        <f t="shared" si="9"/>
        <v>4.2458696038372823E-2</v>
      </c>
      <c r="N102" s="3" t="s">
        <v>80</v>
      </c>
      <c r="O102" s="3">
        <v>24.67</v>
      </c>
      <c r="P102" s="5">
        <f t="shared" si="10"/>
        <v>1.857968620974404E-2</v>
      </c>
      <c r="R102" s="3" t="s">
        <v>80</v>
      </c>
      <c r="S102" s="3">
        <v>56.25</v>
      </c>
      <c r="T102" s="5">
        <f t="shared" si="11"/>
        <v>2.4030584380120068E-2</v>
      </c>
      <c r="V102" s="3" t="s">
        <v>80</v>
      </c>
      <c r="W102" s="3">
        <v>17.11</v>
      </c>
      <c r="X102" s="5">
        <f t="shared" si="12"/>
        <v>7.0043777360850434E-2</v>
      </c>
      <c r="Z102" s="3" t="s">
        <v>80</v>
      </c>
      <c r="AA102" s="6">
        <v>4582.2299999999996</v>
      </c>
      <c r="AB102" s="5">
        <f t="shared" si="13"/>
        <v>1.0116084773187151E-2</v>
      </c>
    </row>
    <row r="103" spans="2:28" x14ac:dyDescent="0.3">
      <c r="B103" s="3" t="s">
        <v>81</v>
      </c>
      <c r="C103" s="3">
        <v>100.3</v>
      </c>
      <c r="D103" s="5">
        <f t="shared" si="7"/>
        <v>-5.6976306882286609E-2</v>
      </c>
      <c r="F103" s="3" t="s">
        <v>81</v>
      </c>
      <c r="G103" s="3">
        <v>163.83000000000001</v>
      </c>
      <c r="H103" s="5">
        <f t="shared" si="8"/>
        <v>-1.7629069976614509E-2</v>
      </c>
      <c r="J103" s="3" t="s">
        <v>81</v>
      </c>
      <c r="K103" s="3">
        <v>56.29</v>
      </c>
      <c r="L103" s="5">
        <f t="shared" si="9"/>
        <v>-9.3277015135515562E-3</v>
      </c>
      <c r="N103" s="3" t="s">
        <v>81</v>
      </c>
      <c r="O103" s="3">
        <v>24.22</v>
      </c>
      <c r="P103" s="5">
        <f t="shared" si="10"/>
        <v>-1.183190534475731E-2</v>
      </c>
      <c r="R103" s="3" t="s">
        <v>81</v>
      </c>
      <c r="S103" s="3">
        <v>54.93</v>
      </c>
      <c r="T103" s="5">
        <f t="shared" si="11"/>
        <v>-5.6118754525706915E-3</v>
      </c>
      <c r="V103" s="3" t="s">
        <v>81</v>
      </c>
      <c r="W103" s="3">
        <v>15.99</v>
      </c>
      <c r="X103" s="5">
        <f t="shared" si="12"/>
        <v>-4.5942720763723188E-2</v>
      </c>
      <c r="Z103" s="3" t="s">
        <v>81</v>
      </c>
      <c r="AA103" s="6">
        <v>4536.34</v>
      </c>
      <c r="AB103" s="5">
        <f t="shared" si="13"/>
        <v>6.8628451953425262E-3</v>
      </c>
    </row>
    <row r="104" spans="2:28" x14ac:dyDescent="0.3">
      <c r="B104" s="4">
        <v>45176</v>
      </c>
      <c r="C104" s="3">
        <v>106.36</v>
      </c>
      <c r="D104" s="5">
        <f t="shared" si="7"/>
        <v>1.1411182959300215E-2</v>
      </c>
      <c r="F104" s="4">
        <v>45176</v>
      </c>
      <c r="G104" s="3">
        <v>166.77</v>
      </c>
      <c r="H104" s="5">
        <f t="shared" si="8"/>
        <v>2.9762272306267601E-2</v>
      </c>
      <c r="J104" s="4">
        <v>45176</v>
      </c>
      <c r="K104" s="3">
        <v>56.82</v>
      </c>
      <c r="L104" s="5">
        <f t="shared" si="9"/>
        <v>4.9695178274524299E-2</v>
      </c>
      <c r="N104" s="4">
        <v>45176</v>
      </c>
      <c r="O104" s="3">
        <v>24.51</v>
      </c>
      <c r="P104" s="5">
        <f t="shared" si="10"/>
        <v>1.7434620174346271E-2</v>
      </c>
      <c r="R104" s="4">
        <v>45176</v>
      </c>
      <c r="S104" s="3">
        <v>55.24</v>
      </c>
      <c r="T104" s="5">
        <f t="shared" si="11"/>
        <v>3.5814738421151349E-2</v>
      </c>
      <c r="V104" s="4">
        <v>45176</v>
      </c>
      <c r="W104" s="3">
        <v>16.760000000000002</v>
      </c>
      <c r="X104" s="5">
        <f t="shared" si="12"/>
        <v>2.8852056476366128E-2</v>
      </c>
      <c r="Z104" s="4">
        <v>45176</v>
      </c>
      <c r="AA104" s="6">
        <v>4505.42</v>
      </c>
      <c r="AB104" s="5">
        <f t="shared" si="13"/>
        <v>2.4203503108696456E-2</v>
      </c>
    </row>
    <row r="105" spans="2:28" x14ac:dyDescent="0.3">
      <c r="B105" s="4">
        <v>44964</v>
      </c>
      <c r="C105" s="3">
        <v>105.16</v>
      </c>
      <c r="D105" s="5">
        <f t="shared" si="7"/>
        <v>-3.4609382172037129E-2</v>
      </c>
      <c r="F105" s="4">
        <v>44964</v>
      </c>
      <c r="G105" s="3">
        <v>161.94999999999999</v>
      </c>
      <c r="H105" s="5">
        <f t="shared" si="8"/>
        <v>-1.2379558482741859E-2</v>
      </c>
      <c r="J105" s="4">
        <v>44964</v>
      </c>
      <c r="K105" s="3">
        <v>54.13</v>
      </c>
      <c r="L105" s="5">
        <f t="shared" si="9"/>
        <v>-3.5631569570639621E-2</v>
      </c>
      <c r="N105" s="4">
        <v>44964</v>
      </c>
      <c r="O105" s="3">
        <v>24.09</v>
      </c>
      <c r="P105" s="5">
        <f t="shared" si="10"/>
        <v>-3.678528588564578E-2</v>
      </c>
      <c r="R105" s="4">
        <v>44964</v>
      </c>
      <c r="S105" s="3">
        <v>53.33</v>
      </c>
      <c r="T105" s="5">
        <f t="shared" si="11"/>
        <v>1.272312951006449E-2</v>
      </c>
      <c r="V105" s="4">
        <v>44964</v>
      </c>
      <c r="W105" s="3">
        <v>16.29</v>
      </c>
      <c r="X105" s="5">
        <f t="shared" si="12"/>
        <v>-2.8042959427207803E-2</v>
      </c>
      <c r="Z105" s="4">
        <v>44964</v>
      </c>
      <c r="AA105" s="6">
        <v>4398.95</v>
      </c>
      <c r="AB105" s="5">
        <f t="shared" si="13"/>
        <v>-1.1556316539261924E-2</v>
      </c>
    </row>
    <row r="106" spans="2:28" x14ac:dyDescent="0.3">
      <c r="B106" s="3" t="s">
        <v>82</v>
      </c>
      <c r="C106" s="3">
        <v>108.93</v>
      </c>
      <c r="D106" s="5">
        <f t="shared" si="7"/>
        <v>6.0868718348266349E-2</v>
      </c>
      <c r="F106" s="3" t="s">
        <v>82</v>
      </c>
      <c r="G106" s="3">
        <v>163.98</v>
      </c>
      <c r="H106" s="5">
        <f t="shared" si="8"/>
        <v>6.6259184602379895E-2</v>
      </c>
      <c r="J106" s="3" t="s">
        <v>82</v>
      </c>
      <c r="K106" s="3">
        <v>56.13</v>
      </c>
      <c r="L106" s="5">
        <f t="shared" si="9"/>
        <v>9.13863503791561E-2</v>
      </c>
      <c r="N106" s="3" t="s">
        <v>82</v>
      </c>
      <c r="O106" s="3">
        <v>25.01</v>
      </c>
      <c r="P106" s="5">
        <f t="shared" si="10"/>
        <v>7.201028718388347E-2</v>
      </c>
      <c r="R106" s="3" t="s">
        <v>82</v>
      </c>
      <c r="S106" s="3">
        <v>52.66</v>
      </c>
      <c r="T106" s="5">
        <f t="shared" si="11"/>
        <v>2.2524271844660104E-2</v>
      </c>
      <c r="V106" s="3" t="s">
        <v>82</v>
      </c>
      <c r="W106" s="3">
        <v>16.760000000000002</v>
      </c>
      <c r="X106" s="5">
        <f t="shared" si="12"/>
        <v>5.8749210360075965E-2</v>
      </c>
      <c r="Z106" s="3" t="s">
        <v>82</v>
      </c>
      <c r="AA106" s="6">
        <v>4450.38</v>
      </c>
      <c r="AB106" s="5">
        <f t="shared" si="13"/>
        <v>2.3468779968401687E-2</v>
      </c>
    </row>
    <row r="107" spans="2:28" x14ac:dyDescent="0.3">
      <c r="B107" s="3" t="s">
        <v>83</v>
      </c>
      <c r="C107" s="3">
        <v>102.68</v>
      </c>
      <c r="D107" s="5">
        <f t="shared" si="7"/>
        <v>1.4629864429922534E-3</v>
      </c>
      <c r="F107" s="3" t="s">
        <v>83</v>
      </c>
      <c r="G107" s="3">
        <v>153.79</v>
      </c>
      <c r="H107" s="5">
        <f t="shared" si="8"/>
        <v>1.5718908922792485E-2</v>
      </c>
      <c r="J107" s="3" t="s">
        <v>83</v>
      </c>
      <c r="K107" s="3">
        <v>51.43</v>
      </c>
      <c r="L107" s="5">
        <f t="shared" si="9"/>
        <v>-1.0009624639076065E-2</v>
      </c>
      <c r="N107" s="3" t="s">
        <v>83</v>
      </c>
      <c r="O107" s="3">
        <v>23.33</v>
      </c>
      <c r="P107" s="5">
        <f t="shared" si="10"/>
        <v>-3.4173430158053186E-3</v>
      </c>
      <c r="R107" s="3" t="s">
        <v>83</v>
      </c>
      <c r="S107" s="3">
        <v>51.5</v>
      </c>
      <c r="T107" s="5">
        <f t="shared" si="11"/>
        <v>7.7405857740585837E-2</v>
      </c>
      <c r="V107" s="3" t="s">
        <v>83</v>
      </c>
      <c r="W107" s="3">
        <v>15.83</v>
      </c>
      <c r="X107" s="5">
        <f t="shared" si="12"/>
        <v>-3.8858530661809332E-2</v>
      </c>
      <c r="Z107" s="3" t="s">
        <v>83</v>
      </c>
      <c r="AA107" s="6">
        <v>4348.33</v>
      </c>
      <c r="AB107" s="5">
        <f t="shared" si="13"/>
        <v>-1.389244805072587E-2</v>
      </c>
    </row>
    <row r="108" spans="2:28" x14ac:dyDescent="0.3">
      <c r="B108" s="4">
        <v>45236</v>
      </c>
      <c r="C108" s="3">
        <v>102.53</v>
      </c>
      <c r="D108" s="5">
        <f t="shared" si="7"/>
        <v>3.3360209635154181E-2</v>
      </c>
      <c r="F108" s="4">
        <v>45236</v>
      </c>
      <c r="G108" s="3">
        <v>151.41</v>
      </c>
      <c r="H108" s="5">
        <f t="shared" si="8"/>
        <v>4.0261078667124695E-2</v>
      </c>
      <c r="J108" s="4">
        <v>45236</v>
      </c>
      <c r="K108" s="3">
        <v>51.95</v>
      </c>
      <c r="L108" s="5">
        <f t="shared" si="9"/>
        <v>1.9827247742442156E-2</v>
      </c>
      <c r="N108" s="4">
        <v>45236</v>
      </c>
      <c r="O108" s="3">
        <v>23.41</v>
      </c>
      <c r="P108" s="5">
        <f t="shared" si="10"/>
        <v>4.7427293064876919E-2</v>
      </c>
      <c r="R108" s="4">
        <v>45236</v>
      </c>
      <c r="S108" s="3">
        <v>47.8</v>
      </c>
      <c r="T108" s="5">
        <f t="shared" si="11"/>
        <v>2.6411853124328921E-2</v>
      </c>
      <c r="V108" s="4">
        <v>45236</v>
      </c>
      <c r="W108" s="3">
        <v>16.47</v>
      </c>
      <c r="X108" s="5">
        <f t="shared" si="12"/>
        <v>2.9374999999999929E-2</v>
      </c>
      <c r="Z108" s="4">
        <v>45236</v>
      </c>
      <c r="AA108" s="6">
        <v>4409.59</v>
      </c>
      <c r="AB108" s="5">
        <f t="shared" si="13"/>
        <v>2.5757991653601264E-2</v>
      </c>
    </row>
    <row r="109" spans="2:28" x14ac:dyDescent="0.3">
      <c r="B109" s="4">
        <v>45022</v>
      </c>
      <c r="C109" s="3">
        <v>99.22</v>
      </c>
      <c r="D109" s="5">
        <f t="shared" si="7"/>
        <v>1.5453894176645333E-2</v>
      </c>
      <c r="F109" s="4">
        <v>45022</v>
      </c>
      <c r="G109" s="3">
        <v>145.55000000000001</v>
      </c>
      <c r="H109" s="5">
        <f t="shared" si="8"/>
        <v>3.0150753768844352E-2</v>
      </c>
      <c r="J109" s="4">
        <v>45022</v>
      </c>
      <c r="K109" s="3">
        <v>50.94</v>
      </c>
      <c r="L109" s="5">
        <f t="shared" si="9"/>
        <v>3.9591836734693908E-2</v>
      </c>
      <c r="N109" s="4">
        <v>45022</v>
      </c>
      <c r="O109" s="3">
        <v>22.35</v>
      </c>
      <c r="P109" s="5">
        <f t="shared" si="10"/>
        <v>1.822323462414599E-2</v>
      </c>
      <c r="R109" s="4">
        <v>45022</v>
      </c>
      <c r="S109" s="3">
        <v>46.57</v>
      </c>
      <c r="T109" s="5">
        <f t="shared" si="11"/>
        <v>2.1495942092564002E-2</v>
      </c>
      <c r="V109" s="4">
        <v>45022</v>
      </c>
      <c r="W109" s="3">
        <v>16</v>
      </c>
      <c r="X109" s="5">
        <f t="shared" si="12"/>
        <v>6.3122923588039725E-2</v>
      </c>
      <c r="Z109" s="4">
        <v>45022</v>
      </c>
      <c r="AA109" s="6">
        <v>4298.8599999999997</v>
      </c>
      <c r="AB109" s="5">
        <f t="shared" si="13"/>
        <v>3.8506714739734438E-3</v>
      </c>
    </row>
    <row r="110" spans="2:28" x14ac:dyDescent="0.3">
      <c r="B110" s="3" t="s">
        <v>84</v>
      </c>
      <c r="C110" s="3">
        <v>97.71</v>
      </c>
      <c r="D110" s="5">
        <f t="shared" si="7"/>
        <v>2.1536853110297738E-2</v>
      </c>
      <c r="F110" s="3" t="s">
        <v>84</v>
      </c>
      <c r="G110" s="3">
        <v>141.29</v>
      </c>
      <c r="H110" s="5">
        <f t="shared" si="8"/>
        <v>3.7828705744086921E-2</v>
      </c>
      <c r="J110" s="3" t="s">
        <v>84</v>
      </c>
      <c r="K110" s="3">
        <v>49</v>
      </c>
      <c r="L110" s="5">
        <f t="shared" si="9"/>
        <v>6.846925425207151E-2</v>
      </c>
      <c r="N110" s="3" t="s">
        <v>84</v>
      </c>
      <c r="O110" s="3">
        <v>21.95</v>
      </c>
      <c r="P110" s="5">
        <f t="shared" si="10"/>
        <v>1.1054813450023016E-2</v>
      </c>
      <c r="R110" s="3" t="s">
        <v>84</v>
      </c>
      <c r="S110" s="3">
        <v>45.59</v>
      </c>
      <c r="T110" s="5">
        <f t="shared" si="11"/>
        <v>1.5593673423925258E-2</v>
      </c>
      <c r="V110" s="3" t="s">
        <v>84</v>
      </c>
      <c r="W110" s="3">
        <v>15.05</v>
      </c>
      <c r="X110" s="5">
        <f t="shared" si="12"/>
        <v>4.8050139275766179E-2</v>
      </c>
      <c r="Z110" s="3" t="s">
        <v>84</v>
      </c>
      <c r="AA110" s="6">
        <v>4282.37</v>
      </c>
      <c r="AB110" s="5">
        <f t="shared" si="13"/>
        <v>1.8290551546207956E-2</v>
      </c>
    </row>
    <row r="111" spans="2:28" x14ac:dyDescent="0.3">
      <c r="B111" s="3" t="s">
        <v>85</v>
      </c>
      <c r="C111" s="3">
        <v>95.65</v>
      </c>
      <c r="D111" s="5">
        <f t="shared" si="7"/>
        <v>-1.4527096641252846E-2</v>
      </c>
      <c r="F111" s="3" t="s">
        <v>85</v>
      </c>
      <c r="G111" s="3">
        <v>136.13999999999999</v>
      </c>
      <c r="H111" s="5">
        <f t="shared" si="8"/>
        <v>-1.8244753731881502E-2</v>
      </c>
      <c r="J111" s="3" t="s">
        <v>85</v>
      </c>
      <c r="K111" s="3">
        <v>45.86</v>
      </c>
      <c r="L111" s="5">
        <f t="shared" si="9"/>
        <v>-4.0184177480117267E-2</v>
      </c>
      <c r="N111" s="3" t="s">
        <v>85</v>
      </c>
      <c r="O111" s="3">
        <v>21.71</v>
      </c>
      <c r="P111" s="5">
        <f t="shared" si="10"/>
        <v>-5.0412465627863723E-3</v>
      </c>
      <c r="R111" s="3" t="s">
        <v>85</v>
      </c>
      <c r="S111" s="3">
        <v>44.89</v>
      </c>
      <c r="T111" s="5">
        <f t="shared" si="11"/>
        <v>-3.772747447847391E-3</v>
      </c>
      <c r="V111" s="3" t="s">
        <v>85</v>
      </c>
      <c r="W111" s="3">
        <v>14.36</v>
      </c>
      <c r="X111" s="5">
        <f t="shared" si="12"/>
        <v>-3.8178164768921663E-2</v>
      </c>
      <c r="Z111" s="3" t="s">
        <v>85</v>
      </c>
      <c r="AA111" s="6">
        <v>4205.45</v>
      </c>
      <c r="AB111" s="5">
        <f t="shared" si="13"/>
        <v>3.2132786893068754E-3</v>
      </c>
    </row>
    <row r="112" spans="2:28" x14ac:dyDescent="0.3">
      <c r="B112" s="3" t="s">
        <v>86</v>
      </c>
      <c r="C112" s="3">
        <v>97.06</v>
      </c>
      <c r="D112" s="5">
        <f t="shared" si="7"/>
        <v>-1.4403292181069949E-3</v>
      </c>
      <c r="F112" s="3" t="s">
        <v>86</v>
      </c>
      <c r="G112" s="3">
        <v>138.66999999999999</v>
      </c>
      <c r="H112" s="5">
        <f t="shared" si="8"/>
        <v>-2.9479436295658523E-3</v>
      </c>
      <c r="J112" s="3" t="s">
        <v>86</v>
      </c>
      <c r="K112" s="3">
        <v>47.78</v>
      </c>
      <c r="L112" s="5">
        <f t="shared" si="9"/>
        <v>-1.8286418738442611E-2</v>
      </c>
      <c r="N112" s="3" t="s">
        <v>86</v>
      </c>
      <c r="O112" s="3">
        <v>21.82</v>
      </c>
      <c r="P112" s="5">
        <f t="shared" si="10"/>
        <v>3.2654992901088642E-2</v>
      </c>
      <c r="R112" s="3" t="s">
        <v>86</v>
      </c>
      <c r="S112" s="3">
        <v>45.06</v>
      </c>
      <c r="T112" s="5">
        <f t="shared" si="11"/>
        <v>2.7828467153284686E-2</v>
      </c>
      <c r="V112" s="3" t="s">
        <v>86</v>
      </c>
      <c r="W112" s="3">
        <v>14.93</v>
      </c>
      <c r="X112" s="5">
        <f t="shared" si="12"/>
        <v>1.6337644656228667E-2</v>
      </c>
      <c r="Z112" s="3" t="s">
        <v>86</v>
      </c>
      <c r="AA112" s="6">
        <v>4191.9799999999996</v>
      </c>
      <c r="AB112" s="5">
        <f t="shared" si="13"/>
        <v>1.6464278093538454E-2</v>
      </c>
    </row>
    <row r="113" spans="2:28" x14ac:dyDescent="0.3">
      <c r="B113" s="4">
        <v>45112</v>
      </c>
      <c r="C113" s="3">
        <v>97.2</v>
      </c>
      <c r="D113" s="5">
        <f t="shared" si="7"/>
        <v>-1.0183299389002087E-2</v>
      </c>
      <c r="F113" s="4">
        <v>45112</v>
      </c>
      <c r="G113" s="3">
        <v>139.08000000000001</v>
      </c>
      <c r="H113" s="5">
        <f t="shared" si="8"/>
        <v>-2.276559865092731E-2</v>
      </c>
      <c r="J113" s="4">
        <v>45112</v>
      </c>
      <c r="K113" s="3">
        <v>48.67</v>
      </c>
      <c r="L113" s="5">
        <f t="shared" si="9"/>
        <v>-3.182812810821567E-2</v>
      </c>
      <c r="N113" s="4">
        <v>45112</v>
      </c>
      <c r="O113" s="3">
        <v>21.13</v>
      </c>
      <c r="P113" s="5">
        <f t="shared" si="10"/>
        <v>-2.5369003690036918E-2</v>
      </c>
      <c r="R113" s="4">
        <v>45112</v>
      </c>
      <c r="S113" s="3">
        <v>43.84</v>
      </c>
      <c r="T113" s="5">
        <f t="shared" si="11"/>
        <v>-1.5937149270482509E-2</v>
      </c>
      <c r="V113" s="4">
        <v>45112</v>
      </c>
      <c r="W113" s="3">
        <v>14.69</v>
      </c>
      <c r="X113" s="5">
        <f t="shared" si="12"/>
        <v>-1.6075016744809156E-2</v>
      </c>
      <c r="Z113" s="4">
        <v>45112</v>
      </c>
      <c r="AA113" s="6">
        <v>4124.08</v>
      </c>
      <c r="AB113" s="5">
        <f t="shared" si="13"/>
        <v>-2.9422786340284057E-3</v>
      </c>
    </row>
    <row r="114" spans="2:28" x14ac:dyDescent="0.3">
      <c r="B114" s="3" t="s">
        <v>87</v>
      </c>
      <c r="C114" s="3">
        <v>98.2</v>
      </c>
      <c r="D114" s="5">
        <f t="shared" si="7"/>
        <v>-5.5315055315055317E-2</v>
      </c>
      <c r="F114" s="3" t="s">
        <v>87</v>
      </c>
      <c r="G114" s="3">
        <v>142.32</v>
      </c>
      <c r="H114" s="5">
        <f t="shared" si="8"/>
        <v>-3.9546497503036959E-2</v>
      </c>
      <c r="J114" s="3" t="s">
        <v>87</v>
      </c>
      <c r="K114" s="3">
        <v>50.27</v>
      </c>
      <c r="L114" s="5">
        <f t="shared" si="9"/>
        <v>-4.6833522942737904E-2</v>
      </c>
      <c r="N114" s="3" t="s">
        <v>87</v>
      </c>
      <c r="O114" s="3">
        <v>21.68</v>
      </c>
      <c r="P114" s="5">
        <f t="shared" si="10"/>
        <v>-5.2447552447552392E-2</v>
      </c>
      <c r="R114" s="3" t="s">
        <v>87</v>
      </c>
      <c r="S114" s="3">
        <v>44.55</v>
      </c>
      <c r="T114" s="5">
        <f t="shared" si="11"/>
        <v>-4.5834225744270762E-2</v>
      </c>
      <c r="V114" s="3" t="s">
        <v>87</v>
      </c>
      <c r="W114" s="3">
        <v>14.93</v>
      </c>
      <c r="X114" s="5">
        <f t="shared" si="12"/>
        <v>-2.9258777633290101E-2</v>
      </c>
      <c r="Z114" s="3" t="s">
        <v>87</v>
      </c>
      <c r="AA114" s="6">
        <v>4136.25</v>
      </c>
      <c r="AB114" s="5">
        <f t="shared" si="13"/>
        <v>-7.9698187783607821E-3</v>
      </c>
    </row>
    <row r="115" spans="2:28" x14ac:dyDescent="0.3">
      <c r="B115" s="3" t="s">
        <v>88</v>
      </c>
      <c r="C115" s="3">
        <v>103.95</v>
      </c>
      <c r="D115" s="5">
        <f t="shared" si="7"/>
        <v>-5.5429350295320257E-2</v>
      </c>
      <c r="F115" s="3" t="s">
        <v>88</v>
      </c>
      <c r="G115" s="3">
        <v>148.18</v>
      </c>
      <c r="H115" s="5">
        <f t="shared" si="8"/>
        <v>-3.4343434343434232E-2</v>
      </c>
      <c r="J115" s="3" t="s">
        <v>88</v>
      </c>
      <c r="K115" s="3">
        <v>52.74</v>
      </c>
      <c r="L115" s="5">
        <f t="shared" si="9"/>
        <v>0.12524002560273106</v>
      </c>
      <c r="N115" s="3" t="s">
        <v>88</v>
      </c>
      <c r="O115" s="3">
        <v>22.88</v>
      </c>
      <c r="P115" s="5">
        <f t="shared" si="10"/>
        <v>-8.516593362654945E-2</v>
      </c>
      <c r="R115" s="3" t="s">
        <v>88</v>
      </c>
      <c r="S115" s="3">
        <v>46.69</v>
      </c>
      <c r="T115" s="5">
        <f t="shared" si="11"/>
        <v>-1.6016859852476362E-2</v>
      </c>
      <c r="V115" s="3" t="s">
        <v>88</v>
      </c>
      <c r="W115" s="3">
        <v>15.38</v>
      </c>
      <c r="X115" s="5">
        <f t="shared" si="12"/>
        <v>-3.1486146095717871E-2</v>
      </c>
      <c r="Z115" s="3" t="s">
        <v>88</v>
      </c>
      <c r="AA115" s="6">
        <v>4169.4799999999996</v>
      </c>
      <c r="AB115" s="5">
        <f t="shared" si="13"/>
        <v>8.6996071145171161E-3</v>
      </c>
    </row>
    <row r="116" spans="2:28" x14ac:dyDescent="0.3">
      <c r="B116" s="3" t="s">
        <v>89</v>
      </c>
      <c r="C116" s="3">
        <v>110.05</v>
      </c>
      <c r="D116" s="5">
        <f t="shared" si="7"/>
        <v>5.3513306528814919E-2</v>
      </c>
      <c r="F116" s="3" t="s">
        <v>89</v>
      </c>
      <c r="G116" s="3">
        <v>153.44999999999999</v>
      </c>
      <c r="H116" s="5">
        <f t="shared" si="8"/>
        <v>4.9661399548532659E-2</v>
      </c>
      <c r="J116" s="3" t="s">
        <v>89</v>
      </c>
      <c r="K116" s="3">
        <v>46.87</v>
      </c>
      <c r="L116" s="5">
        <f t="shared" si="9"/>
        <v>4.1324150188846831E-2</v>
      </c>
      <c r="N116" s="3" t="s">
        <v>89</v>
      </c>
      <c r="O116" s="3">
        <v>25.01</v>
      </c>
      <c r="P116" s="5">
        <f t="shared" si="10"/>
        <v>-2.9868114817688141E-2</v>
      </c>
      <c r="R116" s="3" t="s">
        <v>89</v>
      </c>
      <c r="S116" s="3">
        <v>47.45</v>
      </c>
      <c r="T116" s="5">
        <f t="shared" si="11"/>
        <v>-1.683147485798453E-3</v>
      </c>
      <c r="V116" s="3" t="s">
        <v>89</v>
      </c>
      <c r="W116" s="3">
        <v>15.88</v>
      </c>
      <c r="X116" s="5">
        <f t="shared" si="12"/>
        <v>-8.5253456221198065E-2</v>
      </c>
      <c r="Z116" s="3" t="s">
        <v>89</v>
      </c>
      <c r="AA116" s="6">
        <v>4133.5200000000004</v>
      </c>
      <c r="AB116" s="5">
        <f t="shared" si="13"/>
        <v>-9.9573670014785343E-4</v>
      </c>
    </row>
    <row r="117" spans="2:28" x14ac:dyDescent="0.3">
      <c r="B117" s="4">
        <v>45173</v>
      </c>
      <c r="C117" s="3">
        <v>104.46</v>
      </c>
      <c r="D117" s="5">
        <f t="shared" si="7"/>
        <v>9.9584259885912019E-3</v>
      </c>
      <c r="F117" s="4">
        <v>45173</v>
      </c>
      <c r="G117" s="3">
        <v>146.19</v>
      </c>
      <c r="H117" s="5">
        <f t="shared" si="8"/>
        <v>4.5351473922903285E-3</v>
      </c>
      <c r="J117" s="4">
        <v>45173</v>
      </c>
      <c r="K117" s="3">
        <v>45.01</v>
      </c>
      <c r="L117" s="5">
        <f t="shared" si="9"/>
        <v>8.0153587712982866E-2</v>
      </c>
      <c r="N117" s="4">
        <v>45173</v>
      </c>
      <c r="O117" s="3">
        <v>25.78</v>
      </c>
      <c r="P117" s="5">
        <f t="shared" si="10"/>
        <v>3.9516129032258096E-2</v>
      </c>
      <c r="R117" s="4">
        <v>45173</v>
      </c>
      <c r="S117" s="3">
        <v>47.53</v>
      </c>
      <c r="T117" s="5">
        <f t="shared" si="11"/>
        <v>1.7337328767123239E-2</v>
      </c>
      <c r="V117" s="4">
        <v>45173</v>
      </c>
      <c r="W117" s="3">
        <v>17.36</v>
      </c>
      <c r="X117" s="5">
        <f t="shared" si="12"/>
        <v>5.7937427578214074E-3</v>
      </c>
      <c r="Z117" s="4">
        <v>45173</v>
      </c>
      <c r="AA117" s="6">
        <v>4137.6400000000003</v>
      </c>
      <c r="AB117" s="5">
        <f t="shared" si="13"/>
        <v>7.9463681053928426E-3</v>
      </c>
    </row>
    <row r="118" spans="2:28" x14ac:dyDescent="0.3">
      <c r="B118" s="4">
        <v>44961</v>
      </c>
      <c r="C118" s="3">
        <v>103.43</v>
      </c>
      <c r="D118" s="5">
        <f t="shared" si="7"/>
        <v>-8.5176012736600026E-2</v>
      </c>
      <c r="F118" s="4">
        <v>44961</v>
      </c>
      <c r="G118" s="3">
        <v>145.53</v>
      </c>
      <c r="H118" s="5">
        <f t="shared" si="8"/>
        <v>-5.7875315595261156E-2</v>
      </c>
      <c r="J118" s="4">
        <v>44961</v>
      </c>
      <c r="K118" s="3">
        <v>41.67</v>
      </c>
      <c r="L118" s="5">
        <f t="shared" si="9"/>
        <v>-6.903485254691677E-2</v>
      </c>
      <c r="N118" s="4">
        <v>44961</v>
      </c>
      <c r="O118" s="3">
        <v>24.8</v>
      </c>
      <c r="P118" s="5">
        <f t="shared" si="10"/>
        <v>-4.9808429118773923E-2</v>
      </c>
      <c r="R118" s="4">
        <v>44961</v>
      </c>
      <c r="S118" s="3">
        <v>46.72</v>
      </c>
      <c r="T118" s="5">
        <f t="shared" si="11"/>
        <v>-4.4580777096114521E-2</v>
      </c>
      <c r="V118" s="4">
        <v>44961</v>
      </c>
      <c r="W118" s="3">
        <v>17.260000000000002</v>
      </c>
      <c r="X118" s="5">
        <f t="shared" si="12"/>
        <v>-5.8374249863611394E-2</v>
      </c>
      <c r="Z118" s="4">
        <v>44961</v>
      </c>
      <c r="AA118" s="6">
        <v>4105.0200000000004</v>
      </c>
      <c r="AB118" s="5">
        <f t="shared" si="13"/>
        <v>-1.0439708856231356E-3</v>
      </c>
    </row>
    <row r="119" spans="2:28" x14ac:dyDescent="0.3">
      <c r="B119" s="3" t="s">
        <v>90</v>
      </c>
      <c r="C119" s="3">
        <v>113.06</v>
      </c>
      <c r="D119" s="5">
        <f t="shared" si="7"/>
        <v>4.3085155457145419E-2</v>
      </c>
      <c r="F119" s="3" t="s">
        <v>90</v>
      </c>
      <c r="G119" s="3">
        <v>154.47</v>
      </c>
      <c r="H119" s="5">
        <f t="shared" si="8"/>
        <v>3.9152371342078718E-2</v>
      </c>
      <c r="J119" s="3" t="s">
        <v>90</v>
      </c>
      <c r="K119" s="3">
        <v>44.76</v>
      </c>
      <c r="L119" s="5">
        <f t="shared" si="9"/>
        <v>9.1707317073170591E-2</v>
      </c>
      <c r="N119" s="3" t="s">
        <v>90</v>
      </c>
      <c r="O119" s="3">
        <v>26.1</v>
      </c>
      <c r="P119" s="5">
        <f t="shared" si="10"/>
        <v>4.4000000000000039E-2</v>
      </c>
      <c r="R119" s="3" t="s">
        <v>90</v>
      </c>
      <c r="S119" s="3">
        <v>48.9</v>
      </c>
      <c r="T119" s="5">
        <f t="shared" si="11"/>
        <v>5.070906746884396E-2</v>
      </c>
      <c r="V119" s="3" t="s">
        <v>90</v>
      </c>
      <c r="W119" s="3">
        <v>18.329999999999998</v>
      </c>
      <c r="X119" s="5">
        <f t="shared" si="12"/>
        <v>5.1635111876075612E-2</v>
      </c>
      <c r="Z119" s="3" t="s">
        <v>90</v>
      </c>
      <c r="AA119" s="6">
        <v>4109.3100000000004</v>
      </c>
      <c r="AB119" s="5">
        <f t="shared" si="13"/>
        <v>3.4832623602678581E-2</v>
      </c>
    </row>
    <row r="120" spans="2:28" x14ac:dyDescent="0.3">
      <c r="B120" s="3" t="s">
        <v>91</v>
      </c>
      <c r="C120" s="3">
        <v>108.39</v>
      </c>
      <c r="D120" s="5">
        <f t="shared" si="7"/>
        <v>4.31142334712733E-2</v>
      </c>
      <c r="F120" s="3" t="s">
        <v>91</v>
      </c>
      <c r="G120" s="3">
        <v>148.65</v>
      </c>
      <c r="H120" s="5">
        <f t="shared" si="8"/>
        <v>3.1432139883430521E-2</v>
      </c>
      <c r="J120" s="3" t="s">
        <v>91</v>
      </c>
      <c r="K120" s="3">
        <v>41</v>
      </c>
      <c r="L120" s="5">
        <f t="shared" si="9"/>
        <v>6.7986454805939012E-2</v>
      </c>
      <c r="N120" s="3" t="s">
        <v>91</v>
      </c>
      <c r="O120" s="3">
        <v>25</v>
      </c>
      <c r="P120" s="5">
        <f t="shared" si="10"/>
        <v>4.2970379641218193E-2</v>
      </c>
      <c r="R120" s="3" t="s">
        <v>91</v>
      </c>
      <c r="S120" s="3">
        <v>46.54</v>
      </c>
      <c r="T120" s="5">
        <f t="shared" si="11"/>
        <v>5.6526674233825291E-2</v>
      </c>
      <c r="V120" s="3" t="s">
        <v>91</v>
      </c>
      <c r="W120" s="3">
        <v>17.43</v>
      </c>
      <c r="X120" s="5">
        <f t="shared" si="12"/>
        <v>4.0322580645162365E-3</v>
      </c>
      <c r="Z120" s="3" t="s">
        <v>91</v>
      </c>
      <c r="AA120" s="6">
        <v>3970.99</v>
      </c>
      <c r="AB120" s="5">
        <f t="shared" si="13"/>
        <v>1.3876690224273736E-2</v>
      </c>
    </row>
    <row r="121" spans="2:28" x14ac:dyDescent="0.3">
      <c r="B121" s="4">
        <v>45263</v>
      </c>
      <c r="C121" s="3">
        <v>103.91</v>
      </c>
      <c r="D121" s="5">
        <f t="shared" si="7"/>
        <v>-0.13667331339315392</v>
      </c>
      <c r="F121" s="4">
        <v>45263</v>
      </c>
      <c r="G121" s="3">
        <v>144.12</v>
      </c>
      <c r="H121" s="5">
        <f t="shared" si="8"/>
        <v>-9.2900302114803601E-2</v>
      </c>
      <c r="J121" s="4">
        <v>45263</v>
      </c>
      <c r="K121" s="3">
        <v>38.39</v>
      </c>
      <c r="L121" s="5">
        <f t="shared" si="9"/>
        <v>-0.14896918643316337</v>
      </c>
      <c r="N121" s="4">
        <v>45263</v>
      </c>
      <c r="O121" s="3">
        <v>23.97</v>
      </c>
      <c r="P121" s="5">
        <f t="shared" si="10"/>
        <v>-0.11907386990077184</v>
      </c>
      <c r="R121" s="4">
        <v>45263</v>
      </c>
      <c r="S121" s="3">
        <v>44.05</v>
      </c>
      <c r="T121" s="5">
        <f t="shared" si="11"/>
        <v>-8.0567731162596523E-2</v>
      </c>
      <c r="V121" s="4">
        <v>45263</v>
      </c>
      <c r="W121" s="3">
        <v>17.36</v>
      </c>
      <c r="X121" s="5">
        <f t="shared" si="12"/>
        <v>-0.10376871450696956</v>
      </c>
      <c r="Z121" s="4">
        <v>45263</v>
      </c>
      <c r="AA121" s="6">
        <v>3916.64</v>
      </c>
      <c r="AB121" s="5">
        <f t="shared" si="13"/>
        <v>1.4255785829153211E-2</v>
      </c>
    </row>
    <row r="122" spans="2:28" x14ac:dyDescent="0.3">
      <c r="B122" s="4">
        <v>45049</v>
      </c>
      <c r="C122" s="3">
        <v>120.36</v>
      </c>
      <c r="D122" s="5">
        <f t="shared" si="7"/>
        <v>-0.11539026899897109</v>
      </c>
      <c r="F122" s="4">
        <v>45049</v>
      </c>
      <c r="G122" s="3">
        <v>158.88</v>
      </c>
      <c r="H122" s="5">
        <f t="shared" si="8"/>
        <v>-0.10926725346190502</v>
      </c>
      <c r="J122" s="4">
        <v>45049</v>
      </c>
      <c r="K122" s="3">
        <v>45.11</v>
      </c>
      <c r="L122" s="5">
        <f t="shared" si="9"/>
        <v>-0.13300019219680959</v>
      </c>
      <c r="N122" s="4">
        <v>45049</v>
      </c>
      <c r="O122" s="3">
        <v>27.21</v>
      </c>
      <c r="P122" s="5">
        <f t="shared" si="10"/>
        <v>-0.13261077462543835</v>
      </c>
      <c r="R122" s="4">
        <v>45049</v>
      </c>
      <c r="S122" s="3">
        <v>47.91</v>
      </c>
      <c r="T122" s="5">
        <f t="shared" si="11"/>
        <v>-0.11751703812856884</v>
      </c>
      <c r="V122" s="4">
        <v>45049</v>
      </c>
      <c r="W122" s="3">
        <v>19.37</v>
      </c>
      <c r="X122" s="5">
        <f t="shared" si="12"/>
        <v>-0.15006581834137778</v>
      </c>
      <c r="Z122" s="4">
        <v>45049</v>
      </c>
      <c r="AA122" s="6">
        <v>3861.59</v>
      </c>
      <c r="AB122" s="5">
        <f t="shared" si="13"/>
        <v>-4.5493420076922253E-2</v>
      </c>
    </row>
    <row r="123" spans="2:28" x14ac:dyDescent="0.3">
      <c r="B123" s="3" t="s">
        <v>92</v>
      </c>
      <c r="C123" s="3">
        <v>136.06</v>
      </c>
      <c r="D123" s="5">
        <f t="shared" si="7"/>
        <v>0.14818565400843875</v>
      </c>
      <c r="F123" s="3" t="s">
        <v>92</v>
      </c>
      <c r="G123" s="3">
        <v>178.37</v>
      </c>
      <c r="H123" s="5">
        <f t="shared" si="8"/>
        <v>9.7458930658955278E-2</v>
      </c>
      <c r="J123" s="3" t="s">
        <v>92</v>
      </c>
      <c r="K123" s="3">
        <v>52.03</v>
      </c>
      <c r="L123" s="5">
        <f t="shared" si="9"/>
        <v>0.10000000000000009</v>
      </c>
      <c r="N123" s="3" t="s">
        <v>92</v>
      </c>
      <c r="O123" s="3">
        <v>31.37</v>
      </c>
      <c r="P123" s="5">
        <f t="shared" si="10"/>
        <v>0.1096568800848956</v>
      </c>
      <c r="R123" s="3" t="s">
        <v>92</v>
      </c>
      <c r="S123" s="3">
        <v>54.29</v>
      </c>
      <c r="T123" s="5">
        <f t="shared" si="11"/>
        <v>4.1434874352580087E-2</v>
      </c>
      <c r="V123" s="3" t="s">
        <v>92</v>
      </c>
      <c r="W123" s="3">
        <v>22.79</v>
      </c>
      <c r="X123" s="5">
        <f t="shared" si="12"/>
        <v>0.15567951318458428</v>
      </c>
      <c r="Z123" s="3" t="s">
        <v>92</v>
      </c>
      <c r="AA123" s="6">
        <v>4045.64</v>
      </c>
      <c r="AB123" s="5">
        <f t="shared" si="13"/>
        <v>1.9042629293407609E-2</v>
      </c>
    </row>
    <row r="124" spans="2:28" x14ac:dyDescent="0.3">
      <c r="B124" s="3" t="s">
        <v>93</v>
      </c>
      <c r="C124" s="3">
        <v>118.5</v>
      </c>
      <c r="D124" s="5">
        <f t="shared" si="7"/>
        <v>-5.1772425382091702E-2</v>
      </c>
      <c r="F124" s="3" t="s">
        <v>93</v>
      </c>
      <c r="G124" s="3">
        <v>162.53</v>
      </c>
      <c r="H124" s="5">
        <f t="shared" si="8"/>
        <v>-3.2962456119474015E-2</v>
      </c>
      <c r="J124" s="3" t="s">
        <v>93</v>
      </c>
      <c r="K124" s="3">
        <v>47.3</v>
      </c>
      <c r="L124" s="5">
        <f t="shared" si="9"/>
        <v>-5.870646766169163E-2</v>
      </c>
      <c r="N124" s="3" t="s">
        <v>93</v>
      </c>
      <c r="O124" s="3">
        <v>28.27</v>
      </c>
      <c r="P124" s="5">
        <f t="shared" si="10"/>
        <v>8.9221984296929957E-3</v>
      </c>
      <c r="R124" s="3" t="s">
        <v>93</v>
      </c>
      <c r="S124" s="3">
        <v>52.13</v>
      </c>
      <c r="T124" s="5">
        <f t="shared" si="11"/>
        <v>-8.6720392431674731E-2</v>
      </c>
      <c r="V124" s="3" t="s">
        <v>93</v>
      </c>
      <c r="W124" s="3">
        <v>19.72</v>
      </c>
      <c r="X124" s="5">
        <f t="shared" si="12"/>
        <v>-5.0454086781029917E-3</v>
      </c>
      <c r="Z124" s="3" t="s">
        <v>93</v>
      </c>
      <c r="AA124" s="6">
        <v>3970.04</v>
      </c>
      <c r="AB124" s="5">
        <f t="shared" si="13"/>
        <v>-2.6733903885425514E-2</v>
      </c>
    </row>
    <row r="125" spans="2:28" x14ac:dyDescent="0.3">
      <c r="B125" s="4">
        <v>45262</v>
      </c>
      <c r="C125" s="3">
        <v>124.97</v>
      </c>
      <c r="D125" s="5">
        <f t="shared" si="7"/>
        <v>2.1664486592544163E-2</v>
      </c>
      <c r="F125" s="4">
        <v>45262</v>
      </c>
      <c r="G125" s="3">
        <v>168.07</v>
      </c>
      <c r="H125" s="5">
        <f t="shared" si="8"/>
        <v>2.4130156602278907E-2</v>
      </c>
      <c r="J125" s="4">
        <v>45262</v>
      </c>
      <c r="K125" s="3">
        <v>50.25</v>
      </c>
      <c r="L125" s="5">
        <f t="shared" si="9"/>
        <v>1.8443453587352998E-2</v>
      </c>
      <c r="N125" s="4">
        <v>45262</v>
      </c>
      <c r="O125" s="3">
        <v>28.02</v>
      </c>
      <c r="P125" s="5">
        <f t="shared" si="10"/>
        <v>2.5044722719140822E-3</v>
      </c>
      <c r="R125" s="4">
        <v>45262</v>
      </c>
      <c r="S125" s="3">
        <v>57.08</v>
      </c>
      <c r="T125" s="5">
        <f t="shared" si="11"/>
        <v>2.3672883787661414E-2</v>
      </c>
      <c r="V125" s="4">
        <v>45262</v>
      </c>
      <c r="W125" s="3">
        <v>19.82</v>
      </c>
      <c r="X125" s="5">
        <f t="shared" si="12"/>
        <v>-6.0180541624874628E-3</v>
      </c>
      <c r="Z125" s="4">
        <v>45262</v>
      </c>
      <c r="AA125" s="6">
        <v>4079.09</v>
      </c>
      <c r="AB125" s="5">
        <f t="shared" si="13"/>
        <v>-2.7796384758682624E-3</v>
      </c>
    </row>
    <row r="126" spans="2:28" x14ac:dyDescent="0.3">
      <c r="B126" s="4">
        <v>45048</v>
      </c>
      <c r="C126" s="3">
        <v>122.32</v>
      </c>
      <c r="D126" s="5">
        <f t="shared" si="7"/>
        <v>-4.5716960524262884E-2</v>
      </c>
      <c r="F126" s="4">
        <v>45048</v>
      </c>
      <c r="G126" s="3">
        <v>164.11</v>
      </c>
      <c r="H126" s="5">
        <f t="shared" si="8"/>
        <v>-7.0882636018796297E-2</v>
      </c>
      <c r="J126" s="4">
        <v>45048</v>
      </c>
      <c r="K126" s="3">
        <v>49.34</v>
      </c>
      <c r="L126" s="5">
        <f t="shared" si="9"/>
        <v>-3.1599607458292378E-2</v>
      </c>
      <c r="N126" s="4">
        <v>45048</v>
      </c>
      <c r="O126" s="3">
        <v>27.95</v>
      </c>
      <c r="P126" s="5">
        <f t="shared" si="10"/>
        <v>-6.9883527454242977E-2</v>
      </c>
      <c r="R126" s="4">
        <v>45048</v>
      </c>
      <c r="S126" s="3">
        <v>55.76</v>
      </c>
      <c r="T126" s="5">
        <f t="shared" si="11"/>
        <v>-1.4318543397560557E-2</v>
      </c>
      <c r="V126" s="4">
        <v>45048</v>
      </c>
      <c r="W126" s="3">
        <v>19.940000000000001</v>
      </c>
      <c r="X126" s="5">
        <f t="shared" si="12"/>
        <v>-7.6851851851851838E-2</v>
      </c>
      <c r="Z126" s="4">
        <v>45048</v>
      </c>
      <c r="AA126" s="6">
        <v>4090.46</v>
      </c>
      <c r="AB126" s="5">
        <f t="shared" si="13"/>
        <v>-1.1125401307391702E-2</v>
      </c>
    </row>
    <row r="127" spans="2:28" x14ac:dyDescent="0.3">
      <c r="B127" s="3" t="s">
        <v>94</v>
      </c>
      <c r="C127" s="3">
        <v>128.18</v>
      </c>
      <c r="D127" s="5">
        <f t="shared" si="7"/>
        <v>7.7776843521399242E-2</v>
      </c>
      <c r="F127" s="3" t="s">
        <v>94</v>
      </c>
      <c r="G127" s="3">
        <v>176.63</v>
      </c>
      <c r="H127" s="5">
        <f t="shared" si="8"/>
        <v>5.8488643854497369E-2</v>
      </c>
      <c r="J127" s="3" t="s">
        <v>94</v>
      </c>
      <c r="K127" s="3">
        <v>50.95</v>
      </c>
      <c r="L127" s="5">
        <f t="shared" si="9"/>
        <v>3.6833536833536851E-2</v>
      </c>
      <c r="N127" s="3" t="s">
        <v>94</v>
      </c>
      <c r="O127" s="3">
        <v>30.05</v>
      </c>
      <c r="P127" s="5">
        <f t="shared" si="10"/>
        <v>4.2317030870620886E-2</v>
      </c>
      <c r="R127" s="3" t="s">
        <v>94</v>
      </c>
      <c r="S127" s="3">
        <v>56.57</v>
      </c>
      <c r="T127" s="5">
        <f t="shared" si="11"/>
        <v>3.0982321851649397E-2</v>
      </c>
      <c r="V127" s="3" t="s">
        <v>94</v>
      </c>
      <c r="W127" s="3">
        <v>21.6</v>
      </c>
      <c r="X127" s="5">
        <f t="shared" si="12"/>
        <v>-9.2506938020353591E-4</v>
      </c>
      <c r="Z127" s="3" t="s">
        <v>94</v>
      </c>
      <c r="AA127" s="6">
        <v>4136.4799999999996</v>
      </c>
      <c r="AB127" s="5">
        <f t="shared" si="13"/>
        <v>1.6194331983805599E-2</v>
      </c>
    </row>
    <row r="128" spans="2:28" x14ac:dyDescent="0.3">
      <c r="B128" s="3" t="s">
        <v>95</v>
      </c>
      <c r="C128" s="3">
        <v>118.93</v>
      </c>
      <c r="D128" s="5">
        <f t="shared" si="7"/>
        <v>0.10099981484910203</v>
      </c>
      <c r="F128" s="3" t="s">
        <v>95</v>
      </c>
      <c r="G128" s="3">
        <v>166.87</v>
      </c>
      <c r="H128" s="5">
        <f t="shared" si="8"/>
        <v>8.7313481462174991E-2</v>
      </c>
      <c r="J128" s="3" t="s">
        <v>95</v>
      </c>
      <c r="K128" s="3">
        <v>49.14</v>
      </c>
      <c r="L128" s="5">
        <f t="shared" si="9"/>
        <v>0.10975609756097549</v>
      </c>
      <c r="N128" s="3" t="s">
        <v>95</v>
      </c>
      <c r="O128" s="3">
        <v>28.83</v>
      </c>
      <c r="P128" s="5">
        <f t="shared" si="10"/>
        <v>2.19780219780219E-2</v>
      </c>
      <c r="R128" s="3" t="s">
        <v>95</v>
      </c>
      <c r="S128" s="3">
        <v>54.87</v>
      </c>
      <c r="T128" s="5">
        <f t="shared" si="11"/>
        <v>5.2157238734420019E-2</v>
      </c>
      <c r="V128" s="3" t="s">
        <v>95</v>
      </c>
      <c r="W128" s="3">
        <v>21.62</v>
      </c>
      <c r="X128" s="5">
        <f t="shared" si="12"/>
        <v>3.0996661897949584E-2</v>
      </c>
      <c r="Z128" s="3" t="s">
        <v>95</v>
      </c>
      <c r="AA128" s="6">
        <v>4070.56</v>
      </c>
      <c r="AB128" s="5">
        <f t="shared" si="13"/>
        <v>2.4656334248768452E-2</v>
      </c>
    </row>
    <row r="129" spans="2:28" x14ac:dyDescent="0.3">
      <c r="B129" s="3" t="s">
        <v>96</v>
      </c>
      <c r="C129" s="3">
        <v>108.02</v>
      </c>
      <c r="D129" s="5">
        <f t="shared" si="7"/>
        <v>-3.1384505021520792E-2</v>
      </c>
      <c r="F129" s="3" t="s">
        <v>96</v>
      </c>
      <c r="G129" s="3">
        <v>153.47</v>
      </c>
      <c r="H129" s="5">
        <f t="shared" si="8"/>
        <v>-2.5958365067276001E-2</v>
      </c>
      <c r="J129" s="3" t="s">
        <v>96</v>
      </c>
      <c r="K129" s="3">
        <v>44.28</v>
      </c>
      <c r="L129" s="5">
        <f t="shared" si="9"/>
        <v>-7.1748878923766357E-3</v>
      </c>
      <c r="N129" s="3" t="s">
        <v>96</v>
      </c>
      <c r="O129" s="3">
        <v>28.21</v>
      </c>
      <c r="P129" s="5">
        <f t="shared" si="10"/>
        <v>-4.9382716049383157E-3</v>
      </c>
      <c r="R129" s="3" t="s">
        <v>96</v>
      </c>
      <c r="S129" s="3">
        <v>52.15</v>
      </c>
      <c r="T129" s="5">
        <f t="shared" si="11"/>
        <v>-6.9746699964324033E-2</v>
      </c>
      <c r="V129" s="3" t="s">
        <v>96</v>
      </c>
      <c r="W129" s="3">
        <v>20.97</v>
      </c>
      <c r="X129" s="5">
        <f t="shared" si="12"/>
        <v>2.3900573613764298E-3</v>
      </c>
      <c r="Z129" s="3" t="s">
        <v>96</v>
      </c>
      <c r="AA129" s="6">
        <v>3972.61</v>
      </c>
      <c r="AB129" s="5">
        <f t="shared" si="13"/>
        <v>-6.6215063927043127E-3</v>
      </c>
    </row>
    <row r="130" spans="2:28" x14ac:dyDescent="0.3">
      <c r="B130" s="4">
        <v>45139</v>
      </c>
      <c r="C130" s="3">
        <v>111.52</v>
      </c>
      <c r="D130" s="5">
        <f t="shared" si="7"/>
        <v>8.5986951017625879E-2</v>
      </c>
      <c r="F130" s="4">
        <v>45139</v>
      </c>
      <c r="G130" s="3">
        <v>157.56</v>
      </c>
      <c r="H130" s="5">
        <f t="shared" si="8"/>
        <v>9.4698811922462323E-2</v>
      </c>
      <c r="J130" s="4">
        <v>45139</v>
      </c>
      <c r="K130" s="3">
        <v>44.6</v>
      </c>
      <c r="L130" s="5">
        <f t="shared" si="9"/>
        <v>0.14388304693511156</v>
      </c>
      <c r="N130" s="4">
        <v>45139</v>
      </c>
      <c r="O130" s="3">
        <v>28.35</v>
      </c>
      <c r="P130" s="5">
        <f t="shared" si="10"/>
        <v>5.3903345724907181E-2</v>
      </c>
      <c r="R130" s="4">
        <v>45139</v>
      </c>
      <c r="S130" s="3">
        <v>56.06</v>
      </c>
      <c r="T130" s="5">
        <f t="shared" si="11"/>
        <v>0.10768622801817829</v>
      </c>
      <c r="V130" s="4">
        <v>45139</v>
      </c>
      <c r="W130" s="3">
        <v>20.92</v>
      </c>
      <c r="X130" s="5">
        <f t="shared" si="12"/>
        <v>0.12171581769437023</v>
      </c>
      <c r="Z130" s="4">
        <v>45139</v>
      </c>
      <c r="AA130" s="6">
        <v>3999.09</v>
      </c>
      <c r="AB130" s="5">
        <f t="shared" si="13"/>
        <v>2.6702917526726155E-2</v>
      </c>
    </row>
    <row r="131" spans="2:28" x14ac:dyDescent="0.3">
      <c r="B131" s="4">
        <v>44927</v>
      </c>
      <c r="C131" s="3">
        <v>102.69</v>
      </c>
      <c r="D131" s="5">
        <f t="shared" si="7"/>
        <v>5.1074718526100238E-2</v>
      </c>
      <c r="F131" s="4">
        <v>44927</v>
      </c>
      <c r="G131" s="3">
        <v>143.93</v>
      </c>
      <c r="H131" s="5">
        <f t="shared" si="8"/>
        <v>9.1950534860784527E-2</v>
      </c>
      <c r="J131" s="4">
        <v>44927</v>
      </c>
      <c r="K131" s="3">
        <v>38.99</v>
      </c>
      <c r="L131" s="5">
        <f t="shared" si="9"/>
        <v>5.5495397942609825E-2</v>
      </c>
      <c r="N131" s="4">
        <v>44927</v>
      </c>
      <c r="O131" s="3">
        <v>26.9</v>
      </c>
      <c r="P131" s="5">
        <f t="shared" si="10"/>
        <v>7.385229540918159E-2</v>
      </c>
      <c r="R131" s="4">
        <v>44927</v>
      </c>
      <c r="S131" s="3">
        <v>50.61</v>
      </c>
      <c r="T131" s="5">
        <f t="shared" si="11"/>
        <v>4.7826086956521685E-2</v>
      </c>
      <c r="V131" s="4">
        <v>44927</v>
      </c>
      <c r="W131" s="3">
        <v>18.649999999999999</v>
      </c>
      <c r="X131" s="5">
        <f t="shared" si="12"/>
        <v>0.1576660459342023</v>
      </c>
      <c r="Z131" s="4">
        <v>44927</v>
      </c>
      <c r="AA131" s="6">
        <v>3895.08</v>
      </c>
      <c r="AB131" s="5">
        <f t="shared" si="13"/>
        <v>1.447584320875106E-2</v>
      </c>
    </row>
    <row r="132" spans="2:28" x14ac:dyDescent="0.3">
      <c r="B132" s="3" t="s">
        <v>97</v>
      </c>
      <c r="C132" s="3">
        <v>97.7</v>
      </c>
      <c r="D132" s="5">
        <f t="shared" si="7"/>
        <v>-4.7665464470221242E-2</v>
      </c>
      <c r="F132" s="3" t="s">
        <v>97</v>
      </c>
      <c r="G132" s="3">
        <v>131.81</v>
      </c>
      <c r="H132" s="5">
        <f t="shared" si="8"/>
        <v>-3.1378600823045333E-2</v>
      </c>
      <c r="J132" s="3" t="s">
        <v>97</v>
      </c>
      <c r="K132" s="3">
        <v>36.94</v>
      </c>
      <c r="L132" s="5">
        <f t="shared" si="9"/>
        <v>-2.2751322751322745E-2</v>
      </c>
      <c r="N132" s="3" t="s">
        <v>97</v>
      </c>
      <c r="O132" s="3">
        <v>25.05</v>
      </c>
      <c r="P132" s="5">
        <f t="shared" si="10"/>
        <v>-3.505392912172578E-2</v>
      </c>
      <c r="R132" s="3" t="s">
        <v>97</v>
      </c>
      <c r="S132" s="3">
        <v>48.3</v>
      </c>
      <c r="T132" s="5">
        <f t="shared" si="11"/>
        <v>-1.0245901639344246E-2</v>
      </c>
      <c r="V132" s="3" t="s">
        <v>97</v>
      </c>
      <c r="W132" s="3">
        <v>16.11</v>
      </c>
      <c r="X132" s="5">
        <f t="shared" si="12"/>
        <v>-4.6745562130177443E-2</v>
      </c>
      <c r="Z132" s="3" t="s">
        <v>97</v>
      </c>
      <c r="AA132" s="6">
        <v>3839.5</v>
      </c>
      <c r="AB132" s="5">
        <f t="shared" si="13"/>
        <v>-1.3836798601755129E-3</v>
      </c>
    </row>
    <row r="133" spans="2:28" x14ac:dyDescent="0.3">
      <c r="B133" s="3" t="s">
        <v>98</v>
      </c>
      <c r="C133" s="3">
        <v>102.59</v>
      </c>
      <c r="D133" s="5">
        <f t="shared" si="7"/>
        <v>1.5541476935260423E-2</v>
      </c>
      <c r="F133" s="3" t="s">
        <v>98</v>
      </c>
      <c r="G133" s="3">
        <v>136.08000000000001</v>
      </c>
      <c r="H133" s="5">
        <f t="shared" si="8"/>
        <v>1.8562874251497163E-2</v>
      </c>
      <c r="J133" s="3" t="s">
        <v>98</v>
      </c>
      <c r="K133" s="3">
        <v>37.799999999999997</v>
      </c>
      <c r="L133" s="5">
        <f t="shared" si="9"/>
        <v>9.8851188885920038E-3</v>
      </c>
      <c r="N133" s="3" t="s">
        <v>98</v>
      </c>
      <c r="O133" s="3">
        <v>25.96</v>
      </c>
      <c r="P133" s="5">
        <f t="shared" si="10"/>
        <v>3.839999999999999E-2</v>
      </c>
      <c r="R133" s="3" t="s">
        <v>98</v>
      </c>
      <c r="S133" s="3">
        <v>48.8</v>
      </c>
      <c r="T133" s="5">
        <f t="shared" si="11"/>
        <v>1.349948078920038E-2</v>
      </c>
      <c r="V133" s="3" t="s">
        <v>98</v>
      </c>
      <c r="W133" s="3">
        <v>16.899999999999999</v>
      </c>
      <c r="X133" s="5">
        <f t="shared" si="12"/>
        <v>0.1169861202908129</v>
      </c>
      <c r="Z133" s="3" t="s">
        <v>98</v>
      </c>
      <c r="AA133" s="6">
        <v>3844.82</v>
      </c>
      <c r="AB133" s="5">
        <f t="shared" si="13"/>
        <v>-1.9572417946401854E-3</v>
      </c>
    </row>
    <row r="134" spans="2:28" x14ac:dyDescent="0.3">
      <c r="B134" s="4">
        <v>44877</v>
      </c>
      <c r="C134" s="3">
        <v>101.02</v>
      </c>
      <c r="D134" s="5">
        <f t="shared" si="7"/>
        <v>-6.8167143252467532E-2</v>
      </c>
      <c r="F134" s="4">
        <v>44877</v>
      </c>
      <c r="G134" s="3">
        <v>133.6</v>
      </c>
      <c r="H134" s="5">
        <f t="shared" si="8"/>
        <v>-9.158903923301831E-2</v>
      </c>
      <c r="J134" s="4">
        <v>44877</v>
      </c>
      <c r="K134" s="3">
        <v>37.43</v>
      </c>
      <c r="L134" s="5">
        <f t="shared" si="9"/>
        <v>-4.8067141403865699E-2</v>
      </c>
      <c r="N134" s="4">
        <v>44877</v>
      </c>
      <c r="O134" s="3">
        <v>25</v>
      </c>
      <c r="P134" s="5">
        <f t="shared" si="10"/>
        <v>-1.6135379771743397E-2</v>
      </c>
      <c r="R134" s="4">
        <v>44877</v>
      </c>
      <c r="S134" s="3">
        <v>48.15</v>
      </c>
      <c r="T134" s="5">
        <f t="shared" si="11"/>
        <v>3.7523452157597337E-3</v>
      </c>
      <c r="V134" s="4">
        <v>44877</v>
      </c>
      <c r="W134" s="3">
        <v>15.13</v>
      </c>
      <c r="X134" s="5">
        <f t="shared" si="12"/>
        <v>-2.3870967741935423E-2</v>
      </c>
      <c r="Z134" s="4">
        <v>44877</v>
      </c>
      <c r="AA134" s="6">
        <v>3852.36</v>
      </c>
      <c r="AB134" s="5">
        <f t="shared" si="13"/>
        <v>-2.0846994952190667E-2</v>
      </c>
    </row>
    <row r="135" spans="2:28" x14ac:dyDescent="0.3">
      <c r="B135" s="4">
        <v>44663</v>
      </c>
      <c r="C135" s="3">
        <v>108.41</v>
      </c>
      <c r="D135" s="5">
        <f t="shared" si="7"/>
        <v>-1.0406207211319018E-2</v>
      </c>
      <c r="F135" s="4">
        <v>44663</v>
      </c>
      <c r="G135" s="3">
        <v>147.07</v>
      </c>
      <c r="H135" s="5">
        <f t="shared" si="8"/>
        <v>-4.6238651102464279E-2</v>
      </c>
      <c r="J135" s="4">
        <v>44663</v>
      </c>
      <c r="K135" s="3">
        <v>39.32</v>
      </c>
      <c r="L135" s="5">
        <f t="shared" si="9"/>
        <v>-8.2380396732788852E-2</v>
      </c>
      <c r="N135" s="4">
        <v>44663</v>
      </c>
      <c r="O135" s="3">
        <v>25.41</v>
      </c>
      <c r="P135" s="5">
        <f t="shared" si="10"/>
        <v>-6.0281065088757413E-2</v>
      </c>
      <c r="R135" s="4">
        <v>44663</v>
      </c>
      <c r="S135" s="3">
        <v>47.97</v>
      </c>
      <c r="T135" s="5">
        <f t="shared" si="11"/>
        <v>-3.2667876588021838E-2</v>
      </c>
      <c r="V135" s="4">
        <v>44663</v>
      </c>
      <c r="W135" s="3">
        <v>15.5</v>
      </c>
      <c r="X135" s="5">
        <f t="shared" si="12"/>
        <v>-5.602923264311821E-2</v>
      </c>
      <c r="Z135" s="4">
        <v>44663</v>
      </c>
      <c r="AA135" s="6">
        <v>3934.38</v>
      </c>
      <c r="AB135" s="5">
        <f t="shared" si="13"/>
        <v>-3.3725470933516632E-2</v>
      </c>
    </row>
    <row r="136" spans="2:28" x14ac:dyDescent="0.3">
      <c r="B136" s="3" t="s">
        <v>99</v>
      </c>
      <c r="C136" s="3">
        <v>109.55</v>
      </c>
      <c r="D136" s="5">
        <f t="shared" si="7"/>
        <v>5.3567993844970019E-2</v>
      </c>
      <c r="F136" s="3" t="s">
        <v>99</v>
      </c>
      <c r="G136" s="3">
        <v>154.19999999999999</v>
      </c>
      <c r="H136" s="5">
        <f t="shared" si="8"/>
        <v>3.3581339231852025E-2</v>
      </c>
      <c r="J136" s="3" t="s">
        <v>99</v>
      </c>
      <c r="K136" s="3">
        <v>42.85</v>
      </c>
      <c r="L136" s="5">
        <f t="shared" si="9"/>
        <v>4.6398046398046455E-2</v>
      </c>
      <c r="N136" s="3" t="s">
        <v>99</v>
      </c>
      <c r="O136" s="3">
        <v>27.04</v>
      </c>
      <c r="P136" s="5">
        <f t="shared" si="10"/>
        <v>4.60348162475821E-2</v>
      </c>
      <c r="R136" s="3" t="s">
        <v>99</v>
      </c>
      <c r="S136" s="3">
        <v>49.59</v>
      </c>
      <c r="T136" s="5">
        <f t="shared" si="11"/>
        <v>3.3771106941838713E-2</v>
      </c>
      <c r="V136" s="3" t="s">
        <v>99</v>
      </c>
      <c r="W136" s="3">
        <v>16.420000000000002</v>
      </c>
      <c r="X136" s="5">
        <f t="shared" si="12"/>
        <v>4.585987261146518E-2</v>
      </c>
      <c r="Z136" s="3" t="s">
        <v>99</v>
      </c>
      <c r="AA136" s="6">
        <v>4071.7</v>
      </c>
      <c r="AB136" s="5">
        <f t="shared" si="13"/>
        <v>1.1321073390758274E-2</v>
      </c>
    </row>
    <row r="137" spans="2:28" x14ac:dyDescent="0.3">
      <c r="B137" s="3" t="s">
        <v>100</v>
      </c>
      <c r="C137" s="3">
        <v>103.98</v>
      </c>
      <c r="D137" s="5">
        <f t="shared" si="7"/>
        <v>3.3187599364070008E-2</v>
      </c>
      <c r="F137" s="3" t="s">
        <v>100</v>
      </c>
      <c r="G137" s="3">
        <v>149.19</v>
      </c>
      <c r="H137" s="5">
        <f t="shared" si="8"/>
        <v>5.0411884813067687E-2</v>
      </c>
      <c r="J137" s="3" t="s">
        <v>100</v>
      </c>
      <c r="K137" s="3">
        <v>40.950000000000003</v>
      </c>
      <c r="L137" s="5">
        <f t="shared" si="9"/>
        <v>-9.758477677481725E-4</v>
      </c>
      <c r="N137" s="3" t="s">
        <v>100</v>
      </c>
      <c r="O137" s="3">
        <v>25.85</v>
      </c>
      <c r="P137" s="5">
        <f t="shared" si="10"/>
        <v>9.6733135341535936E-2</v>
      </c>
      <c r="R137" s="3" t="s">
        <v>100</v>
      </c>
      <c r="S137" s="3">
        <v>47.97</v>
      </c>
      <c r="T137" s="5">
        <f t="shared" si="11"/>
        <v>1.0745891276864761E-2</v>
      </c>
      <c r="V137" s="3" t="s">
        <v>100</v>
      </c>
      <c r="W137" s="3">
        <v>15.7</v>
      </c>
      <c r="X137" s="5">
        <f t="shared" si="12"/>
        <v>9.5603628750872138E-2</v>
      </c>
      <c r="Z137" s="3" t="s">
        <v>100</v>
      </c>
      <c r="AA137" s="6">
        <v>4026.12</v>
      </c>
      <c r="AB137" s="5">
        <f t="shared" si="13"/>
        <v>1.5327815521493759E-2</v>
      </c>
    </row>
    <row r="138" spans="2:28" x14ac:dyDescent="0.3">
      <c r="B138" s="3" t="s">
        <v>101</v>
      </c>
      <c r="C138" s="3">
        <v>100.64</v>
      </c>
      <c r="D138" s="5">
        <f t="shared" si="7"/>
        <v>4.03142443663429E-2</v>
      </c>
      <c r="F138" s="3" t="s">
        <v>101</v>
      </c>
      <c r="G138" s="3">
        <v>142.03</v>
      </c>
      <c r="H138" s="5">
        <f t="shared" si="8"/>
        <v>2.3565869126549455E-2</v>
      </c>
      <c r="J138" s="3" t="s">
        <v>101</v>
      </c>
      <c r="K138" s="3">
        <v>40.99</v>
      </c>
      <c r="L138" s="5">
        <f t="shared" si="9"/>
        <v>2.5519139354515996E-2</v>
      </c>
      <c r="N138" s="3" t="s">
        <v>101</v>
      </c>
      <c r="O138" s="3">
        <v>23.57</v>
      </c>
      <c r="P138" s="5">
        <f t="shared" si="10"/>
        <v>-1.2568077084206153E-2</v>
      </c>
      <c r="R138" s="3" t="s">
        <v>101</v>
      </c>
      <c r="S138" s="3">
        <v>47.46</v>
      </c>
      <c r="T138" s="5">
        <f t="shared" si="11"/>
        <v>3.039513677811545E-2</v>
      </c>
      <c r="V138" s="3" t="s">
        <v>101</v>
      </c>
      <c r="W138" s="3">
        <v>14.33</v>
      </c>
      <c r="X138" s="5">
        <f t="shared" si="12"/>
        <v>-5.162144275314362E-2</v>
      </c>
      <c r="Z138" s="3" t="s">
        <v>101</v>
      </c>
      <c r="AA138" s="6">
        <v>3965.34</v>
      </c>
      <c r="AB138" s="5">
        <f t="shared" si="13"/>
        <v>-6.9097129175818006E-3</v>
      </c>
    </row>
    <row r="139" spans="2:28" x14ac:dyDescent="0.3">
      <c r="B139" s="4">
        <v>44723</v>
      </c>
      <c r="C139" s="3">
        <v>96.74</v>
      </c>
      <c r="D139" s="5">
        <f t="shared" si="7"/>
        <v>1.4046121593291216E-2</v>
      </c>
      <c r="F139" s="4">
        <v>44723</v>
      </c>
      <c r="G139" s="3">
        <v>138.76</v>
      </c>
      <c r="H139" s="5">
        <f t="shared" si="8"/>
        <v>3.8933812518718192E-2</v>
      </c>
      <c r="J139" s="4">
        <v>44723</v>
      </c>
      <c r="K139" s="3">
        <v>39.97</v>
      </c>
      <c r="L139" s="5">
        <f t="shared" si="9"/>
        <v>3.0951766830023208E-2</v>
      </c>
      <c r="N139" s="4">
        <v>44723</v>
      </c>
      <c r="O139" s="3">
        <v>23.87</v>
      </c>
      <c r="P139" s="5">
        <f t="shared" si="10"/>
        <v>0.15761396702230845</v>
      </c>
      <c r="R139" s="4">
        <v>44723</v>
      </c>
      <c r="S139" s="3">
        <v>46.06</v>
      </c>
      <c r="T139" s="5">
        <f t="shared" si="11"/>
        <v>4.7993019197207776E-3</v>
      </c>
      <c r="V139" s="4">
        <v>44723</v>
      </c>
      <c r="W139" s="3">
        <v>15.11</v>
      </c>
      <c r="X139" s="5">
        <f t="shared" si="12"/>
        <v>0.16052227342549918</v>
      </c>
      <c r="Z139" s="4">
        <v>44723</v>
      </c>
      <c r="AA139" s="6">
        <v>3992.93</v>
      </c>
      <c r="AB139" s="5">
        <f t="shared" si="13"/>
        <v>5.8978133163596791E-2</v>
      </c>
    </row>
    <row r="140" spans="2:28" x14ac:dyDescent="0.3">
      <c r="B140" s="3" t="s">
        <v>102</v>
      </c>
      <c r="C140" s="3">
        <v>95.4</v>
      </c>
      <c r="D140" s="5">
        <f t="shared" si="7"/>
        <v>1.0272159271417891E-2</v>
      </c>
      <c r="F140" s="3" t="s">
        <v>102</v>
      </c>
      <c r="G140" s="3">
        <v>133.56</v>
      </c>
      <c r="H140" s="5">
        <f t="shared" si="8"/>
        <v>-3.2835820895522616E-3</v>
      </c>
      <c r="J140" s="3" t="s">
        <v>102</v>
      </c>
      <c r="K140" s="3">
        <v>38.770000000000003</v>
      </c>
      <c r="L140" s="5">
        <f t="shared" si="9"/>
        <v>7.5749167591565136E-2</v>
      </c>
      <c r="N140" s="3" t="s">
        <v>102</v>
      </c>
      <c r="O140" s="3">
        <v>20.62</v>
      </c>
      <c r="P140" s="5">
        <f t="shared" si="10"/>
        <v>5.3632374451486609E-3</v>
      </c>
      <c r="R140" s="3" t="s">
        <v>102</v>
      </c>
      <c r="S140" s="3">
        <v>45.84</v>
      </c>
      <c r="T140" s="5">
        <f t="shared" si="11"/>
        <v>2.8033191298497462E-2</v>
      </c>
      <c r="V140" s="3" t="s">
        <v>102</v>
      </c>
      <c r="W140" s="3">
        <v>13.02</v>
      </c>
      <c r="X140" s="5">
        <f t="shared" si="12"/>
        <v>-3.1970260223048275E-2</v>
      </c>
      <c r="Z140" s="3" t="s">
        <v>102</v>
      </c>
      <c r="AA140" s="6">
        <v>3770.55</v>
      </c>
      <c r="AB140" s="5">
        <f t="shared" si="13"/>
        <v>-3.3455009664040025E-2</v>
      </c>
    </row>
    <row r="141" spans="2:28" x14ac:dyDescent="0.3">
      <c r="B141" s="3" t="s">
        <v>103</v>
      </c>
      <c r="C141" s="3">
        <v>94.43</v>
      </c>
      <c r="D141" s="5">
        <f t="shared" si="7"/>
        <v>1.6250538097287937E-2</v>
      </c>
      <c r="F141" s="3" t="s">
        <v>103</v>
      </c>
      <c r="G141" s="3">
        <v>134</v>
      </c>
      <c r="H141" s="5">
        <f t="shared" si="8"/>
        <v>-1.1507819415756848E-2</v>
      </c>
      <c r="J141" s="3" t="s">
        <v>103</v>
      </c>
      <c r="K141" s="3">
        <v>36.04</v>
      </c>
      <c r="L141" s="5">
        <f t="shared" si="9"/>
        <v>-6.8889501240011475E-3</v>
      </c>
      <c r="N141" s="3" t="s">
        <v>103</v>
      </c>
      <c r="O141" s="3">
        <v>20.51</v>
      </c>
      <c r="P141" s="5">
        <f t="shared" si="10"/>
        <v>-5.2655889145496348E-2</v>
      </c>
      <c r="R141" s="3" t="s">
        <v>103</v>
      </c>
      <c r="S141" s="3">
        <v>44.59</v>
      </c>
      <c r="T141" s="5">
        <f t="shared" si="11"/>
        <v>1.6875712656784447E-2</v>
      </c>
      <c r="V141" s="3" t="s">
        <v>103</v>
      </c>
      <c r="W141" s="3">
        <v>13.45</v>
      </c>
      <c r="X141" s="5">
        <f t="shared" si="12"/>
        <v>-0.17686658506731945</v>
      </c>
      <c r="Z141" s="3" t="s">
        <v>103</v>
      </c>
      <c r="AA141" s="6">
        <v>3901.06</v>
      </c>
      <c r="AB141" s="5">
        <f t="shared" si="13"/>
        <v>3.9520351742055704E-2</v>
      </c>
    </row>
    <row r="142" spans="2:28" x14ac:dyDescent="0.3">
      <c r="B142" s="3" t="s">
        <v>104</v>
      </c>
      <c r="C142" s="3">
        <v>92.92</v>
      </c>
      <c r="D142" s="5">
        <f t="shared" si="7"/>
        <v>0.19036638483218038</v>
      </c>
      <c r="F142" s="3" t="s">
        <v>104</v>
      </c>
      <c r="G142" s="3">
        <v>135.56</v>
      </c>
      <c r="H142" s="5">
        <f t="shared" si="8"/>
        <v>0.14194254906916015</v>
      </c>
      <c r="J142" s="3" t="s">
        <v>104</v>
      </c>
      <c r="K142" s="3">
        <v>36.29</v>
      </c>
      <c r="L142" s="5">
        <f t="shared" si="9"/>
        <v>8.4254556319091733E-2</v>
      </c>
      <c r="N142" s="3" t="s">
        <v>104</v>
      </c>
      <c r="O142" s="3">
        <v>21.65</v>
      </c>
      <c r="P142" s="5">
        <f t="shared" si="10"/>
        <v>0.14854111405835524</v>
      </c>
      <c r="R142" s="3" t="s">
        <v>104</v>
      </c>
      <c r="S142" s="3">
        <v>43.85</v>
      </c>
      <c r="T142" s="5">
        <f t="shared" si="11"/>
        <v>6.3803978651140181E-2</v>
      </c>
      <c r="V142" s="3" t="s">
        <v>104</v>
      </c>
      <c r="W142" s="3">
        <v>16.34</v>
      </c>
      <c r="X142" s="5">
        <f t="shared" si="12"/>
        <v>0.13079584775086506</v>
      </c>
      <c r="Z142" s="3" t="s">
        <v>104</v>
      </c>
      <c r="AA142" s="6">
        <v>3752.75</v>
      </c>
      <c r="AB142" s="5">
        <f t="shared" si="13"/>
        <v>4.7356038257695188E-2</v>
      </c>
    </row>
    <row r="143" spans="2:28" x14ac:dyDescent="0.3">
      <c r="B143" s="4">
        <v>44814</v>
      </c>
      <c r="C143" s="3">
        <v>78.06</v>
      </c>
      <c r="D143" s="5">
        <f t="shared" si="7"/>
        <v>2.8594017657135318E-2</v>
      </c>
      <c r="F143" s="4">
        <v>44814</v>
      </c>
      <c r="G143" s="3">
        <v>118.71</v>
      </c>
      <c r="H143" s="5">
        <f t="shared" si="8"/>
        <v>3.2171115555168939E-2</v>
      </c>
      <c r="J143" s="4">
        <v>44814</v>
      </c>
      <c r="K143" s="3">
        <v>33.47</v>
      </c>
      <c r="L143" s="5">
        <f t="shared" si="9"/>
        <v>-1.3847967000589212E-2</v>
      </c>
      <c r="N143" s="4">
        <v>44814</v>
      </c>
      <c r="O143" s="3">
        <v>18.850000000000001</v>
      </c>
      <c r="P143" s="5">
        <f t="shared" si="10"/>
        <v>2.1265284423179764E-3</v>
      </c>
      <c r="R143" s="4">
        <v>44814</v>
      </c>
      <c r="S143" s="3">
        <v>41.22</v>
      </c>
      <c r="T143" s="5">
        <f t="shared" si="11"/>
        <v>7.0927513639906348E-2</v>
      </c>
      <c r="V143" s="4">
        <v>44814</v>
      </c>
      <c r="W143" s="3">
        <v>14.45</v>
      </c>
      <c r="X143" s="5">
        <f t="shared" si="12"/>
        <v>-2.5623735670937342E-2</v>
      </c>
      <c r="Z143" s="4">
        <v>44814</v>
      </c>
      <c r="AA143" s="6">
        <v>3583.07</v>
      </c>
      <c r="AB143" s="5">
        <f t="shared" si="13"/>
        <v>-1.554815559695133E-2</v>
      </c>
    </row>
    <row r="144" spans="2:28" x14ac:dyDescent="0.3">
      <c r="B144" s="4">
        <v>44602</v>
      </c>
      <c r="C144" s="3">
        <v>75.89</v>
      </c>
      <c r="D144" s="5">
        <f t="shared" si="7"/>
        <v>6.9626497533474163E-2</v>
      </c>
      <c r="F144" s="4">
        <v>44602</v>
      </c>
      <c r="G144" s="3">
        <v>115.01</v>
      </c>
      <c r="H144" s="5">
        <f t="shared" si="8"/>
        <v>7.4960276661370395E-2</v>
      </c>
      <c r="J144" s="4">
        <v>44602</v>
      </c>
      <c r="K144" s="3">
        <v>33.94</v>
      </c>
      <c r="L144" s="5">
        <f t="shared" si="9"/>
        <v>8.9916506101477056E-2</v>
      </c>
      <c r="N144" s="4">
        <v>44602</v>
      </c>
      <c r="O144" s="3">
        <v>18.809999999999999</v>
      </c>
      <c r="P144" s="5">
        <f t="shared" si="10"/>
        <v>3.8079470198675303E-2</v>
      </c>
      <c r="R144" s="4">
        <v>44602</v>
      </c>
      <c r="S144" s="3">
        <v>38.49</v>
      </c>
      <c r="T144" s="5">
        <f t="shared" si="11"/>
        <v>8.483652762119509E-2</v>
      </c>
      <c r="V144" s="4">
        <v>44602</v>
      </c>
      <c r="W144" s="3">
        <v>14.83</v>
      </c>
      <c r="X144" s="5">
        <f t="shared" si="12"/>
        <v>0.10096510764662203</v>
      </c>
      <c r="Z144" s="4">
        <v>44602</v>
      </c>
      <c r="AA144" s="6">
        <v>3639.66</v>
      </c>
      <c r="AB144" s="5">
        <f t="shared" si="13"/>
        <v>1.5071312632124911E-2</v>
      </c>
    </row>
    <row r="145" spans="2:28" x14ac:dyDescent="0.3">
      <c r="B145" s="3" t="s">
        <v>105</v>
      </c>
      <c r="C145" s="3">
        <v>70.95</v>
      </c>
      <c r="D145" s="5">
        <f t="shared" si="7"/>
        <v>1.0827753241202442E-2</v>
      </c>
      <c r="F145" s="3" t="s">
        <v>105</v>
      </c>
      <c r="G145" s="3">
        <v>106.99</v>
      </c>
      <c r="H145" s="5">
        <f t="shared" si="8"/>
        <v>1.0579011995843768E-2</v>
      </c>
      <c r="J145" s="3" t="s">
        <v>105</v>
      </c>
      <c r="K145" s="3">
        <v>31.14</v>
      </c>
      <c r="L145" s="5">
        <f t="shared" si="9"/>
        <v>-6.5706570657065644E-2</v>
      </c>
      <c r="N145" s="3" t="s">
        <v>105</v>
      </c>
      <c r="O145" s="3">
        <v>18.12</v>
      </c>
      <c r="P145" s="5">
        <f t="shared" si="10"/>
        <v>-2.52824098977944E-2</v>
      </c>
      <c r="R145" s="3" t="s">
        <v>105</v>
      </c>
      <c r="S145" s="3">
        <v>35.479999999999997</v>
      </c>
      <c r="T145" s="5">
        <f t="shared" si="11"/>
        <v>-1.0596765197992242E-2</v>
      </c>
      <c r="V145" s="3" t="s">
        <v>105</v>
      </c>
      <c r="W145" s="3">
        <v>13.47</v>
      </c>
      <c r="X145" s="5">
        <f t="shared" si="12"/>
        <v>1.5071590052750716E-2</v>
      </c>
      <c r="Z145" s="3" t="s">
        <v>105</v>
      </c>
      <c r="AA145" s="6">
        <v>3585.62</v>
      </c>
      <c r="AB145" s="5">
        <f t="shared" si="13"/>
        <v>-2.9137096796029494E-2</v>
      </c>
    </row>
    <row r="146" spans="2:28" x14ac:dyDescent="0.3">
      <c r="B146" s="3" t="s">
        <v>106</v>
      </c>
      <c r="C146" s="3">
        <v>70.19</v>
      </c>
      <c r="D146" s="5">
        <f t="shared" si="7"/>
        <v>-6.4382831245001326E-2</v>
      </c>
      <c r="F146" s="3" t="s">
        <v>106</v>
      </c>
      <c r="G146" s="3">
        <v>105.87</v>
      </c>
      <c r="H146" s="5">
        <f t="shared" si="8"/>
        <v>-9.5746498120942936E-2</v>
      </c>
      <c r="J146" s="3" t="s">
        <v>106</v>
      </c>
      <c r="K146" s="3">
        <v>33.33</v>
      </c>
      <c r="L146" s="5">
        <f t="shared" si="9"/>
        <v>-7.4937552039966771E-2</v>
      </c>
      <c r="N146" s="3" t="s">
        <v>106</v>
      </c>
      <c r="O146" s="3">
        <v>18.59</v>
      </c>
      <c r="P146" s="5">
        <f t="shared" si="10"/>
        <v>-7.6961271102284012E-2</v>
      </c>
      <c r="R146" s="3" t="s">
        <v>106</v>
      </c>
      <c r="S146" s="3">
        <v>35.86</v>
      </c>
      <c r="T146" s="5">
        <f t="shared" si="11"/>
        <v>-4.6022878425113212E-2</v>
      </c>
      <c r="V146" s="3" t="s">
        <v>106</v>
      </c>
      <c r="W146" s="3">
        <v>13.27</v>
      </c>
      <c r="X146" s="5">
        <f t="shared" si="12"/>
        <v>-0.1153333333333334</v>
      </c>
      <c r="Z146" s="3" t="s">
        <v>106</v>
      </c>
      <c r="AA146" s="6">
        <v>3693.23</v>
      </c>
      <c r="AB146" s="5">
        <f t="shared" si="13"/>
        <v>-4.6497458259430524E-2</v>
      </c>
    </row>
    <row r="147" spans="2:28" x14ac:dyDescent="0.3">
      <c r="B147" s="4">
        <v>44874</v>
      </c>
      <c r="C147" s="3">
        <v>75.02</v>
      </c>
      <c r="D147" s="5">
        <f t="shared" si="7"/>
        <v>-0.13291724456773002</v>
      </c>
      <c r="F147" s="4">
        <v>44874</v>
      </c>
      <c r="G147" s="3">
        <v>117.08</v>
      </c>
      <c r="H147" s="5">
        <f t="shared" si="8"/>
        <v>-0.18445249373084427</v>
      </c>
      <c r="J147" s="4">
        <v>44874</v>
      </c>
      <c r="K147" s="3">
        <v>36.03</v>
      </c>
      <c r="L147" s="5">
        <f t="shared" si="9"/>
        <v>3.9008080245193089E-3</v>
      </c>
      <c r="N147" s="4">
        <v>44874</v>
      </c>
      <c r="O147" s="3">
        <v>20.14</v>
      </c>
      <c r="P147" s="5">
        <f t="shared" si="10"/>
        <v>-0.20142743854084055</v>
      </c>
      <c r="R147" s="4">
        <v>44874</v>
      </c>
      <c r="S147" s="3">
        <v>37.590000000000003</v>
      </c>
      <c r="T147" s="5">
        <f t="shared" si="11"/>
        <v>-9.8777271637496944E-2</v>
      </c>
      <c r="V147" s="4">
        <v>44874</v>
      </c>
      <c r="W147" s="3">
        <v>15</v>
      </c>
      <c r="X147" s="5">
        <f t="shared" si="12"/>
        <v>-0.19914575547250402</v>
      </c>
      <c r="Z147" s="4">
        <v>44874</v>
      </c>
      <c r="AA147" s="6">
        <v>3873.33</v>
      </c>
      <c r="AB147" s="5">
        <f t="shared" si="13"/>
        <v>-4.7704161913378784E-2</v>
      </c>
    </row>
    <row r="148" spans="2:28" x14ac:dyDescent="0.3">
      <c r="B148" s="4">
        <v>44660</v>
      </c>
      <c r="C148" s="3">
        <v>86.52</v>
      </c>
      <c r="D148" s="5">
        <f t="shared" ref="D148:D211" si="14">(C148/C149)-1</f>
        <v>0.11008468052347964</v>
      </c>
      <c r="F148" s="4">
        <v>44660</v>
      </c>
      <c r="G148" s="3">
        <v>143.56</v>
      </c>
      <c r="H148" s="5">
        <f t="shared" ref="H148:H211" si="15">(G148/G149)-1</f>
        <v>9.7721364122954624E-2</v>
      </c>
      <c r="J148" s="4">
        <v>44660</v>
      </c>
      <c r="K148" s="3">
        <v>35.89</v>
      </c>
      <c r="L148" s="5">
        <f t="shared" ref="L148:L211" si="16">(K148/K149)-1</f>
        <v>9.9908060067422477E-2</v>
      </c>
      <c r="N148" s="4">
        <v>44660</v>
      </c>
      <c r="O148" s="3">
        <v>25.22</v>
      </c>
      <c r="P148" s="5">
        <f t="shared" ref="P148:P211" si="17">(O148/O149)-1</f>
        <v>0.16167664670658666</v>
      </c>
      <c r="R148" s="4">
        <v>44660</v>
      </c>
      <c r="S148" s="3">
        <v>41.71</v>
      </c>
      <c r="T148" s="5">
        <f t="shared" ref="T148:T211" si="18">(S148/S149)-1</f>
        <v>6.5934065934065922E-2</v>
      </c>
      <c r="V148" s="4">
        <v>44660</v>
      </c>
      <c r="W148" s="3">
        <v>18.73</v>
      </c>
      <c r="X148" s="5">
        <f t="shared" ref="X148:X211" si="19">(W148/W149)-1</f>
        <v>0.11421772754312931</v>
      </c>
      <c r="Z148" s="4">
        <v>44660</v>
      </c>
      <c r="AA148" s="6">
        <v>4067.36</v>
      </c>
      <c r="AB148" s="5">
        <f t="shared" ref="AB148:AB211" si="20">(AA148/AA149)-1</f>
        <v>3.646547374536846E-2</v>
      </c>
    </row>
    <row r="149" spans="2:28" x14ac:dyDescent="0.3">
      <c r="B149" s="3" t="s">
        <v>107</v>
      </c>
      <c r="C149" s="3">
        <v>77.94</v>
      </c>
      <c r="D149" s="5">
        <f t="shared" si="14"/>
        <v>-0.10279728329688043</v>
      </c>
      <c r="F149" s="3" t="s">
        <v>107</v>
      </c>
      <c r="G149" s="3">
        <v>130.78</v>
      </c>
      <c r="H149" s="5">
        <f t="shared" si="15"/>
        <v>-6.9247740374350553E-2</v>
      </c>
      <c r="J149" s="3" t="s">
        <v>107</v>
      </c>
      <c r="K149" s="3">
        <v>32.630000000000003</v>
      </c>
      <c r="L149" s="5">
        <f t="shared" si="16"/>
        <v>-0.12660599571734465</v>
      </c>
      <c r="N149" s="3" t="s">
        <v>107</v>
      </c>
      <c r="O149" s="3">
        <v>21.71</v>
      </c>
      <c r="P149" s="5">
        <f t="shared" si="17"/>
        <v>-0.14392744479495267</v>
      </c>
      <c r="R149" s="3" t="s">
        <v>107</v>
      </c>
      <c r="S149" s="3">
        <v>39.130000000000003</v>
      </c>
      <c r="T149" s="5">
        <f t="shared" si="18"/>
        <v>-8.188643829188158E-2</v>
      </c>
      <c r="V149" s="3" t="s">
        <v>107</v>
      </c>
      <c r="W149" s="3">
        <v>16.809999999999999</v>
      </c>
      <c r="X149" s="5">
        <f t="shared" si="19"/>
        <v>-0.10250934329951955</v>
      </c>
      <c r="Z149" s="3" t="s">
        <v>107</v>
      </c>
      <c r="AA149" s="6">
        <v>3924.26</v>
      </c>
      <c r="AB149" s="5">
        <f t="shared" si="20"/>
        <v>-3.2876091146128439E-2</v>
      </c>
    </row>
    <row r="150" spans="2:28" x14ac:dyDescent="0.3">
      <c r="B150" s="3" t="s">
        <v>108</v>
      </c>
      <c r="C150" s="3">
        <v>86.87</v>
      </c>
      <c r="D150" s="5">
        <f t="shared" si="14"/>
        <v>6.1980440097799683E-2</v>
      </c>
      <c r="F150" s="3" t="s">
        <v>108</v>
      </c>
      <c r="G150" s="3">
        <v>140.51</v>
      </c>
      <c r="H150" s="5">
        <f t="shared" si="15"/>
        <v>1.6935658970833156E-2</v>
      </c>
      <c r="J150" s="3" t="s">
        <v>108</v>
      </c>
      <c r="K150" s="3">
        <v>37.36</v>
      </c>
      <c r="L150" s="5">
        <f t="shared" si="16"/>
        <v>-2.0964360587002018E-2</v>
      </c>
      <c r="N150" s="3" t="s">
        <v>108</v>
      </c>
      <c r="O150" s="3">
        <v>25.36</v>
      </c>
      <c r="P150" s="5">
        <f t="shared" si="17"/>
        <v>9.5937770095073427E-2</v>
      </c>
      <c r="R150" s="3" t="s">
        <v>108</v>
      </c>
      <c r="S150" s="3">
        <v>42.62</v>
      </c>
      <c r="T150" s="5">
        <f t="shared" si="18"/>
        <v>5.188679245283101E-3</v>
      </c>
      <c r="V150" s="3" t="s">
        <v>108</v>
      </c>
      <c r="W150" s="3">
        <v>18.73</v>
      </c>
      <c r="X150" s="5">
        <f t="shared" si="19"/>
        <v>5.2838673412029413E-2</v>
      </c>
      <c r="Z150" s="3" t="s">
        <v>108</v>
      </c>
      <c r="AA150" s="6">
        <v>4057.66</v>
      </c>
      <c r="AB150" s="5">
        <f t="shared" si="20"/>
        <v>-4.0397495080974677E-2</v>
      </c>
    </row>
    <row r="151" spans="2:28" x14ac:dyDescent="0.3">
      <c r="B151" s="3" t="s">
        <v>109</v>
      </c>
      <c r="C151" s="3">
        <v>81.8</v>
      </c>
      <c r="D151" s="5">
        <f t="shared" si="14"/>
        <v>-3.3211204349367751E-2</v>
      </c>
      <c r="F151" s="3" t="s">
        <v>109</v>
      </c>
      <c r="G151" s="3">
        <v>138.16999999999999</v>
      </c>
      <c r="H151" s="5">
        <f t="shared" si="15"/>
        <v>-3.303240254741413E-2</v>
      </c>
      <c r="J151" s="3" t="s">
        <v>109</v>
      </c>
      <c r="K151" s="3">
        <v>38.159999999999997</v>
      </c>
      <c r="L151" s="5">
        <f t="shared" si="16"/>
        <v>2.3056300268096575E-2</v>
      </c>
      <c r="N151" s="3" t="s">
        <v>109</v>
      </c>
      <c r="O151" s="3">
        <v>23.14</v>
      </c>
      <c r="P151" s="5">
        <f t="shared" si="17"/>
        <v>-8.3564356435643528E-2</v>
      </c>
      <c r="R151" s="3" t="s">
        <v>109</v>
      </c>
      <c r="S151" s="3">
        <v>42.4</v>
      </c>
      <c r="T151" s="5">
        <f t="shared" si="18"/>
        <v>-3.3067274800456126E-2</v>
      </c>
      <c r="V151" s="3" t="s">
        <v>109</v>
      </c>
      <c r="W151" s="3">
        <v>17.79</v>
      </c>
      <c r="X151" s="5">
        <f t="shared" si="19"/>
        <v>-9.5577020843924831E-2</v>
      </c>
      <c r="Z151" s="3" t="s">
        <v>109</v>
      </c>
      <c r="AA151" s="6">
        <v>4228.4799999999996</v>
      </c>
      <c r="AB151" s="5">
        <f t="shared" si="20"/>
        <v>-1.2072006822190784E-2</v>
      </c>
    </row>
    <row r="152" spans="2:28" x14ac:dyDescent="0.3">
      <c r="B152" s="4">
        <v>44750</v>
      </c>
      <c r="C152" s="3">
        <v>84.61</v>
      </c>
      <c r="D152" s="5">
        <f t="shared" si="14"/>
        <v>7.4003554201574007E-2</v>
      </c>
      <c r="F152" s="4">
        <v>44750</v>
      </c>
      <c r="G152" s="3">
        <v>142.88999999999999</v>
      </c>
      <c r="H152" s="5">
        <f t="shared" si="15"/>
        <v>4.5740632318501229E-2</v>
      </c>
      <c r="J152" s="4">
        <v>44750</v>
      </c>
      <c r="K152" s="3">
        <v>37.299999999999997</v>
      </c>
      <c r="L152" s="5">
        <f t="shared" si="16"/>
        <v>9.5126247798003272E-2</v>
      </c>
      <c r="N152" s="4">
        <v>44750</v>
      </c>
      <c r="O152" s="3">
        <v>25.25</v>
      </c>
      <c r="P152" s="5">
        <f t="shared" si="17"/>
        <v>8.276157804459694E-2</v>
      </c>
      <c r="R152" s="4">
        <v>44750</v>
      </c>
      <c r="S152" s="3">
        <v>43.85</v>
      </c>
      <c r="T152" s="5">
        <f t="shared" si="18"/>
        <v>8.4590650507049281E-2</v>
      </c>
      <c r="V152" s="4">
        <v>44750</v>
      </c>
      <c r="W152" s="3">
        <v>19.670000000000002</v>
      </c>
      <c r="X152" s="5">
        <f t="shared" si="19"/>
        <v>7.4276351720371503E-2</v>
      </c>
      <c r="Z152" s="4">
        <v>44750</v>
      </c>
      <c r="AA152" s="6">
        <v>4280.1499999999996</v>
      </c>
      <c r="AB152" s="5">
        <f t="shared" si="20"/>
        <v>3.2558218079267842E-2</v>
      </c>
    </row>
    <row r="153" spans="2:28" x14ac:dyDescent="0.3">
      <c r="B153" s="3" t="s">
        <v>110</v>
      </c>
      <c r="C153" s="3">
        <v>78.78</v>
      </c>
      <c r="D153" s="5">
        <f t="shared" si="14"/>
        <v>1.1556240369799742E-2</v>
      </c>
      <c r="F153" s="3" t="s">
        <v>110</v>
      </c>
      <c r="G153" s="3">
        <v>136.63999999999999</v>
      </c>
      <c r="H153" s="5">
        <f t="shared" si="15"/>
        <v>6.1855670103090343E-3</v>
      </c>
      <c r="J153" s="3" t="s">
        <v>110</v>
      </c>
      <c r="K153" s="3">
        <v>34.06</v>
      </c>
      <c r="L153" s="5">
        <f t="shared" si="16"/>
        <v>5.9738643434972039E-2</v>
      </c>
      <c r="N153" s="3" t="s">
        <v>110</v>
      </c>
      <c r="O153" s="3">
        <v>23.32</v>
      </c>
      <c r="P153" s="5">
        <f t="shared" si="17"/>
        <v>-1.3953488372092981E-2</v>
      </c>
      <c r="R153" s="3" t="s">
        <v>110</v>
      </c>
      <c r="S153" s="3">
        <v>40.43</v>
      </c>
      <c r="T153" s="5">
        <f t="shared" si="18"/>
        <v>2.0444220090863219E-2</v>
      </c>
      <c r="V153" s="3" t="s">
        <v>110</v>
      </c>
      <c r="W153" s="3">
        <v>18.309999999999999</v>
      </c>
      <c r="X153" s="5">
        <f t="shared" si="19"/>
        <v>3.3879164313946886E-2</v>
      </c>
      <c r="Z153" s="3" t="s">
        <v>110</v>
      </c>
      <c r="AA153" s="6">
        <v>4145.1899999999996</v>
      </c>
      <c r="AB153" s="5">
        <f t="shared" si="20"/>
        <v>3.6074948732411904E-3</v>
      </c>
    </row>
    <row r="154" spans="2:28" x14ac:dyDescent="0.3">
      <c r="B154" s="3" t="s">
        <v>111</v>
      </c>
      <c r="C154" s="3">
        <v>77.88</v>
      </c>
      <c r="D154" s="5">
        <f t="shared" si="14"/>
        <v>0.16936936936936942</v>
      </c>
      <c r="F154" s="3" t="s">
        <v>111</v>
      </c>
      <c r="G154" s="3">
        <v>135.80000000000001</v>
      </c>
      <c r="H154" s="5">
        <f t="shared" si="15"/>
        <v>0.13298848656766227</v>
      </c>
      <c r="J154" s="3" t="s">
        <v>111</v>
      </c>
      <c r="K154" s="3">
        <v>32.14</v>
      </c>
      <c r="L154" s="5">
        <f t="shared" si="16"/>
        <v>0.13931230060262312</v>
      </c>
      <c r="N154" s="3" t="s">
        <v>111</v>
      </c>
      <c r="O154" s="3">
        <v>23.65</v>
      </c>
      <c r="P154" s="5">
        <f t="shared" si="17"/>
        <v>0.19686234817813753</v>
      </c>
      <c r="R154" s="3" t="s">
        <v>111</v>
      </c>
      <c r="S154" s="3">
        <v>39.619999999999997</v>
      </c>
      <c r="T154" s="5">
        <f t="shared" si="18"/>
        <v>0.12142654967449751</v>
      </c>
      <c r="V154" s="3" t="s">
        <v>111</v>
      </c>
      <c r="W154" s="3">
        <v>17.71</v>
      </c>
      <c r="X154" s="5">
        <f t="shared" si="19"/>
        <v>0.13380281690140849</v>
      </c>
      <c r="Z154" s="3" t="s">
        <v>111</v>
      </c>
      <c r="AA154" s="6">
        <v>4130.29</v>
      </c>
      <c r="AB154" s="5">
        <f t="shared" si="20"/>
        <v>4.2573385197506974E-2</v>
      </c>
    </row>
    <row r="155" spans="2:28" x14ac:dyDescent="0.3">
      <c r="B155" s="3" t="s">
        <v>112</v>
      </c>
      <c r="C155" s="3">
        <v>66.599999999999994</v>
      </c>
      <c r="D155" s="5">
        <f t="shared" si="14"/>
        <v>-6.8595287801969107E-3</v>
      </c>
      <c r="F155" s="3" t="s">
        <v>112</v>
      </c>
      <c r="G155" s="3">
        <v>119.86</v>
      </c>
      <c r="H155" s="5">
        <f t="shared" si="15"/>
        <v>8.6475707034082694E-2</v>
      </c>
      <c r="J155" s="3" t="s">
        <v>112</v>
      </c>
      <c r="K155" s="3">
        <v>28.21</v>
      </c>
      <c r="L155" s="5">
        <f t="shared" si="16"/>
        <v>2.1361332367849428E-2</v>
      </c>
      <c r="N155" s="3" t="s">
        <v>112</v>
      </c>
      <c r="O155" s="3">
        <v>19.760000000000002</v>
      </c>
      <c r="P155" s="5">
        <f t="shared" si="17"/>
        <v>0.11449520586576423</v>
      </c>
      <c r="R155" s="3" t="s">
        <v>112</v>
      </c>
      <c r="S155" s="3">
        <v>35.33</v>
      </c>
      <c r="T155" s="5">
        <f t="shared" si="18"/>
        <v>2.6736413833188033E-2</v>
      </c>
      <c r="V155" s="3" t="s">
        <v>112</v>
      </c>
      <c r="W155" s="3">
        <v>15.62</v>
      </c>
      <c r="X155" s="5">
        <f t="shared" si="19"/>
        <v>4.2028018679119317E-2</v>
      </c>
      <c r="Z155" s="3" t="s">
        <v>112</v>
      </c>
      <c r="AA155" s="6">
        <v>3961.63</v>
      </c>
      <c r="AB155" s="5">
        <f t="shared" si="20"/>
        <v>2.5489495646051408E-2</v>
      </c>
    </row>
    <row r="156" spans="2:28" x14ac:dyDescent="0.3">
      <c r="B156" s="4">
        <v>44841</v>
      </c>
      <c r="C156" s="3">
        <v>67.06</v>
      </c>
      <c r="D156" s="5">
        <f t="shared" si="14"/>
        <v>1.3603385731559836E-2</v>
      </c>
      <c r="F156" s="4">
        <v>44841</v>
      </c>
      <c r="G156" s="3">
        <v>110.32</v>
      </c>
      <c r="H156" s="5">
        <f t="shared" si="15"/>
        <v>1.2017246124208736E-2</v>
      </c>
      <c r="J156" s="4">
        <v>44841</v>
      </c>
      <c r="K156" s="3">
        <v>27.62</v>
      </c>
      <c r="L156" s="5">
        <f t="shared" si="16"/>
        <v>5.864315829819855E-2</v>
      </c>
      <c r="N156" s="4">
        <v>44841</v>
      </c>
      <c r="O156" s="3">
        <v>17.73</v>
      </c>
      <c r="P156" s="5">
        <f t="shared" si="17"/>
        <v>6.2429057888762074E-3</v>
      </c>
      <c r="R156" s="4">
        <v>44841</v>
      </c>
      <c r="S156" s="3">
        <v>34.409999999999997</v>
      </c>
      <c r="T156" s="5">
        <f t="shared" si="18"/>
        <v>1.2356575463371433E-2</v>
      </c>
      <c r="V156" s="4">
        <v>44841</v>
      </c>
      <c r="W156" s="3">
        <v>14.99</v>
      </c>
      <c r="X156" s="5">
        <f t="shared" si="19"/>
        <v>-3.1027795733678087E-2</v>
      </c>
      <c r="Z156" s="4">
        <v>44841</v>
      </c>
      <c r="AA156" s="6">
        <v>3863.16</v>
      </c>
      <c r="AB156" s="5">
        <f t="shared" si="20"/>
        <v>-9.2886561453360272E-3</v>
      </c>
    </row>
    <row r="157" spans="2:28" x14ac:dyDescent="0.3">
      <c r="B157" s="4">
        <v>44627</v>
      </c>
      <c r="C157" s="3">
        <v>66.16</v>
      </c>
      <c r="D157" s="5">
        <f t="shared" si="14"/>
        <v>-1.0569228446324352E-3</v>
      </c>
      <c r="F157" s="4">
        <v>44627</v>
      </c>
      <c r="G157" s="3">
        <v>109.01</v>
      </c>
      <c r="H157" s="5">
        <f t="shared" si="15"/>
        <v>3.190079515335098E-2</v>
      </c>
      <c r="J157" s="4">
        <v>44627</v>
      </c>
      <c r="K157" s="3">
        <v>26.09</v>
      </c>
      <c r="L157" s="5">
        <f t="shared" si="16"/>
        <v>-4.7810218978102115E-2</v>
      </c>
      <c r="N157" s="4">
        <v>44627</v>
      </c>
      <c r="O157" s="3">
        <v>17.62</v>
      </c>
      <c r="P157" s="5">
        <f t="shared" si="17"/>
        <v>-1.6192071468453362E-2</v>
      </c>
      <c r="R157" s="4">
        <v>44627</v>
      </c>
      <c r="S157" s="3">
        <v>33.99</v>
      </c>
      <c r="T157" s="5">
        <f t="shared" si="18"/>
        <v>5.3238686779060185E-3</v>
      </c>
      <c r="V157" s="4">
        <v>44627</v>
      </c>
      <c r="W157" s="3">
        <v>15.47</v>
      </c>
      <c r="X157" s="5">
        <f t="shared" si="19"/>
        <v>-1.8401015228426298E-2</v>
      </c>
      <c r="Z157" s="4">
        <v>44627</v>
      </c>
      <c r="AA157" s="6">
        <v>3899.38</v>
      </c>
      <c r="AB157" s="5">
        <f t="shared" si="20"/>
        <v>1.9357807038869801E-2</v>
      </c>
    </row>
    <row r="158" spans="2:28" x14ac:dyDescent="0.3">
      <c r="B158" s="3" t="s">
        <v>113</v>
      </c>
      <c r="C158" s="3">
        <v>66.23</v>
      </c>
      <c r="D158" s="5">
        <f t="shared" si="14"/>
        <v>-3.8612280447089531E-2</v>
      </c>
      <c r="F158" s="3" t="s">
        <v>113</v>
      </c>
      <c r="G158" s="3">
        <v>105.64</v>
      </c>
      <c r="H158" s="5">
        <f t="shared" si="15"/>
        <v>-4.8802449126598257E-2</v>
      </c>
      <c r="J158" s="3" t="s">
        <v>113</v>
      </c>
      <c r="K158" s="3">
        <v>27.4</v>
      </c>
      <c r="L158" s="5">
        <f t="shared" si="16"/>
        <v>-7.3385187690226616E-2</v>
      </c>
      <c r="N158" s="3" t="s">
        <v>113</v>
      </c>
      <c r="O158" s="3">
        <v>17.91</v>
      </c>
      <c r="P158" s="5">
        <f t="shared" si="17"/>
        <v>-9.7278225806451624E-2</v>
      </c>
      <c r="R158" s="3" t="s">
        <v>113</v>
      </c>
      <c r="S158" s="3">
        <v>33.81</v>
      </c>
      <c r="T158" s="5">
        <f t="shared" si="18"/>
        <v>-7.7489768076398291E-2</v>
      </c>
      <c r="V158" s="3" t="s">
        <v>113</v>
      </c>
      <c r="W158" s="3">
        <v>15.76</v>
      </c>
      <c r="X158" s="5">
        <f t="shared" si="19"/>
        <v>-4.3689320388349606E-2</v>
      </c>
      <c r="Z158" s="3" t="s">
        <v>113</v>
      </c>
      <c r="AA158" s="6">
        <v>3825.33</v>
      </c>
      <c r="AB158" s="5">
        <f t="shared" si="20"/>
        <v>-2.2089913951336193E-2</v>
      </c>
    </row>
    <row r="159" spans="2:28" x14ac:dyDescent="0.3">
      <c r="B159" s="3" t="s">
        <v>114</v>
      </c>
      <c r="C159" s="3">
        <v>68.89</v>
      </c>
      <c r="D159" s="5">
        <f t="shared" si="14"/>
        <v>-4.1330364597829128E-2</v>
      </c>
      <c r="F159" s="3" t="s">
        <v>114</v>
      </c>
      <c r="G159" s="3">
        <v>111.06</v>
      </c>
      <c r="H159" s="5">
        <f t="shared" si="15"/>
        <v>-2.5704009123607263E-2</v>
      </c>
      <c r="J159" s="3" t="s">
        <v>114</v>
      </c>
      <c r="K159" s="3">
        <v>29.57</v>
      </c>
      <c r="L159" s="5">
        <f t="shared" si="16"/>
        <v>-6.7590402162887031E-4</v>
      </c>
      <c r="N159" s="3" t="s">
        <v>114</v>
      </c>
      <c r="O159" s="3">
        <v>19.84</v>
      </c>
      <c r="P159" s="5">
        <f t="shared" si="17"/>
        <v>-2.513826043237799E-3</v>
      </c>
      <c r="R159" s="3" t="s">
        <v>114</v>
      </c>
      <c r="S159" s="3">
        <v>36.65</v>
      </c>
      <c r="T159" s="5">
        <f t="shared" si="18"/>
        <v>5.211190345584038E-3</v>
      </c>
      <c r="V159" s="3" t="s">
        <v>114</v>
      </c>
      <c r="W159" s="3">
        <v>16.48</v>
      </c>
      <c r="X159" s="5">
        <f t="shared" si="19"/>
        <v>-3.5693387946167277E-2</v>
      </c>
      <c r="Z159" s="3" t="s">
        <v>114</v>
      </c>
      <c r="AA159" s="6">
        <v>3911.74</v>
      </c>
      <c r="AB159" s="5">
        <f t="shared" si="20"/>
        <v>6.4465391690522456E-2</v>
      </c>
    </row>
    <row r="160" spans="2:28" x14ac:dyDescent="0.3">
      <c r="B160" s="4">
        <v>44901</v>
      </c>
      <c r="C160" s="3">
        <v>71.86</v>
      </c>
      <c r="D160" s="5">
        <f t="shared" si="14"/>
        <v>-3.0621880480237396E-2</v>
      </c>
      <c r="F160" s="4">
        <v>44901</v>
      </c>
      <c r="G160" s="3">
        <v>113.99</v>
      </c>
      <c r="H160" s="5">
        <f t="shared" si="15"/>
        <v>-5.1427144878089415E-2</v>
      </c>
      <c r="J160" s="4">
        <v>44901</v>
      </c>
      <c r="K160" s="3">
        <v>29.59</v>
      </c>
      <c r="L160" s="5">
        <f t="shared" si="16"/>
        <v>-8.2765034097954104E-2</v>
      </c>
      <c r="N160" s="4">
        <v>44901</v>
      </c>
      <c r="O160" s="3">
        <v>19.89</v>
      </c>
      <c r="P160" s="5">
        <f t="shared" si="17"/>
        <v>-0.10203160270880351</v>
      </c>
      <c r="R160" s="4">
        <v>44901</v>
      </c>
      <c r="S160" s="3">
        <v>36.46</v>
      </c>
      <c r="T160" s="5">
        <f t="shared" si="18"/>
        <v>-6.0309278350515361E-2</v>
      </c>
      <c r="V160" s="4">
        <v>44901</v>
      </c>
      <c r="W160" s="3">
        <v>17.09</v>
      </c>
      <c r="X160" s="5">
        <f t="shared" si="19"/>
        <v>-0.12983706720977595</v>
      </c>
      <c r="Z160" s="4">
        <v>44901</v>
      </c>
      <c r="AA160" s="6">
        <v>3674.84</v>
      </c>
      <c r="AB160" s="5">
        <f t="shared" si="20"/>
        <v>-5.7941069405208045E-2</v>
      </c>
    </row>
    <row r="161" spans="2:28" x14ac:dyDescent="0.3">
      <c r="B161" s="4">
        <v>44687</v>
      </c>
      <c r="C161" s="3">
        <v>74.13</v>
      </c>
      <c r="D161" s="5">
        <f t="shared" si="14"/>
        <v>-0.10622136484205458</v>
      </c>
      <c r="F161" s="4">
        <v>44687</v>
      </c>
      <c r="G161" s="3">
        <v>120.17</v>
      </c>
      <c r="H161" s="5">
        <f t="shared" si="15"/>
        <v>-6.6350710900473953E-2</v>
      </c>
      <c r="J161" s="4">
        <v>44687</v>
      </c>
      <c r="K161" s="3">
        <v>32.26</v>
      </c>
      <c r="L161" s="5">
        <f t="shared" si="16"/>
        <v>-7.8548986003998844E-2</v>
      </c>
      <c r="N161" s="4">
        <v>44687</v>
      </c>
      <c r="O161" s="3">
        <v>22.15</v>
      </c>
      <c r="P161" s="5">
        <f t="shared" si="17"/>
        <v>-0.11186848436246999</v>
      </c>
      <c r="R161" s="4">
        <v>44687</v>
      </c>
      <c r="S161" s="3">
        <v>38.799999999999997</v>
      </c>
      <c r="T161" s="5">
        <f t="shared" si="18"/>
        <v>-3.0000000000000027E-2</v>
      </c>
      <c r="V161" s="4">
        <v>44687</v>
      </c>
      <c r="W161" s="3">
        <v>19.64</v>
      </c>
      <c r="X161" s="5">
        <f t="shared" si="19"/>
        <v>-0.14534377719756308</v>
      </c>
      <c r="Z161" s="4">
        <v>44687</v>
      </c>
      <c r="AA161" s="6">
        <v>3900.86</v>
      </c>
      <c r="AB161" s="5">
        <f t="shared" si="20"/>
        <v>-5.054836998057699E-2</v>
      </c>
    </row>
    <row r="162" spans="2:28" x14ac:dyDescent="0.3">
      <c r="B162" s="3" t="s">
        <v>115</v>
      </c>
      <c r="C162" s="3">
        <v>82.94</v>
      </c>
      <c r="D162" s="5">
        <f t="shared" si="14"/>
        <v>-5.5245472149447639E-2</v>
      </c>
      <c r="F162" s="3" t="s">
        <v>115</v>
      </c>
      <c r="G162" s="3">
        <v>128.71</v>
      </c>
      <c r="H162" s="5">
        <f t="shared" si="15"/>
        <v>-6.5558298243066693E-2</v>
      </c>
      <c r="J162" s="3" t="s">
        <v>115</v>
      </c>
      <c r="K162" s="3">
        <v>35.01</v>
      </c>
      <c r="L162" s="5">
        <f t="shared" si="16"/>
        <v>-3.0462475768485264E-2</v>
      </c>
      <c r="N162" s="3" t="s">
        <v>115</v>
      </c>
      <c r="O162" s="3">
        <v>24.94</v>
      </c>
      <c r="P162" s="5">
        <f t="shared" si="17"/>
        <v>-6.1700526711813253E-2</v>
      </c>
      <c r="R162" s="3" t="s">
        <v>115</v>
      </c>
      <c r="S162" s="3">
        <v>40</v>
      </c>
      <c r="T162" s="5">
        <f t="shared" si="18"/>
        <v>-3.2648125755743718E-2</v>
      </c>
      <c r="V162" s="3" t="s">
        <v>115</v>
      </c>
      <c r="W162" s="3">
        <v>22.98</v>
      </c>
      <c r="X162" s="5">
        <f t="shared" si="19"/>
        <v>-6.4713064713064705E-2</v>
      </c>
      <c r="Z162" s="3" t="s">
        <v>115</v>
      </c>
      <c r="AA162" s="6">
        <v>4108.54</v>
      </c>
      <c r="AB162" s="5">
        <f t="shared" si="20"/>
        <v>-1.1952172072799971E-2</v>
      </c>
    </row>
    <row r="163" spans="2:28" x14ac:dyDescent="0.3">
      <c r="B163" s="3" t="s">
        <v>116</v>
      </c>
      <c r="C163" s="3">
        <v>87.79</v>
      </c>
      <c r="D163" s="5">
        <f t="shared" si="14"/>
        <v>0.15650111974706893</v>
      </c>
      <c r="F163" s="3" t="s">
        <v>116</v>
      </c>
      <c r="G163" s="3">
        <v>137.74</v>
      </c>
      <c r="H163" s="5">
        <f t="shared" si="15"/>
        <v>0.14812036342418944</v>
      </c>
      <c r="J163" s="3" t="s">
        <v>116</v>
      </c>
      <c r="K163" s="3">
        <v>36.11</v>
      </c>
      <c r="L163" s="5">
        <f t="shared" si="16"/>
        <v>0.11244608749229812</v>
      </c>
      <c r="N163" s="3" t="s">
        <v>116</v>
      </c>
      <c r="O163" s="3">
        <v>26.58</v>
      </c>
      <c r="P163" s="5">
        <f t="shared" si="17"/>
        <v>0.1172761664564943</v>
      </c>
      <c r="R163" s="3" t="s">
        <v>116</v>
      </c>
      <c r="S163" s="3">
        <v>41.35</v>
      </c>
      <c r="T163" s="5">
        <f t="shared" si="18"/>
        <v>0.12885612885612874</v>
      </c>
      <c r="V163" s="3" t="s">
        <v>116</v>
      </c>
      <c r="W163" s="3">
        <v>24.57</v>
      </c>
      <c r="X163" s="5">
        <f t="shared" si="19"/>
        <v>0.12758145938503906</v>
      </c>
      <c r="Z163" s="3" t="s">
        <v>116</v>
      </c>
      <c r="AA163" s="6">
        <v>4158.24</v>
      </c>
      <c r="AB163" s="5">
        <f t="shared" si="20"/>
        <v>6.5843705784649265E-2</v>
      </c>
    </row>
    <row r="164" spans="2:28" x14ac:dyDescent="0.3">
      <c r="B164" s="3" t="s">
        <v>117</v>
      </c>
      <c r="C164" s="3">
        <v>75.91</v>
      </c>
      <c r="D164" s="5">
        <f t="shared" si="14"/>
        <v>2.4011871037366905E-2</v>
      </c>
      <c r="F164" s="3" t="s">
        <v>117</v>
      </c>
      <c r="G164" s="3">
        <v>119.97</v>
      </c>
      <c r="H164" s="5">
        <f t="shared" si="15"/>
        <v>-3.0858712335406824E-2</v>
      </c>
      <c r="J164" s="3" t="s">
        <v>117</v>
      </c>
      <c r="K164" s="3">
        <v>32.46</v>
      </c>
      <c r="L164" s="5">
        <f t="shared" si="16"/>
        <v>-2.2289156626506101E-2</v>
      </c>
      <c r="N164" s="3" t="s">
        <v>117</v>
      </c>
      <c r="O164" s="3">
        <v>23.79</v>
      </c>
      <c r="P164" s="5">
        <f t="shared" si="17"/>
        <v>-2.5000000000000022E-2</v>
      </c>
      <c r="R164" s="3" t="s">
        <v>117</v>
      </c>
      <c r="S164" s="3">
        <v>36.630000000000003</v>
      </c>
      <c r="T164" s="5">
        <f t="shared" si="18"/>
        <v>7.9801871216289566E-3</v>
      </c>
      <c r="V164" s="3" t="s">
        <v>117</v>
      </c>
      <c r="W164" s="3">
        <v>21.79</v>
      </c>
      <c r="X164" s="5">
        <f t="shared" si="19"/>
        <v>2.7611596870684707E-3</v>
      </c>
      <c r="Z164" s="3" t="s">
        <v>117</v>
      </c>
      <c r="AA164" s="6">
        <v>3901.36</v>
      </c>
      <c r="AB164" s="5">
        <f t="shared" si="20"/>
        <v>-3.0450633590878406E-2</v>
      </c>
    </row>
    <row r="165" spans="2:28" x14ac:dyDescent="0.3">
      <c r="B165" s="4">
        <v>44778</v>
      </c>
      <c r="C165" s="3">
        <v>74.13</v>
      </c>
      <c r="D165" s="5">
        <f t="shared" si="14"/>
        <v>-6.9420035149384884E-2</v>
      </c>
      <c r="F165" s="4">
        <v>44778</v>
      </c>
      <c r="G165" s="3">
        <v>123.79</v>
      </c>
      <c r="H165" s="5">
        <f t="shared" si="15"/>
        <v>-9.344562431343828E-2</v>
      </c>
      <c r="J165" s="4">
        <v>44778</v>
      </c>
      <c r="K165" s="3">
        <v>33.200000000000003</v>
      </c>
      <c r="L165" s="5">
        <f t="shared" si="16"/>
        <v>-4.5428407130534754E-2</v>
      </c>
      <c r="N165" s="4">
        <v>44778</v>
      </c>
      <c r="O165" s="3">
        <v>24.4</v>
      </c>
      <c r="P165" s="5">
        <f t="shared" si="17"/>
        <v>-0.10360029390154302</v>
      </c>
      <c r="R165" s="4">
        <v>44778</v>
      </c>
      <c r="S165" s="3">
        <v>36.340000000000003</v>
      </c>
      <c r="T165" s="5">
        <f t="shared" si="18"/>
        <v>-7.4375955170656982E-2</v>
      </c>
      <c r="V165" s="4">
        <v>44778</v>
      </c>
      <c r="W165" s="3">
        <v>21.73</v>
      </c>
      <c r="X165" s="5">
        <f t="shared" si="19"/>
        <v>-9.9087893864013288E-2</v>
      </c>
      <c r="Z165" s="4">
        <v>44778</v>
      </c>
      <c r="AA165" s="6">
        <v>4023.89</v>
      </c>
      <c r="AB165" s="5">
        <f t="shared" si="20"/>
        <v>-2.4118796897660721E-2</v>
      </c>
    </row>
    <row r="166" spans="2:28" x14ac:dyDescent="0.3">
      <c r="B166" s="4">
        <v>44566</v>
      </c>
      <c r="C166" s="3">
        <v>79.66</v>
      </c>
      <c r="D166" s="5">
        <f t="shared" si="14"/>
        <v>-7.1020408163265381E-2</v>
      </c>
      <c r="F166" s="4">
        <v>44566</v>
      </c>
      <c r="G166" s="3">
        <v>136.55000000000001</v>
      </c>
      <c r="H166" s="5">
        <f t="shared" si="15"/>
        <v>-0.11778007494508325</v>
      </c>
      <c r="J166" s="4">
        <v>44566</v>
      </c>
      <c r="K166" s="3">
        <v>34.78</v>
      </c>
      <c r="L166" s="5">
        <f t="shared" si="16"/>
        <v>-8.9051859612362505E-2</v>
      </c>
      <c r="N166" s="4">
        <v>44566</v>
      </c>
      <c r="O166" s="3">
        <v>27.22</v>
      </c>
      <c r="P166" s="5">
        <f t="shared" si="17"/>
        <v>-0.10724827812397508</v>
      </c>
      <c r="R166" s="4">
        <v>44566</v>
      </c>
      <c r="S166" s="3">
        <v>39.26</v>
      </c>
      <c r="T166" s="5">
        <f t="shared" si="18"/>
        <v>-4.243902439024394E-2</v>
      </c>
      <c r="V166" s="4">
        <v>44566</v>
      </c>
      <c r="W166" s="3">
        <v>24.12</v>
      </c>
      <c r="X166" s="5">
        <f t="shared" si="19"/>
        <v>-5.3746567281286683E-2</v>
      </c>
      <c r="Z166" s="4">
        <v>44566</v>
      </c>
      <c r="AA166" s="6">
        <v>4123.34</v>
      </c>
      <c r="AB166" s="5">
        <f t="shared" si="20"/>
        <v>-2.0789316372736844E-3</v>
      </c>
    </row>
    <row r="167" spans="2:28" x14ac:dyDescent="0.3">
      <c r="B167" s="3" t="s">
        <v>118</v>
      </c>
      <c r="C167" s="3">
        <v>85.75</v>
      </c>
      <c r="D167" s="5">
        <f t="shared" si="14"/>
        <v>-4.3075549603838859E-2</v>
      </c>
      <c r="F167" s="3" t="s">
        <v>118</v>
      </c>
      <c r="G167" s="3">
        <v>154.78</v>
      </c>
      <c r="H167" s="5">
        <f t="shared" si="15"/>
        <v>-3.8932008692952547E-2</v>
      </c>
      <c r="J167" s="3" t="s">
        <v>118</v>
      </c>
      <c r="K167" s="3">
        <v>38.18</v>
      </c>
      <c r="L167" s="5">
        <f t="shared" si="16"/>
        <v>-5.5418109846610664E-2</v>
      </c>
      <c r="N167" s="3" t="s">
        <v>118</v>
      </c>
      <c r="O167" s="3">
        <v>30.49</v>
      </c>
      <c r="P167" s="5">
        <f t="shared" si="17"/>
        <v>-9.2289371836856371E-2</v>
      </c>
      <c r="R167" s="3" t="s">
        <v>118</v>
      </c>
      <c r="S167" s="3">
        <v>41</v>
      </c>
      <c r="T167" s="5">
        <f t="shared" si="18"/>
        <v>-2.7283511269276306E-2</v>
      </c>
      <c r="V167" s="3" t="s">
        <v>118</v>
      </c>
      <c r="W167" s="3">
        <v>25.49</v>
      </c>
      <c r="X167" s="5">
        <f t="shared" si="19"/>
        <v>-0.11951640759930915</v>
      </c>
      <c r="Z167" s="3" t="s">
        <v>118</v>
      </c>
      <c r="AA167" s="6">
        <v>4131.93</v>
      </c>
      <c r="AB167" s="5">
        <f t="shared" si="20"/>
        <v>-3.2738109172288699E-2</v>
      </c>
    </row>
    <row r="168" spans="2:28" x14ac:dyDescent="0.3">
      <c r="B168" s="3" t="s">
        <v>119</v>
      </c>
      <c r="C168" s="3">
        <v>89.61</v>
      </c>
      <c r="D168" s="5">
        <f t="shared" si="14"/>
        <v>1.4605978260869623E-2</v>
      </c>
      <c r="F168" s="3" t="s">
        <v>119</v>
      </c>
      <c r="G168" s="3">
        <v>161.05000000000001</v>
      </c>
      <c r="H168" s="5">
        <f t="shared" si="15"/>
        <v>-2.5828695862569417E-2</v>
      </c>
      <c r="J168" s="3" t="s">
        <v>119</v>
      </c>
      <c r="K168" s="3">
        <v>40.42</v>
      </c>
      <c r="L168" s="5">
        <f t="shared" si="16"/>
        <v>-4.8045219029674957E-2</v>
      </c>
      <c r="N168" s="3" t="s">
        <v>119</v>
      </c>
      <c r="O168" s="3">
        <v>33.590000000000003</v>
      </c>
      <c r="P168" s="5">
        <f t="shared" si="17"/>
        <v>-9.3142548596112151E-2</v>
      </c>
      <c r="R168" s="3" t="s">
        <v>119</v>
      </c>
      <c r="S168" s="3">
        <v>42.15</v>
      </c>
      <c r="T168" s="5">
        <f t="shared" si="18"/>
        <v>-4.8962093862815914E-2</v>
      </c>
      <c r="V168" s="3" t="s">
        <v>119</v>
      </c>
      <c r="W168" s="3">
        <v>28.95</v>
      </c>
      <c r="X168" s="5">
        <f t="shared" si="19"/>
        <v>-6.1284046692607008E-2</v>
      </c>
      <c r="Z168" s="3" t="s">
        <v>119</v>
      </c>
      <c r="AA168" s="6">
        <v>4271.78</v>
      </c>
      <c r="AB168" s="5">
        <f t="shared" si="20"/>
        <v>-2.7503135963065195E-2</v>
      </c>
    </row>
    <row r="169" spans="2:28" x14ac:dyDescent="0.3">
      <c r="B169" s="4">
        <v>44838</v>
      </c>
      <c r="C169" s="3">
        <v>88.32</v>
      </c>
      <c r="D169" s="5">
        <f t="shared" si="14"/>
        <v>6.153846153846132E-2</v>
      </c>
      <c r="F169" s="4">
        <v>44838</v>
      </c>
      <c r="G169" s="3">
        <v>165.32</v>
      </c>
      <c r="H169" s="5">
        <f t="shared" si="15"/>
        <v>9.6577341469885836E-2</v>
      </c>
      <c r="J169" s="4">
        <v>44838</v>
      </c>
      <c r="K169" s="3">
        <v>42.46</v>
      </c>
      <c r="L169" s="5">
        <f t="shared" si="16"/>
        <v>4.9690976514215057E-2</v>
      </c>
      <c r="N169" s="4">
        <v>44838</v>
      </c>
      <c r="O169" s="3">
        <v>37.04</v>
      </c>
      <c r="P169" s="5">
        <f t="shared" si="17"/>
        <v>3.0319888734353206E-2</v>
      </c>
      <c r="R169" s="4">
        <v>44838</v>
      </c>
      <c r="S169" s="3">
        <v>44.32</v>
      </c>
      <c r="T169" s="5">
        <f t="shared" si="18"/>
        <v>4.4051825677267287E-2</v>
      </c>
      <c r="V169" s="4">
        <v>44838</v>
      </c>
      <c r="W169" s="3">
        <v>30.84</v>
      </c>
      <c r="X169" s="5">
        <f t="shared" si="19"/>
        <v>2.2749431264219577E-3</v>
      </c>
      <c r="Z169" s="4">
        <v>44838</v>
      </c>
      <c r="AA169" s="6">
        <v>4392.59</v>
      </c>
      <c r="AB169" s="5">
        <f t="shared" si="20"/>
        <v>-2.1319971124796E-2</v>
      </c>
    </row>
    <row r="170" spans="2:28" x14ac:dyDescent="0.3">
      <c r="B170" s="4">
        <v>44624</v>
      </c>
      <c r="C170" s="3">
        <v>83.2</v>
      </c>
      <c r="D170" s="5">
        <f t="shared" si="14"/>
        <v>-2.1061301329568072E-2</v>
      </c>
      <c r="F170" s="4">
        <v>44624</v>
      </c>
      <c r="G170" s="3">
        <v>150.76</v>
      </c>
      <c r="H170" s="5">
        <f t="shared" si="15"/>
        <v>1.0049577917727426E-2</v>
      </c>
      <c r="J170" s="4">
        <v>44624</v>
      </c>
      <c r="K170" s="3">
        <v>40.450000000000003</v>
      </c>
      <c r="L170" s="5">
        <f t="shared" si="16"/>
        <v>-6.6897347174163735E-2</v>
      </c>
      <c r="N170" s="4">
        <v>44624</v>
      </c>
      <c r="O170" s="3">
        <v>35.950000000000003</v>
      </c>
      <c r="P170" s="5">
        <f t="shared" si="17"/>
        <v>-4.9696008458894991E-2</v>
      </c>
      <c r="R170" s="4">
        <v>44624</v>
      </c>
      <c r="S170" s="3">
        <v>42.45</v>
      </c>
      <c r="T170" s="5">
        <f t="shared" si="18"/>
        <v>2.2891566265060392E-2</v>
      </c>
      <c r="V170" s="4">
        <v>44624</v>
      </c>
      <c r="W170" s="3">
        <v>30.77</v>
      </c>
      <c r="X170" s="5">
        <f t="shared" si="19"/>
        <v>-4.9134734239802191E-2</v>
      </c>
      <c r="Z170" s="4">
        <v>44624</v>
      </c>
      <c r="AA170" s="6">
        <v>4488.28</v>
      </c>
      <c r="AB170" s="5">
        <f t="shared" si="20"/>
        <v>-1.266647015086253E-2</v>
      </c>
    </row>
    <row r="171" spans="2:28" x14ac:dyDescent="0.3">
      <c r="B171" s="3" t="s">
        <v>120</v>
      </c>
      <c r="C171" s="3">
        <v>84.99</v>
      </c>
      <c r="D171" s="5">
        <f t="shared" si="14"/>
        <v>-5.0284948038887056E-2</v>
      </c>
      <c r="F171" s="3" t="s">
        <v>120</v>
      </c>
      <c r="G171" s="3">
        <v>149.26</v>
      </c>
      <c r="H171" s="5">
        <f t="shared" si="15"/>
        <v>-5.3038954447405251E-2</v>
      </c>
      <c r="J171" s="3" t="s">
        <v>120</v>
      </c>
      <c r="K171" s="3">
        <v>43.35</v>
      </c>
      <c r="L171" s="5">
        <f t="shared" si="16"/>
        <v>1.8083607327383788E-2</v>
      </c>
      <c r="N171" s="3" t="s">
        <v>120</v>
      </c>
      <c r="O171" s="3">
        <v>37.83</v>
      </c>
      <c r="P171" s="5">
        <f t="shared" si="17"/>
        <v>-1.6124837451235496E-2</v>
      </c>
      <c r="R171" s="3" t="s">
        <v>120</v>
      </c>
      <c r="S171" s="3">
        <v>41.5</v>
      </c>
      <c r="T171" s="5">
        <f t="shared" si="18"/>
        <v>-4.707233065442018E-2</v>
      </c>
      <c r="V171" s="3" t="s">
        <v>120</v>
      </c>
      <c r="W171" s="3">
        <v>32.36</v>
      </c>
      <c r="X171" s="5">
        <f t="shared" si="19"/>
        <v>-1.9393939393939408E-2</v>
      </c>
      <c r="Z171" s="3" t="s">
        <v>120</v>
      </c>
      <c r="AA171" s="6">
        <v>4545.8599999999997</v>
      </c>
      <c r="AB171" s="5">
        <f t="shared" si="20"/>
        <v>6.1632467984118477E-4</v>
      </c>
    </row>
    <row r="172" spans="2:28" x14ac:dyDescent="0.3">
      <c r="B172" s="3" t="s">
        <v>121</v>
      </c>
      <c r="C172" s="3">
        <v>89.49</v>
      </c>
      <c r="D172" s="5">
        <f t="shared" si="14"/>
        <v>6.2700391877449357E-2</v>
      </c>
      <c r="F172" s="3" t="s">
        <v>121</v>
      </c>
      <c r="G172" s="3">
        <v>157.62</v>
      </c>
      <c r="H172" s="5">
        <f t="shared" si="15"/>
        <v>0.15760869565217406</v>
      </c>
      <c r="J172" s="3" t="s">
        <v>121</v>
      </c>
      <c r="K172" s="3">
        <v>42.58</v>
      </c>
      <c r="L172" s="5">
        <f t="shared" si="16"/>
        <v>0.11964238758874557</v>
      </c>
      <c r="N172" s="3" t="s">
        <v>121</v>
      </c>
      <c r="O172" s="3">
        <v>38.450000000000003</v>
      </c>
      <c r="P172" s="5">
        <f t="shared" si="17"/>
        <v>0.16656553398058249</v>
      </c>
      <c r="R172" s="3" t="s">
        <v>121</v>
      </c>
      <c r="S172" s="3">
        <v>43.55</v>
      </c>
      <c r="T172" s="5">
        <f t="shared" si="18"/>
        <v>7.6637824474659944E-2</v>
      </c>
      <c r="V172" s="3" t="s">
        <v>121</v>
      </c>
      <c r="W172" s="3">
        <v>33</v>
      </c>
      <c r="X172" s="5">
        <f t="shared" si="19"/>
        <v>0.20131052056789223</v>
      </c>
      <c r="Z172" s="3" t="s">
        <v>121</v>
      </c>
      <c r="AA172" s="6">
        <v>4543.0600000000004</v>
      </c>
      <c r="AB172" s="5">
        <f t="shared" si="20"/>
        <v>1.7911236982200984E-2</v>
      </c>
    </row>
    <row r="173" spans="2:28" x14ac:dyDescent="0.3">
      <c r="B173" s="3" t="s">
        <v>122</v>
      </c>
      <c r="C173" s="3">
        <v>84.21</v>
      </c>
      <c r="D173" s="5">
        <f t="shared" si="14"/>
        <v>0.16763727121464211</v>
      </c>
      <c r="F173" s="3" t="s">
        <v>122</v>
      </c>
      <c r="G173" s="3">
        <v>136.16</v>
      </c>
      <c r="H173" s="5">
        <f t="shared" si="15"/>
        <v>6.728280961183053E-3</v>
      </c>
      <c r="J173" s="3" t="s">
        <v>122</v>
      </c>
      <c r="K173" s="3">
        <v>38.03</v>
      </c>
      <c r="L173" s="5">
        <f t="shared" si="16"/>
        <v>9.1248206599713111E-2</v>
      </c>
      <c r="N173" s="3" t="s">
        <v>122</v>
      </c>
      <c r="O173" s="3">
        <v>32.96</v>
      </c>
      <c r="P173" s="5">
        <f t="shared" si="17"/>
        <v>-1.1397720455908922E-2</v>
      </c>
      <c r="R173" s="3" t="s">
        <v>122</v>
      </c>
      <c r="S173" s="3">
        <v>40.450000000000003</v>
      </c>
      <c r="T173" s="5">
        <f t="shared" si="18"/>
        <v>4.946821667080048E-4</v>
      </c>
      <c r="V173" s="3" t="s">
        <v>122</v>
      </c>
      <c r="W173" s="3">
        <v>27.47</v>
      </c>
      <c r="X173" s="5">
        <f t="shared" si="19"/>
        <v>6.2258313998453163E-2</v>
      </c>
      <c r="Z173" s="3" t="s">
        <v>122</v>
      </c>
      <c r="AA173" s="6">
        <v>4463.12</v>
      </c>
      <c r="AB173" s="5">
        <f t="shared" si="20"/>
        <v>6.1558258073262762E-2</v>
      </c>
    </row>
    <row r="174" spans="2:28" x14ac:dyDescent="0.3">
      <c r="B174" s="4">
        <v>44715</v>
      </c>
      <c r="C174" s="3">
        <v>72.12</v>
      </c>
      <c r="D174" s="5">
        <f t="shared" si="14"/>
        <v>-6.7976221245799828E-2</v>
      </c>
      <c r="F174" s="4">
        <v>44715</v>
      </c>
      <c r="G174" s="3">
        <v>135.25</v>
      </c>
      <c r="H174" s="5">
        <f t="shared" si="15"/>
        <v>-2.5014417531718514E-2</v>
      </c>
      <c r="J174" s="4">
        <v>44715</v>
      </c>
      <c r="K174" s="3">
        <v>34.85</v>
      </c>
      <c r="L174" s="5">
        <f t="shared" si="16"/>
        <v>-4.8334243582741521E-2</v>
      </c>
      <c r="N174" s="4">
        <v>44715</v>
      </c>
      <c r="O174" s="3">
        <v>33.340000000000003</v>
      </c>
      <c r="P174" s="5">
        <f t="shared" si="17"/>
        <v>6.1107574793125341E-2</v>
      </c>
      <c r="R174" s="4">
        <v>44715</v>
      </c>
      <c r="S174" s="3">
        <v>40.43</v>
      </c>
      <c r="T174" s="5">
        <f t="shared" si="18"/>
        <v>1.736285858077502E-2</v>
      </c>
      <c r="V174" s="4">
        <v>44715</v>
      </c>
      <c r="W174" s="3">
        <v>25.86</v>
      </c>
      <c r="X174" s="5">
        <f t="shared" si="19"/>
        <v>-3.4682080924854919E-3</v>
      </c>
      <c r="Z174" s="4">
        <v>44715</v>
      </c>
      <c r="AA174" s="6">
        <v>4204.3100000000004</v>
      </c>
      <c r="AB174" s="5">
        <f t="shared" si="20"/>
        <v>-2.8774252865066297E-2</v>
      </c>
    </row>
    <row r="175" spans="2:28" x14ac:dyDescent="0.3">
      <c r="B175" s="3" t="s">
        <v>123</v>
      </c>
      <c r="C175" s="3">
        <v>77.38</v>
      </c>
      <c r="D175" s="5">
        <f t="shared" si="14"/>
        <v>0.12128677003332844</v>
      </c>
      <c r="F175" s="3" t="s">
        <v>123</v>
      </c>
      <c r="G175" s="3">
        <v>138.72</v>
      </c>
      <c r="H175" s="5">
        <f t="shared" si="15"/>
        <v>6.6666666666666652E-2</v>
      </c>
      <c r="J175" s="3" t="s">
        <v>123</v>
      </c>
      <c r="K175" s="3">
        <v>36.619999999999997</v>
      </c>
      <c r="L175" s="5">
        <f t="shared" si="16"/>
        <v>-5.2522639068564025E-2</v>
      </c>
      <c r="N175" s="3" t="s">
        <v>123</v>
      </c>
      <c r="O175" s="3">
        <v>31.42</v>
      </c>
      <c r="P175" s="5">
        <f t="shared" si="17"/>
        <v>0.16759568933481983</v>
      </c>
      <c r="R175" s="3" t="s">
        <v>123</v>
      </c>
      <c r="S175" s="3">
        <v>39.74</v>
      </c>
      <c r="T175" s="5">
        <f t="shared" si="18"/>
        <v>5.5231014338821272E-2</v>
      </c>
      <c r="V175" s="3" t="s">
        <v>123</v>
      </c>
      <c r="W175" s="3">
        <v>25.95</v>
      </c>
      <c r="X175" s="5">
        <f t="shared" si="19"/>
        <v>0.20641562064156194</v>
      </c>
      <c r="Z175" s="3" t="s">
        <v>123</v>
      </c>
      <c r="AA175" s="6">
        <v>4328.87</v>
      </c>
      <c r="AB175" s="5">
        <f t="shared" si="20"/>
        <v>-1.2721653951854761E-2</v>
      </c>
    </row>
    <row r="176" spans="2:28" x14ac:dyDescent="0.3">
      <c r="B176" s="3" t="s">
        <v>124</v>
      </c>
      <c r="C176" s="3">
        <v>69.010000000000005</v>
      </c>
      <c r="D176" s="5">
        <f t="shared" si="14"/>
        <v>7.9124315871774931E-2</v>
      </c>
      <c r="F176" s="3" t="s">
        <v>124</v>
      </c>
      <c r="G176" s="3">
        <v>130.05000000000001</v>
      </c>
      <c r="H176" s="5">
        <f t="shared" si="15"/>
        <v>5.7919140974538319E-2</v>
      </c>
      <c r="J176" s="3" t="s">
        <v>124</v>
      </c>
      <c r="K176" s="3">
        <v>38.65</v>
      </c>
      <c r="L176" s="5">
        <f t="shared" si="16"/>
        <v>1.523509324927752E-2</v>
      </c>
      <c r="N176" s="3" t="s">
        <v>124</v>
      </c>
      <c r="O176" s="3">
        <v>26.91</v>
      </c>
      <c r="P176" s="5">
        <f t="shared" si="17"/>
        <v>0.11706102117061024</v>
      </c>
      <c r="R176" s="3" t="s">
        <v>124</v>
      </c>
      <c r="S176" s="3">
        <v>37.659999999999997</v>
      </c>
      <c r="T176" s="5">
        <f t="shared" si="18"/>
        <v>2.4761904761904763E-2</v>
      </c>
      <c r="V176" s="3" t="s">
        <v>124</v>
      </c>
      <c r="W176" s="3">
        <v>21.51</v>
      </c>
      <c r="X176" s="5">
        <f t="shared" si="19"/>
        <v>0.12676794133053959</v>
      </c>
      <c r="Z176" s="3" t="s">
        <v>124</v>
      </c>
      <c r="AA176" s="6">
        <v>4384.6499999999996</v>
      </c>
      <c r="AB176" s="5">
        <f t="shared" si="20"/>
        <v>8.2274245953546377E-3</v>
      </c>
    </row>
    <row r="177" spans="2:28" x14ac:dyDescent="0.3">
      <c r="B177" s="3" t="s">
        <v>125</v>
      </c>
      <c r="C177" s="3">
        <v>63.95</v>
      </c>
      <c r="D177" s="5">
        <f t="shared" si="14"/>
        <v>5.3368473068687194E-2</v>
      </c>
      <c r="F177" s="3" t="s">
        <v>125</v>
      </c>
      <c r="G177" s="3">
        <v>122.93</v>
      </c>
      <c r="H177" s="5">
        <f t="shared" si="15"/>
        <v>3.8172451651043104E-2</v>
      </c>
      <c r="J177" s="3" t="s">
        <v>125</v>
      </c>
      <c r="K177" s="3">
        <v>38.07</v>
      </c>
      <c r="L177" s="5">
        <f t="shared" si="16"/>
        <v>-1.7041053446940291E-2</v>
      </c>
      <c r="N177" s="3" t="s">
        <v>125</v>
      </c>
      <c r="O177" s="3">
        <v>24.09</v>
      </c>
      <c r="P177" s="5">
        <f t="shared" si="17"/>
        <v>1.7314189189189255E-2</v>
      </c>
      <c r="R177" s="3" t="s">
        <v>125</v>
      </c>
      <c r="S177" s="3">
        <v>36.75</v>
      </c>
      <c r="T177" s="5">
        <f t="shared" si="18"/>
        <v>3.0566461020751667E-2</v>
      </c>
      <c r="V177" s="3" t="s">
        <v>125</v>
      </c>
      <c r="W177" s="3">
        <v>19.09</v>
      </c>
      <c r="X177" s="5">
        <f t="shared" si="19"/>
        <v>8.9852008456658972E-3</v>
      </c>
      <c r="Z177" s="3" t="s">
        <v>125</v>
      </c>
      <c r="AA177" s="6">
        <v>4348.87</v>
      </c>
      <c r="AB177" s="5">
        <f t="shared" si="20"/>
        <v>-1.5789926312168578E-2</v>
      </c>
    </row>
    <row r="178" spans="2:28" x14ac:dyDescent="0.3">
      <c r="B178" s="4">
        <v>44714</v>
      </c>
      <c r="C178" s="3">
        <v>60.71</v>
      </c>
      <c r="D178" s="5">
        <f t="shared" si="14"/>
        <v>3.0030539531727296E-2</v>
      </c>
      <c r="F178" s="4">
        <v>44714</v>
      </c>
      <c r="G178" s="3">
        <v>118.41</v>
      </c>
      <c r="H178" s="5">
        <f t="shared" si="15"/>
        <v>6.4263886392234237E-2</v>
      </c>
      <c r="J178" s="4">
        <v>44714</v>
      </c>
      <c r="K178" s="3">
        <v>38.729999999999997</v>
      </c>
      <c r="L178" s="5">
        <f t="shared" si="16"/>
        <v>0.33921161825726132</v>
      </c>
      <c r="N178" s="4">
        <v>44714</v>
      </c>
      <c r="O178" s="3">
        <v>23.68</v>
      </c>
      <c r="P178" s="5">
        <f t="shared" si="17"/>
        <v>6.6666666666666652E-2</v>
      </c>
      <c r="R178" s="4">
        <v>44714</v>
      </c>
      <c r="S178" s="3">
        <v>35.659999999999997</v>
      </c>
      <c r="T178" s="5">
        <f t="shared" si="18"/>
        <v>3.0040439052570811E-2</v>
      </c>
      <c r="V178" s="4">
        <v>44714</v>
      </c>
      <c r="W178" s="3">
        <v>18.920000000000002</v>
      </c>
      <c r="X178" s="5">
        <f t="shared" si="19"/>
        <v>2.6497085320615898E-3</v>
      </c>
      <c r="Z178" s="4">
        <v>44714</v>
      </c>
      <c r="AA178" s="6">
        <v>4418.6400000000003</v>
      </c>
      <c r="AB178" s="5">
        <f t="shared" si="20"/>
        <v>-1.8195634736353106E-2</v>
      </c>
    </row>
    <row r="179" spans="2:28" x14ac:dyDescent="0.3">
      <c r="B179" s="3" t="s">
        <v>126</v>
      </c>
      <c r="C179" s="3">
        <v>58.94</v>
      </c>
      <c r="D179" s="5">
        <f t="shared" si="14"/>
        <v>7.3197378004369984E-2</v>
      </c>
      <c r="F179" s="3" t="s">
        <v>126</v>
      </c>
      <c r="G179" s="3">
        <v>111.26</v>
      </c>
      <c r="H179" s="5">
        <f t="shared" si="15"/>
        <v>0.11494137689147199</v>
      </c>
      <c r="J179" s="3" t="s">
        <v>126</v>
      </c>
      <c r="K179" s="3">
        <v>28.92</v>
      </c>
      <c r="L179" s="5">
        <f t="shared" si="16"/>
        <v>4.8644892286309194E-3</v>
      </c>
      <c r="N179" s="3" t="s">
        <v>126</v>
      </c>
      <c r="O179" s="3">
        <v>22.2</v>
      </c>
      <c r="P179" s="5">
        <f t="shared" si="17"/>
        <v>0.13613101330603894</v>
      </c>
      <c r="R179" s="3" t="s">
        <v>126</v>
      </c>
      <c r="S179" s="3">
        <v>34.619999999999997</v>
      </c>
      <c r="T179" s="5">
        <f t="shared" si="18"/>
        <v>2.6690391459074592E-2</v>
      </c>
      <c r="V179" s="3" t="s">
        <v>126</v>
      </c>
      <c r="W179" s="3">
        <v>18.87</v>
      </c>
      <c r="X179" s="5">
        <f t="shared" si="19"/>
        <v>0.13197360527894419</v>
      </c>
      <c r="Z179" s="3" t="s">
        <v>126</v>
      </c>
      <c r="AA179" s="6">
        <v>4500.53</v>
      </c>
      <c r="AB179" s="5">
        <f t="shared" si="20"/>
        <v>1.5496914381127436E-2</v>
      </c>
    </row>
    <row r="180" spans="2:28" x14ac:dyDescent="0.3">
      <c r="B180" s="3" t="s">
        <v>127</v>
      </c>
      <c r="C180" s="3">
        <v>54.92</v>
      </c>
      <c r="D180" s="5">
        <f t="shared" si="14"/>
        <v>4.7092469018112482E-2</v>
      </c>
      <c r="F180" s="3" t="s">
        <v>127</v>
      </c>
      <c r="G180" s="3">
        <v>99.79</v>
      </c>
      <c r="H180" s="5">
        <f t="shared" si="15"/>
        <v>7.243417517463735E-2</v>
      </c>
      <c r="J180" s="3" t="s">
        <v>127</v>
      </c>
      <c r="K180" s="3">
        <v>28.78</v>
      </c>
      <c r="L180" s="5">
        <f t="shared" si="16"/>
        <v>-1.2015104703055224E-2</v>
      </c>
      <c r="N180" s="3" t="s">
        <v>127</v>
      </c>
      <c r="O180" s="3">
        <v>19.54</v>
      </c>
      <c r="P180" s="5">
        <f t="shared" si="17"/>
        <v>1.5064935064935003E-2</v>
      </c>
      <c r="R180" s="3" t="s">
        <v>127</v>
      </c>
      <c r="S180" s="3">
        <v>33.72</v>
      </c>
      <c r="T180" s="5">
        <f t="shared" si="18"/>
        <v>1.1876484560569001E-3</v>
      </c>
      <c r="V180" s="3" t="s">
        <v>127</v>
      </c>
      <c r="W180" s="3">
        <v>16.670000000000002</v>
      </c>
      <c r="X180" s="5">
        <f t="shared" si="19"/>
        <v>-1.8256772673733712E-2</v>
      </c>
      <c r="Z180" s="3" t="s">
        <v>127</v>
      </c>
      <c r="AA180" s="6">
        <v>4431.8500000000004</v>
      </c>
      <c r="AB180" s="5">
        <f t="shared" si="20"/>
        <v>7.7104280640483136E-3</v>
      </c>
    </row>
    <row r="181" spans="2:28" x14ac:dyDescent="0.3">
      <c r="B181" s="3" t="s">
        <v>128</v>
      </c>
      <c r="C181" s="3">
        <v>52.45</v>
      </c>
      <c r="D181" s="5">
        <f t="shared" si="14"/>
        <v>-0.15688796013502648</v>
      </c>
      <c r="F181" s="3" t="s">
        <v>128</v>
      </c>
      <c r="G181" s="3">
        <v>93.05</v>
      </c>
      <c r="H181" s="5">
        <f t="shared" si="15"/>
        <v>-0.16035011730734516</v>
      </c>
      <c r="J181" s="3" t="s">
        <v>128</v>
      </c>
      <c r="K181" s="3">
        <v>29.13</v>
      </c>
      <c r="L181" s="5">
        <f t="shared" si="16"/>
        <v>-0.1078101071975498</v>
      </c>
      <c r="N181" s="3" t="s">
        <v>128</v>
      </c>
      <c r="O181" s="3">
        <v>19.25</v>
      </c>
      <c r="P181" s="5">
        <f t="shared" si="17"/>
        <v>-0.24182749113824342</v>
      </c>
      <c r="R181" s="3" t="s">
        <v>128</v>
      </c>
      <c r="S181" s="3">
        <v>33.68</v>
      </c>
      <c r="T181" s="5">
        <f t="shared" si="18"/>
        <v>-0.11181434599156126</v>
      </c>
      <c r="V181" s="3" t="s">
        <v>128</v>
      </c>
      <c r="W181" s="3">
        <v>16.98</v>
      </c>
      <c r="X181" s="5">
        <f t="shared" si="19"/>
        <v>-0.2299319727891157</v>
      </c>
      <c r="Z181" s="3" t="s">
        <v>128</v>
      </c>
      <c r="AA181" s="6">
        <v>4397.9399999999996</v>
      </c>
      <c r="AB181" s="5">
        <f t="shared" si="20"/>
        <v>-5.6812893402104048E-2</v>
      </c>
    </row>
    <row r="182" spans="2:28" x14ac:dyDescent="0.3">
      <c r="B182" s="4">
        <v>44805</v>
      </c>
      <c r="C182" s="3">
        <v>62.21</v>
      </c>
      <c r="D182" s="5">
        <f t="shared" si="14"/>
        <v>-1.604878831648282E-3</v>
      </c>
      <c r="F182" s="4">
        <v>44805</v>
      </c>
      <c r="G182" s="3">
        <v>110.82</v>
      </c>
      <c r="H182" s="5">
        <f t="shared" si="15"/>
        <v>-3.1632296399860205E-2</v>
      </c>
      <c r="J182" s="4">
        <v>44805</v>
      </c>
      <c r="K182" s="3">
        <v>32.65</v>
      </c>
      <c r="L182" s="5">
        <f t="shared" si="16"/>
        <v>5.2339901477833628E-3</v>
      </c>
      <c r="N182" s="4">
        <v>44805</v>
      </c>
      <c r="O182" s="3">
        <v>25.39</v>
      </c>
      <c r="P182" s="5">
        <f t="shared" si="17"/>
        <v>-3.9370078740152969E-4</v>
      </c>
      <c r="R182" s="4">
        <v>44805</v>
      </c>
      <c r="S182" s="3">
        <v>37.92</v>
      </c>
      <c r="T182" s="5">
        <f t="shared" si="18"/>
        <v>6.4869418702611759E-2</v>
      </c>
      <c r="V182" s="4">
        <v>44805</v>
      </c>
      <c r="W182" s="3">
        <v>22.05</v>
      </c>
      <c r="X182" s="5">
        <f t="shared" si="19"/>
        <v>-5.5269922879177313E-2</v>
      </c>
      <c r="Z182" s="4">
        <v>44805</v>
      </c>
      <c r="AA182" s="6">
        <v>4662.8500000000004</v>
      </c>
      <c r="AB182" s="5">
        <f t="shared" si="20"/>
        <v>-3.0318385813217219E-3</v>
      </c>
    </row>
    <row r="183" spans="2:28" x14ac:dyDescent="0.3">
      <c r="B183" s="4">
        <v>44593</v>
      </c>
      <c r="C183" s="3">
        <v>62.31</v>
      </c>
      <c r="D183" s="5">
        <f t="shared" si="14"/>
        <v>3.8666022232962671E-3</v>
      </c>
      <c r="F183" s="4">
        <v>44593</v>
      </c>
      <c r="G183" s="3">
        <v>114.44</v>
      </c>
      <c r="H183" s="5">
        <f t="shared" si="15"/>
        <v>2.5405168637757658E-3</v>
      </c>
      <c r="J183" s="4">
        <v>44593</v>
      </c>
      <c r="K183" s="3">
        <v>32.479999999999997</v>
      </c>
      <c r="L183" s="5">
        <f t="shared" si="16"/>
        <v>0.11270983213429231</v>
      </c>
      <c r="N183" s="4">
        <v>44593</v>
      </c>
      <c r="O183" s="3">
        <v>25.4</v>
      </c>
      <c r="P183" s="5">
        <f t="shared" si="17"/>
        <v>6.6778664426711432E-2</v>
      </c>
      <c r="R183" s="4">
        <v>44593</v>
      </c>
      <c r="S183" s="3">
        <v>35.61</v>
      </c>
      <c r="T183" s="5">
        <f t="shared" si="18"/>
        <v>-1.8737944337283041E-2</v>
      </c>
      <c r="V183" s="4">
        <v>44593</v>
      </c>
      <c r="W183" s="3">
        <v>23.34</v>
      </c>
      <c r="X183" s="5">
        <f t="shared" si="19"/>
        <v>7.2117593017914539E-2</v>
      </c>
      <c r="Z183" s="4">
        <v>44593</v>
      </c>
      <c r="AA183" s="6">
        <v>4677.03</v>
      </c>
      <c r="AB183" s="5">
        <f t="shared" si="20"/>
        <v>-1.8704706914132618E-2</v>
      </c>
    </row>
    <row r="184" spans="2:28" x14ac:dyDescent="0.3">
      <c r="B184" s="3" t="s">
        <v>129</v>
      </c>
      <c r="C184" s="3">
        <v>62.07</v>
      </c>
      <c r="D184" s="5">
        <f t="shared" si="14"/>
        <v>6.8126520681266456E-3</v>
      </c>
      <c r="F184" s="3" t="s">
        <v>129</v>
      </c>
      <c r="G184" s="3">
        <v>114.15</v>
      </c>
      <c r="H184" s="5">
        <f t="shared" si="15"/>
        <v>-1.312335958005173E-3</v>
      </c>
      <c r="J184" s="3" t="s">
        <v>129</v>
      </c>
      <c r="K184" s="3">
        <v>29.19</v>
      </c>
      <c r="L184" s="5">
        <f t="shared" si="16"/>
        <v>7.2463768115942351E-3</v>
      </c>
      <c r="N184" s="3" t="s">
        <v>129</v>
      </c>
      <c r="O184" s="3">
        <v>23.81</v>
      </c>
      <c r="P184" s="5">
        <f t="shared" si="17"/>
        <v>2.8509719222462149E-2</v>
      </c>
      <c r="R184" s="3" t="s">
        <v>129</v>
      </c>
      <c r="S184" s="3">
        <v>36.29</v>
      </c>
      <c r="T184" s="5">
        <f t="shared" si="18"/>
        <v>3.4492588369441357E-2</v>
      </c>
      <c r="V184" s="3" t="s">
        <v>129</v>
      </c>
      <c r="W184" s="3">
        <v>21.77</v>
      </c>
      <c r="X184" s="5">
        <f t="shared" si="19"/>
        <v>7.2942336126170515E-2</v>
      </c>
      <c r="Z184" s="3" t="s">
        <v>129</v>
      </c>
      <c r="AA184" s="6">
        <v>4766.18</v>
      </c>
      <c r="AB184" s="5">
        <f t="shared" si="20"/>
        <v>8.5467191728791914E-3</v>
      </c>
    </row>
    <row r="185" spans="2:28" x14ac:dyDescent="0.3">
      <c r="B185" s="3" t="s">
        <v>130</v>
      </c>
      <c r="C185" s="3">
        <v>61.65</v>
      </c>
      <c r="D185" s="5">
        <f t="shared" si="14"/>
        <v>-1.1068334937439972E-2</v>
      </c>
      <c r="F185" s="3" t="s">
        <v>130</v>
      </c>
      <c r="G185" s="3">
        <v>114.3</v>
      </c>
      <c r="H185" s="5">
        <f t="shared" si="15"/>
        <v>-3.1355932203389836E-2</v>
      </c>
      <c r="J185" s="3" t="s">
        <v>130</v>
      </c>
      <c r="K185" s="3">
        <v>28.98</v>
      </c>
      <c r="L185" s="5">
        <f t="shared" si="16"/>
        <v>-5.1080550098231758E-2</v>
      </c>
      <c r="N185" s="3" t="s">
        <v>130</v>
      </c>
      <c r="O185" s="3">
        <v>23.15</v>
      </c>
      <c r="P185" s="5">
        <f t="shared" si="17"/>
        <v>3.0329289428077111E-3</v>
      </c>
      <c r="R185" s="3" t="s">
        <v>130</v>
      </c>
      <c r="S185" s="3">
        <v>35.08</v>
      </c>
      <c r="T185" s="5">
        <f t="shared" si="18"/>
        <v>9.7869890616002486E-3</v>
      </c>
      <c r="V185" s="3" t="s">
        <v>130</v>
      </c>
      <c r="W185" s="3">
        <v>20.29</v>
      </c>
      <c r="X185" s="5">
        <f t="shared" si="19"/>
        <v>-1.4570179698882968E-2</v>
      </c>
      <c r="Z185" s="3" t="s">
        <v>130</v>
      </c>
      <c r="AA185" s="6">
        <v>4725.79</v>
      </c>
      <c r="AB185" s="5">
        <f t="shared" si="20"/>
        <v>2.2756587831988639E-2</v>
      </c>
    </row>
    <row r="186" spans="2:28" x14ac:dyDescent="0.3">
      <c r="B186" s="4">
        <v>44542</v>
      </c>
      <c r="C186" s="3">
        <v>62.34</v>
      </c>
      <c r="D186" s="5">
        <f t="shared" si="14"/>
        <v>3.7789245879807032E-2</v>
      </c>
      <c r="F186" s="4">
        <v>44542</v>
      </c>
      <c r="G186" s="3">
        <v>118</v>
      </c>
      <c r="H186" s="5">
        <f t="shared" si="15"/>
        <v>4.231074993375139E-2</v>
      </c>
      <c r="J186" s="4">
        <v>44542</v>
      </c>
      <c r="K186" s="3">
        <v>30.54</v>
      </c>
      <c r="L186" s="5">
        <f t="shared" si="16"/>
        <v>3.2454361054766734E-2</v>
      </c>
      <c r="N186" s="4">
        <v>44542</v>
      </c>
      <c r="O186" s="3">
        <v>23.08</v>
      </c>
      <c r="P186" s="5">
        <f t="shared" si="17"/>
        <v>1.5398152221733241E-2</v>
      </c>
      <c r="R186" s="4">
        <v>44542</v>
      </c>
      <c r="S186" s="3">
        <v>34.74</v>
      </c>
      <c r="T186" s="5">
        <f t="shared" si="18"/>
        <v>5.3685168334850042E-2</v>
      </c>
      <c r="V186" s="4">
        <v>44542</v>
      </c>
      <c r="W186" s="3">
        <v>20.59</v>
      </c>
      <c r="X186" s="5">
        <f t="shared" si="19"/>
        <v>1.6288252714708795E-2</v>
      </c>
      <c r="Z186" s="4">
        <v>44542</v>
      </c>
      <c r="AA186" s="6">
        <v>4620.6400000000003</v>
      </c>
      <c r="AB186" s="5">
        <f t="shared" si="20"/>
        <v>-1.9392956736176914E-2</v>
      </c>
    </row>
    <row r="187" spans="2:28" x14ac:dyDescent="0.3">
      <c r="B187" s="4">
        <v>44328</v>
      </c>
      <c r="C187" s="3">
        <v>60.07</v>
      </c>
      <c r="D187" s="5">
        <f t="shared" si="14"/>
        <v>1.1790466565605673E-2</v>
      </c>
      <c r="F187" s="4">
        <v>44328</v>
      </c>
      <c r="G187" s="3">
        <v>113.21</v>
      </c>
      <c r="H187" s="5">
        <f t="shared" si="15"/>
        <v>2.4524886877828056E-2</v>
      </c>
      <c r="J187" s="4">
        <v>44328</v>
      </c>
      <c r="K187" s="3">
        <v>29.58</v>
      </c>
      <c r="L187" s="5">
        <f t="shared" si="16"/>
        <v>4.9308265342319801E-2</v>
      </c>
      <c r="N187" s="4">
        <v>44328</v>
      </c>
      <c r="O187" s="3">
        <v>22.73</v>
      </c>
      <c r="P187" s="5">
        <f t="shared" si="17"/>
        <v>7.0890562693841641E-3</v>
      </c>
      <c r="R187" s="4">
        <v>44328</v>
      </c>
      <c r="S187" s="3">
        <v>32.97</v>
      </c>
      <c r="T187" s="5">
        <f t="shared" si="18"/>
        <v>3.6466519962276012E-2</v>
      </c>
      <c r="V187" s="4">
        <v>44328</v>
      </c>
      <c r="W187" s="3">
        <v>20.260000000000002</v>
      </c>
      <c r="X187" s="5">
        <f t="shared" si="19"/>
        <v>6.958250497017815E-3</v>
      </c>
      <c r="Z187" s="4">
        <v>44328</v>
      </c>
      <c r="AA187" s="6">
        <v>4712.0200000000004</v>
      </c>
      <c r="AB187" s="5">
        <f t="shared" si="20"/>
        <v>3.8248909865305825E-2</v>
      </c>
    </row>
    <row r="188" spans="2:28" x14ac:dyDescent="0.3">
      <c r="B188" s="3" t="s">
        <v>131</v>
      </c>
      <c r="C188" s="3">
        <v>59.37</v>
      </c>
      <c r="D188" s="5">
        <f t="shared" si="14"/>
        <v>-6.5186584789796886E-2</v>
      </c>
      <c r="F188" s="3" t="s">
        <v>131</v>
      </c>
      <c r="G188" s="3">
        <v>110.5</v>
      </c>
      <c r="H188" s="5">
        <f t="shared" si="15"/>
        <v>-3.0531672223197082E-2</v>
      </c>
      <c r="J188" s="3" t="s">
        <v>131</v>
      </c>
      <c r="K188" s="3">
        <v>28.19</v>
      </c>
      <c r="L188" s="5">
        <f t="shared" si="16"/>
        <v>-3.6568694463431362E-2</v>
      </c>
      <c r="N188" s="3" t="s">
        <v>131</v>
      </c>
      <c r="O188" s="3">
        <v>22.57</v>
      </c>
      <c r="P188" s="5">
        <f t="shared" si="17"/>
        <v>-7.0045323444581808E-2</v>
      </c>
      <c r="R188" s="3" t="s">
        <v>131</v>
      </c>
      <c r="S188" s="3">
        <v>31.81</v>
      </c>
      <c r="T188" s="5">
        <f t="shared" si="18"/>
        <v>-2.7514521553041904E-2</v>
      </c>
      <c r="V188" s="3" t="s">
        <v>131</v>
      </c>
      <c r="W188" s="3">
        <v>20.12</v>
      </c>
      <c r="X188" s="5">
        <f t="shared" si="19"/>
        <v>-7.8754578754578697E-2</v>
      </c>
      <c r="Z188" s="3" t="s">
        <v>131</v>
      </c>
      <c r="AA188" s="6">
        <v>4538.43</v>
      </c>
      <c r="AB188" s="5">
        <f t="shared" si="20"/>
        <v>-1.2229520613238898E-2</v>
      </c>
    </row>
    <row r="189" spans="2:28" x14ac:dyDescent="0.3">
      <c r="B189" s="3" t="s">
        <v>132</v>
      </c>
      <c r="C189" s="3">
        <v>63.51</v>
      </c>
      <c r="D189" s="5">
        <f t="shared" si="14"/>
        <v>6.338139755981631E-3</v>
      </c>
      <c r="F189" s="3" t="s">
        <v>132</v>
      </c>
      <c r="G189" s="3">
        <v>113.98</v>
      </c>
      <c r="H189" s="5">
        <f t="shared" si="15"/>
        <v>1.0013291980505157E-2</v>
      </c>
      <c r="J189" s="3" t="s">
        <v>132</v>
      </c>
      <c r="K189" s="3">
        <v>29.26</v>
      </c>
      <c r="L189" s="5">
        <f t="shared" si="16"/>
        <v>-4.4727391446294451E-2</v>
      </c>
      <c r="N189" s="3" t="s">
        <v>132</v>
      </c>
      <c r="O189" s="3">
        <v>24.27</v>
      </c>
      <c r="P189" s="5">
        <f t="shared" si="17"/>
        <v>-1.0195758564437218E-2</v>
      </c>
      <c r="R189" s="3" t="s">
        <v>132</v>
      </c>
      <c r="S189" s="3">
        <v>32.71</v>
      </c>
      <c r="T189" s="5">
        <f t="shared" si="18"/>
        <v>-6.7293983461648166E-2</v>
      </c>
      <c r="V189" s="3" t="s">
        <v>132</v>
      </c>
      <c r="W189" s="3">
        <v>21.84</v>
      </c>
      <c r="X189" s="5">
        <f t="shared" si="19"/>
        <v>-5.0113895216400417E-3</v>
      </c>
      <c r="Z189" s="3" t="s">
        <v>132</v>
      </c>
      <c r="AA189" s="6">
        <v>4594.62</v>
      </c>
      <c r="AB189" s="5">
        <f t="shared" si="20"/>
        <v>-2.1996781581792968E-2</v>
      </c>
    </row>
    <row r="190" spans="2:28" x14ac:dyDescent="0.3">
      <c r="B190" s="3" t="s">
        <v>133</v>
      </c>
      <c r="C190" s="3">
        <v>63.11</v>
      </c>
      <c r="D190" s="5">
        <f t="shared" si="14"/>
        <v>-4.610036275695284E-2</v>
      </c>
      <c r="F190" s="3" t="s">
        <v>133</v>
      </c>
      <c r="G190" s="3">
        <v>112.85</v>
      </c>
      <c r="H190" s="5">
        <f t="shared" si="15"/>
        <v>5.4347826086955653E-3</v>
      </c>
      <c r="J190" s="3" t="s">
        <v>133</v>
      </c>
      <c r="K190" s="3">
        <v>30.63</v>
      </c>
      <c r="L190" s="5">
        <f t="shared" si="16"/>
        <v>-0.10044052863436115</v>
      </c>
      <c r="N190" s="3" t="s">
        <v>133</v>
      </c>
      <c r="O190" s="3">
        <v>24.52</v>
      </c>
      <c r="P190" s="5">
        <f t="shared" si="17"/>
        <v>-7.1212121212121171E-2</v>
      </c>
      <c r="R190" s="3" t="s">
        <v>133</v>
      </c>
      <c r="S190" s="3">
        <v>35.07</v>
      </c>
      <c r="T190" s="5">
        <f t="shared" si="18"/>
        <v>2.3941605839415958E-2</v>
      </c>
      <c r="V190" s="3" t="s">
        <v>133</v>
      </c>
      <c r="W190" s="3">
        <v>21.95</v>
      </c>
      <c r="X190" s="5">
        <f t="shared" si="19"/>
        <v>-1.5695067264574036E-2</v>
      </c>
      <c r="Z190" s="3" t="s">
        <v>133</v>
      </c>
      <c r="AA190" s="6">
        <v>4697.96</v>
      </c>
      <c r="AB190" s="5">
        <f t="shared" si="20"/>
        <v>3.2266675208472151E-3</v>
      </c>
    </row>
    <row r="191" spans="2:28" x14ac:dyDescent="0.3">
      <c r="B191" s="4">
        <v>44388</v>
      </c>
      <c r="C191" s="3">
        <v>66.16</v>
      </c>
      <c r="D191" s="5">
        <f t="shared" si="14"/>
        <v>1.7220172201721784E-2</v>
      </c>
      <c r="F191" s="4">
        <v>44388</v>
      </c>
      <c r="G191" s="3">
        <v>112.24</v>
      </c>
      <c r="H191" s="5">
        <f t="shared" si="15"/>
        <v>3.5650623885907784E-4</v>
      </c>
      <c r="J191" s="4">
        <v>44388</v>
      </c>
      <c r="K191" s="3">
        <v>34.049999999999997</v>
      </c>
      <c r="L191" s="5">
        <f t="shared" si="16"/>
        <v>3.9377289377289459E-2</v>
      </c>
      <c r="N191" s="4">
        <v>44388</v>
      </c>
      <c r="O191" s="3">
        <v>26.4</v>
      </c>
      <c r="P191" s="5">
        <f t="shared" si="17"/>
        <v>8.7886893389375054E-3</v>
      </c>
      <c r="R191" s="4">
        <v>44388</v>
      </c>
      <c r="S191" s="3">
        <v>34.25</v>
      </c>
      <c r="T191" s="5">
        <f t="shared" si="18"/>
        <v>1.3913558318531694E-2</v>
      </c>
      <c r="V191" s="4">
        <v>44388</v>
      </c>
      <c r="W191" s="3">
        <v>22.3</v>
      </c>
      <c r="X191" s="5">
        <f t="shared" si="19"/>
        <v>-2.6833631484793896E-3</v>
      </c>
      <c r="Z191" s="4">
        <v>44388</v>
      </c>
      <c r="AA191" s="6">
        <v>4682.8500000000004</v>
      </c>
      <c r="AB191" s="5">
        <f t="shared" si="20"/>
        <v>-3.1250465670255023E-3</v>
      </c>
    </row>
    <row r="192" spans="2:28" x14ac:dyDescent="0.3">
      <c r="B192" s="3" t="s">
        <v>134</v>
      </c>
      <c r="C192" s="3">
        <v>65.040000000000006</v>
      </c>
      <c r="D192" s="5">
        <f t="shared" si="14"/>
        <v>-1.5738498789346078E-2</v>
      </c>
      <c r="F192" s="3" t="s">
        <v>134</v>
      </c>
      <c r="G192" s="3">
        <v>112.2</v>
      </c>
      <c r="H192" s="5">
        <f t="shared" si="15"/>
        <v>4.9261083743841194E-3</v>
      </c>
      <c r="J192" s="3" t="s">
        <v>134</v>
      </c>
      <c r="K192" s="3">
        <v>32.76</v>
      </c>
      <c r="L192" s="5">
        <f t="shared" si="16"/>
        <v>6.0880829015544036E-2</v>
      </c>
      <c r="N192" s="3" t="s">
        <v>134</v>
      </c>
      <c r="O192" s="3">
        <v>26.17</v>
      </c>
      <c r="P192" s="5">
        <f t="shared" si="17"/>
        <v>-8.3364910951116977E-3</v>
      </c>
      <c r="R192" s="3" t="s">
        <v>134</v>
      </c>
      <c r="S192" s="3">
        <v>33.78</v>
      </c>
      <c r="T192" s="5">
        <f t="shared" si="18"/>
        <v>4.9720323182100623E-2</v>
      </c>
      <c r="V192" s="3" t="s">
        <v>134</v>
      </c>
      <c r="W192" s="3">
        <v>22.36</v>
      </c>
      <c r="X192" s="5">
        <f t="shared" si="19"/>
        <v>-7.2583990045624214E-2</v>
      </c>
      <c r="Z192" s="3" t="s">
        <v>134</v>
      </c>
      <c r="AA192" s="6">
        <v>4697.53</v>
      </c>
      <c r="AB192" s="5">
        <f t="shared" si="20"/>
        <v>2.0009206623557541E-2</v>
      </c>
    </row>
    <row r="193" spans="2:28" x14ac:dyDescent="0.3">
      <c r="B193" s="3" t="s">
        <v>135</v>
      </c>
      <c r="C193" s="3">
        <v>66.08</v>
      </c>
      <c r="D193" s="5">
        <f t="shared" si="14"/>
        <v>4.0629921259842439E-2</v>
      </c>
      <c r="F193" s="3" t="s">
        <v>135</v>
      </c>
      <c r="G193" s="3">
        <v>111.65</v>
      </c>
      <c r="H193" s="5">
        <f t="shared" si="15"/>
        <v>9.1077885273135983E-2</v>
      </c>
      <c r="J193" s="3" t="s">
        <v>135</v>
      </c>
      <c r="K193" s="3">
        <v>30.88</v>
      </c>
      <c r="L193" s="5">
        <f t="shared" si="16"/>
        <v>-3.5903840149859589E-2</v>
      </c>
      <c r="N193" s="3" t="s">
        <v>135</v>
      </c>
      <c r="O193" s="3">
        <v>26.39</v>
      </c>
      <c r="P193" s="5">
        <f t="shared" si="17"/>
        <v>0.15340909090909105</v>
      </c>
      <c r="R193" s="3" t="s">
        <v>135</v>
      </c>
      <c r="S193" s="3">
        <v>32.18</v>
      </c>
      <c r="T193" s="5">
        <f t="shared" si="18"/>
        <v>2.1263091082196039E-2</v>
      </c>
      <c r="V193" s="3" t="s">
        <v>135</v>
      </c>
      <c r="W193" s="3">
        <v>24.11</v>
      </c>
      <c r="X193" s="5">
        <f t="shared" si="19"/>
        <v>1.0901467505241014E-2</v>
      </c>
      <c r="Z193" s="3" t="s">
        <v>135</v>
      </c>
      <c r="AA193" s="6">
        <v>4605.38</v>
      </c>
      <c r="AB193" s="5">
        <f t="shared" si="20"/>
        <v>1.3307223481264785E-2</v>
      </c>
    </row>
    <row r="194" spans="2:28" x14ac:dyDescent="0.3">
      <c r="B194" s="3" t="s">
        <v>136</v>
      </c>
      <c r="C194" s="3">
        <v>63.5</v>
      </c>
      <c r="D194" s="5">
        <f t="shared" si="14"/>
        <v>2.6179702650290793E-2</v>
      </c>
      <c r="F194" s="3" t="s">
        <v>136</v>
      </c>
      <c r="G194" s="3">
        <v>102.33</v>
      </c>
      <c r="H194" s="5">
        <f t="shared" si="15"/>
        <v>5.4038121438395592E-3</v>
      </c>
      <c r="J194" s="3" t="s">
        <v>136</v>
      </c>
      <c r="K194" s="3">
        <v>32.03</v>
      </c>
      <c r="L194" s="5">
        <f t="shared" si="16"/>
        <v>-4.8708048708048679E-2</v>
      </c>
      <c r="N194" s="3" t="s">
        <v>136</v>
      </c>
      <c r="O194" s="3">
        <v>22.88</v>
      </c>
      <c r="P194" s="5">
        <f t="shared" si="17"/>
        <v>3.4825870646766122E-2</v>
      </c>
      <c r="R194" s="3" t="s">
        <v>136</v>
      </c>
      <c r="S194" s="3">
        <v>31.51</v>
      </c>
      <c r="T194" s="5">
        <f t="shared" si="18"/>
        <v>-5.9936908517349563E-3</v>
      </c>
      <c r="V194" s="3" t="s">
        <v>136</v>
      </c>
      <c r="W194" s="3">
        <v>23.85</v>
      </c>
      <c r="X194" s="5">
        <f t="shared" si="19"/>
        <v>0.1113699906803356</v>
      </c>
      <c r="Z194" s="3" t="s">
        <v>136</v>
      </c>
      <c r="AA194" s="6">
        <v>4544.8999999999996</v>
      </c>
      <c r="AB194" s="5">
        <f t="shared" si="20"/>
        <v>1.6444624354504223E-2</v>
      </c>
    </row>
    <row r="195" spans="2:28" x14ac:dyDescent="0.3">
      <c r="B195" s="4">
        <v>44479</v>
      </c>
      <c r="C195" s="3">
        <v>61.88</v>
      </c>
      <c r="D195" s="5">
        <f t="shared" si="14"/>
        <v>4.7216111017092555E-2</v>
      </c>
      <c r="F195" s="4">
        <v>44479</v>
      </c>
      <c r="G195" s="3">
        <v>101.78</v>
      </c>
      <c r="H195" s="5">
        <f t="shared" si="15"/>
        <v>3.8889455955904983E-2</v>
      </c>
      <c r="J195" s="4">
        <v>44479</v>
      </c>
      <c r="K195" s="3">
        <v>33.67</v>
      </c>
      <c r="L195" s="5">
        <f t="shared" si="16"/>
        <v>1.0807565295706922E-2</v>
      </c>
      <c r="N195" s="4">
        <v>44479</v>
      </c>
      <c r="O195" s="3">
        <v>22.11</v>
      </c>
      <c r="P195" s="5">
        <f t="shared" si="17"/>
        <v>6.811594202898541E-2</v>
      </c>
      <c r="R195" s="4">
        <v>44479</v>
      </c>
      <c r="S195" s="3">
        <v>31.7</v>
      </c>
      <c r="T195" s="5">
        <f t="shared" si="18"/>
        <v>-4.7095761381475976E-3</v>
      </c>
      <c r="V195" s="4">
        <v>44479</v>
      </c>
      <c r="W195" s="3">
        <v>21.46</v>
      </c>
      <c r="X195" s="5">
        <f t="shared" si="19"/>
        <v>4.0232670867668574E-2</v>
      </c>
      <c r="Z195" s="4">
        <v>44479</v>
      </c>
      <c r="AA195" s="6">
        <v>4471.37</v>
      </c>
      <c r="AB195" s="5">
        <f t="shared" si="20"/>
        <v>1.8224505504014665E-2</v>
      </c>
    </row>
    <row r="196" spans="2:28" x14ac:dyDescent="0.3">
      <c r="B196" s="4">
        <v>44265</v>
      </c>
      <c r="C196" s="3">
        <v>59.09</v>
      </c>
      <c r="D196" s="5">
        <f t="shared" si="14"/>
        <v>1.3724481043060566E-2</v>
      </c>
      <c r="F196" s="4">
        <v>44265</v>
      </c>
      <c r="G196" s="3">
        <v>97.97</v>
      </c>
      <c r="H196" s="5">
        <f t="shared" si="15"/>
        <v>3.2770097286225486E-3</v>
      </c>
      <c r="J196" s="4">
        <v>44265</v>
      </c>
      <c r="K196" s="3">
        <v>33.31</v>
      </c>
      <c r="L196" s="5">
        <f t="shared" si="16"/>
        <v>-2.7445255474452535E-2</v>
      </c>
      <c r="N196" s="4">
        <v>44265</v>
      </c>
      <c r="O196" s="3">
        <v>20.7</v>
      </c>
      <c r="P196" s="5">
        <f t="shared" si="17"/>
        <v>-4.6961325966850764E-2</v>
      </c>
      <c r="R196" s="4">
        <v>44265</v>
      </c>
      <c r="S196" s="3">
        <v>31.85</v>
      </c>
      <c r="T196" s="5">
        <f t="shared" si="18"/>
        <v>2.5764895330112836E-2</v>
      </c>
      <c r="V196" s="4">
        <v>44265</v>
      </c>
      <c r="W196" s="3">
        <v>20.63</v>
      </c>
      <c r="X196" s="5">
        <f t="shared" si="19"/>
        <v>4.9338758901322333E-2</v>
      </c>
      <c r="Z196" s="4">
        <v>44265</v>
      </c>
      <c r="AA196" s="6">
        <v>4391.34</v>
      </c>
      <c r="AB196" s="5">
        <f t="shared" si="20"/>
        <v>7.8723169858436748E-3</v>
      </c>
    </row>
    <row r="197" spans="2:28" x14ac:dyDescent="0.3">
      <c r="B197" s="3" t="s">
        <v>137</v>
      </c>
      <c r="C197" s="3">
        <v>58.29</v>
      </c>
      <c r="D197" s="5">
        <f t="shared" si="14"/>
        <v>-2.5902406417112389E-2</v>
      </c>
      <c r="F197" s="3" t="s">
        <v>137</v>
      </c>
      <c r="G197" s="3">
        <v>97.65</v>
      </c>
      <c r="H197" s="5">
        <f t="shared" si="15"/>
        <v>-3.2401902497027346E-2</v>
      </c>
      <c r="J197" s="3" t="s">
        <v>137</v>
      </c>
      <c r="K197" s="3">
        <v>34.25</v>
      </c>
      <c r="L197" s="5">
        <f t="shared" si="16"/>
        <v>4.8041615667074655E-2</v>
      </c>
      <c r="N197" s="3" t="s">
        <v>137</v>
      </c>
      <c r="O197" s="3">
        <v>21.72</v>
      </c>
      <c r="P197" s="5">
        <f t="shared" si="17"/>
        <v>-5.9496567505722409E-3</v>
      </c>
      <c r="R197" s="3" t="s">
        <v>137</v>
      </c>
      <c r="S197" s="3">
        <v>31.05</v>
      </c>
      <c r="T197" s="5">
        <f t="shared" si="18"/>
        <v>2.5831449790119088E-3</v>
      </c>
      <c r="V197" s="3" t="s">
        <v>137</v>
      </c>
      <c r="W197" s="3">
        <v>19.66</v>
      </c>
      <c r="X197" s="5">
        <f t="shared" si="19"/>
        <v>-4.0975609756097597E-2</v>
      </c>
      <c r="Z197" s="3" t="s">
        <v>137</v>
      </c>
      <c r="AA197" s="6">
        <v>4357.04</v>
      </c>
      <c r="AB197" s="5">
        <f t="shared" si="20"/>
        <v>-2.2094140249759753E-2</v>
      </c>
    </row>
    <row r="198" spans="2:28" x14ac:dyDescent="0.3">
      <c r="B198" s="3" t="s">
        <v>138</v>
      </c>
      <c r="C198" s="3">
        <v>59.84</v>
      </c>
      <c r="D198" s="5">
        <f t="shared" si="14"/>
        <v>-3.4059725585149359E-2</v>
      </c>
      <c r="F198" s="3" t="s">
        <v>138</v>
      </c>
      <c r="G198" s="3">
        <v>100.92</v>
      </c>
      <c r="H198" s="5">
        <f t="shared" si="15"/>
        <v>-3.7849175326532536E-2</v>
      </c>
      <c r="J198" s="3" t="s">
        <v>138</v>
      </c>
      <c r="K198" s="3">
        <v>32.68</v>
      </c>
      <c r="L198" s="5">
        <f t="shared" si="16"/>
        <v>3.5159961989230215E-2</v>
      </c>
      <c r="N198" s="3" t="s">
        <v>138</v>
      </c>
      <c r="O198" s="3">
        <v>21.85</v>
      </c>
      <c r="P198" s="5">
        <f t="shared" si="17"/>
        <v>-6.4640410958904049E-2</v>
      </c>
      <c r="R198" s="3" t="s">
        <v>138</v>
      </c>
      <c r="S198" s="3">
        <v>30.97</v>
      </c>
      <c r="T198" s="5">
        <f t="shared" si="18"/>
        <v>3.1645569620253111E-2</v>
      </c>
      <c r="V198" s="3" t="s">
        <v>138</v>
      </c>
      <c r="W198" s="3">
        <v>20.5</v>
      </c>
      <c r="X198" s="5">
        <f t="shared" si="19"/>
        <v>-6.2214089661482119E-2</v>
      </c>
      <c r="Z198" s="3" t="s">
        <v>138</v>
      </c>
      <c r="AA198" s="6">
        <v>4455.4799999999996</v>
      </c>
      <c r="AB198" s="5">
        <f t="shared" si="20"/>
        <v>5.0733252274424157E-3</v>
      </c>
    </row>
    <row r="199" spans="2:28" x14ac:dyDescent="0.3">
      <c r="B199" s="4">
        <v>44539</v>
      </c>
      <c r="C199" s="3">
        <v>61.95</v>
      </c>
      <c r="D199" s="5">
        <f t="shared" si="14"/>
        <v>-5.8510638297872286E-2</v>
      </c>
      <c r="F199" s="4">
        <v>44539</v>
      </c>
      <c r="G199" s="3">
        <v>104.89</v>
      </c>
      <c r="H199" s="5">
        <f t="shared" si="15"/>
        <v>-6.5567928730512204E-2</v>
      </c>
      <c r="J199" s="4">
        <v>44539</v>
      </c>
      <c r="K199" s="3">
        <v>31.57</v>
      </c>
      <c r="L199" s="5">
        <f t="shared" si="16"/>
        <v>-1.5812776723592714E-3</v>
      </c>
      <c r="N199" s="4">
        <v>44539</v>
      </c>
      <c r="O199" s="3">
        <v>23.36</v>
      </c>
      <c r="P199" s="5">
        <f t="shared" si="17"/>
        <v>-9.8765432098765538E-2</v>
      </c>
      <c r="R199" s="4">
        <v>44539</v>
      </c>
      <c r="S199" s="3">
        <v>30.02</v>
      </c>
      <c r="T199" s="5">
        <f t="shared" si="18"/>
        <v>-3.004846526655891E-2</v>
      </c>
      <c r="V199" s="4">
        <v>44539</v>
      </c>
      <c r="W199" s="3">
        <v>21.86</v>
      </c>
      <c r="X199" s="5">
        <f t="shared" si="19"/>
        <v>-6.3410454155955476E-2</v>
      </c>
      <c r="Z199" s="4">
        <v>44539</v>
      </c>
      <c r="AA199" s="6">
        <v>4432.99</v>
      </c>
      <c r="AB199" s="5">
        <f t="shared" si="20"/>
        <v>-5.7394955344527432E-3</v>
      </c>
    </row>
    <row r="200" spans="2:28" x14ac:dyDescent="0.3">
      <c r="B200" s="4">
        <v>44325</v>
      </c>
      <c r="C200" s="3">
        <v>65.8</v>
      </c>
      <c r="D200" s="5">
        <f t="shared" si="14"/>
        <v>-1.4527482402276415E-2</v>
      </c>
      <c r="F200" s="4">
        <v>44325</v>
      </c>
      <c r="G200" s="3">
        <v>112.25</v>
      </c>
      <c r="H200" s="5">
        <f t="shared" si="15"/>
        <v>-1.5782551512494525E-2</v>
      </c>
      <c r="J200" s="4">
        <v>44325</v>
      </c>
      <c r="K200" s="3">
        <v>31.62</v>
      </c>
      <c r="L200" s="5">
        <f t="shared" si="16"/>
        <v>-5.1020408163265252E-2</v>
      </c>
      <c r="N200" s="4">
        <v>44325</v>
      </c>
      <c r="O200" s="3">
        <v>25.92</v>
      </c>
      <c r="P200" s="5">
        <f t="shared" si="17"/>
        <v>-1.1441647597253857E-2</v>
      </c>
      <c r="R200" s="4">
        <v>44325</v>
      </c>
      <c r="S200" s="3">
        <v>30.95</v>
      </c>
      <c r="T200" s="5">
        <f t="shared" si="18"/>
        <v>-3.099561678146534E-2</v>
      </c>
      <c r="V200" s="4">
        <v>44325</v>
      </c>
      <c r="W200" s="3">
        <v>23.34</v>
      </c>
      <c r="X200" s="5">
        <f t="shared" si="19"/>
        <v>-2.3839397741530766E-2</v>
      </c>
      <c r="Z200" s="4">
        <v>44325</v>
      </c>
      <c r="AA200" s="6">
        <v>4458.58</v>
      </c>
      <c r="AB200" s="5">
        <f t="shared" si="20"/>
        <v>-1.6944369111638879E-2</v>
      </c>
    </row>
    <row r="201" spans="2:28" x14ac:dyDescent="0.3">
      <c r="B201" s="3" t="s">
        <v>139</v>
      </c>
      <c r="C201" s="3">
        <v>66.77</v>
      </c>
      <c r="D201" s="5">
        <f t="shared" si="14"/>
        <v>-5.8383866873501611E-2</v>
      </c>
      <c r="F201" s="3" t="s">
        <v>139</v>
      </c>
      <c r="G201" s="3">
        <v>114.05</v>
      </c>
      <c r="H201" s="5">
        <f t="shared" si="15"/>
        <v>-4.8393825615352548E-2</v>
      </c>
      <c r="J201" s="3" t="s">
        <v>139</v>
      </c>
      <c r="K201" s="3">
        <v>33.32</v>
      </c>
      <c r="L201" s="5">
        <f t="shared" si="16"/>
        <v>-2.5446036852880938E-2</v>
      </c>
      <c r="N201" s="3" t="s">
        <v>139</v>
      </c>
      <c r="O201" s="3">
        <v>26.22</v>
      </c>
      <c r="P201" s="5">
        <f t="shared" si="17"/>
        <v>-5.0687907313541003E-2</v>
      </c>
      <c r="R201" s="3" t="s">
        <v>139</v>
      </c>
      <c r="S201" s="3">
        <v>31.94</v>
      </c>
      <c r="T201" s="5">
        <f t="shared" si="18"/>
        <v>-5.5029585798816449E-2</v>
      </c>
      <c r="V201" s="3" t="s">
        <v>139</v>
      </c>
      <c r="W201" s="3">
        <v>23.91</v>
      </c>
      <c r="X201" s="5">
        <f t="shared" si="19"/>
        <v>-1.8875666803446878E-2</v>
      </c>
      <c r="Z201" s="3" t="s">
        <v>139</v>
      </c>
      <c r="AA201" s="6">
        <v>4535.43</v>
      </c>
      <c r="AB201" s="5">
        <f t="shared" si="20"/>
        <v>5.7790777869193288E-3</v>
      </c>
    </row>
    <row r="202" spans="2:28" x14ac:dyDescent="0.3">
      <c r="B202" s="3" t="s">
        <v>140</v>
      </c>
      <c r="C202" s="3">
        <v>70.91</v>
      </c>
      <c r="D202" s="5">
        <f t="shared" si="14"/>
        <v>5.867423111376513E-2</v>
      </c>
      <c r="F202" s="3" t="s">
        <v>140</v>
      </c>
      <c r="G202" s="3">
        <v>119.85</v>
      </c>
      <c r="H202" s="5">
        <f t="shared" si="15"/>
        <v>2.9462291702456511E-2</v>
      </c>
      <c r="J202" s="3" t="s">
        <v>140</v>
      </c>
      <c r="K202" s="3">
        <v>34.19</v>
      </c>
      <c r="L202" s="5">
        <f t="shared" si="16"/>
        <v>5.7531704299412345E-2</v>
      </c>
      <c r="N202" s="3" t="s">
        <v>140</v>
      </c>
      <c r="O202" s="3">
        <v>27.62</v>
      </c>
      <c r="P202" s="5">
        <f t="shared" si="17"/>
        <v>2.2584228063680101E-2</v>
      </c>
      <c r="R202" s="3" t="s">
        <v>140</v>
      </c>
      <c r="S202" s="3">
        <v>33.799999999999997</v>
      </c>
      <c r="T202" s="5">
        <f t="shared" si="18"/>
        <v>4.3854231006794198E-2</v>
      </c>
      <c r="V202" s="3" t="s">
        <v>140</v>
      </c>
      <c r="W202" s="3">
        <v>24.37</v>
      </c>
      <c r="X202" s="5">
        <f t="shared" si="19"/>
        <v>6.0026098303610276E-2</v>
      </c>
      <c r="Z202" s="3" t="s">
        <v>140</v>
      </c>
      <c r="AA202" s="6">
        <v>4509.37</v>
      </c>
      <c r="AB202" s="5">
        <f t="shared" si="20"/>
        <v>1.5242014827756112E-2</v>
      </c>
    </row>
    <row r="203" spans="2:28" x14ac:dyDescent="0.3">
      <c r="B203" s="3" t="s">
        <v>141</v>
      </c>
      <c r="C203" s="3">
        <v>66.98</v>
      </c>
      <c r="D203" s="5">
        <f t="shared" si="14"/>
        <v>-8.3971553610503236E-2</v>
      </c>
      <c r="F203" s="3" t="s">
        <v>141</v>
      </c>
      <c r="G203" s="3">
        <v>116.42</v>
      </c>
      <c r="H203" s="5">
        <f t="shared" si="15"/>
        <v>-7.7276690179916008E-2</v>
      </c>
      <c r="J203" s="3" t="s">
        <v>141</v>
      </c>
      <c r="K203" s="3">
        <v>32.33</v>
      </c>
      <c r="L203" s="5">
        <f t="shared" si="16"/>
        <v>-0.12503382949932351</v>
      </c>
      <c r="N203" s="3" t="s">
        <v>141</v>
      </c>
      <c r="O203" s="3">
        <v>27.01</v>
      </c>
      <c r="P203" s="5">
        <f t="shared" si="17"/>
        <v>-6.7977915804002698E-2</v>
      </c>
      <c r="R203" s="3" t="s">
        <v>141</v>
      </c>
      <c r="S203" s="3">
        <v>32.380000000000003</v>
      </c>
      <c r="T203" s="5">
        <f t="shared" si="18"/>
        <v>-0.10626552580734183</v>
      </c>
      <c r="V203" s="3" t="s">
        <v>141</v>
      </c>
      <c r="W203" s="3">
        <v>22.99</v>
      </c>
      <c r="X203" s="5">
        <f t="shared" si="19"/>
        <v>-0.11029411764705888</v>
      </c>
      <c r="Z203" s="3" t="s">
        <v>141</v>
      </c>
      <c r="AA203" s="6">
        <v>4441.67</v>
      </c>
      <c r="AB203" s="5">
        <f t="shared" si="20"/>
        <v>-5.8930170098477896E-3</v>
      </c>
    </row>
    <row r="204" spans="2:28" x14ac:dyDescent="0.3">
      <c r="B204" s="4">
        <v>44416</v>
      </c>
      <c r="C204" s="3">
        <v>73.12</v>
      </c>
      <c r="D204" s="5">
        <f t="shared" si="14"/>
        <v>0.1635900700190962</v>
      </c>
      <c r="F204" s="4">
        <v>44416</v>
      </c>
      <c r="G204" s="3">
        <v>126.17</v>
      </c>
      <c r="H204" s="5">
        <f t="shared" si="15"/>
        <v>0.20956763493433028</v>
      </c>
      <c r="J204" s="4">
        <v>44416</v>
      </c>
      <c r="K204" s="3">
        <v>36.950000000000003</v>
      </c>
      <c r="L204" s="5">
        <f t="shared" si="16"/>
        <v>-4.5797413793101649E-3</v>
      </c>
      <c r="N204" s="4">
        <v>44416</v>
      </c>
      <c r="O204" s="3">
        <v>28.98</v>
      </c>
      <c r="P204" s="5">
        <f t="shared" si="17"/>
        <v>0.1184870706291008</v>
      </c>
      <c r="R204" s="4">
        <v>44416</v>
      </c>
      <c r="S204" s="3">
        <v>36.229999999999997</v>
      </c>
      <c r="T204" s="5">
        <f t="shared" si="18"/>
        <v>0.1244568590937305</v>
      </c>
      <c r="V204" s="4">
        <v>44416</v>
      </c>
      <c r="W204" s="3">
        <v>25.84</v>
      </c>
      <c r="X204" s="5">
        <f t="shared" si="19"/>
        <v>7.5770191507077422E-2</v>
      </c>
      <c r="Z204" s="4">
        <v>44416</v>
      </c>
      <c r="AA204" s="6">
        <v>4468</v>
      </c>
      <c r="AB204" s="5">
        <f t="shared" si="20"/>
        <v>7.0956515467077708E-3</v>
      </c>
    </row>
    <row r="205" spans="2:28" x14ac:dyDescent="0.3">
      <c r="B205" s="4">
        <v>44204</v>
      </c>
      <c r="C205" s="3">
        <v>62.84</v>
      </c>
      <c r="D205" s="5">
        <f t="shared" si="14"/>
        <v>-2.4980605120248245E-2</v>
      </c>
      <c r="F205" s="4">
        <v>44204</v>
      </c>
      <c r="G205" s="3">
        <v>104.31</v>
      </c>
      <c r="H205" s="5">
        <f t="shared" si="15"/>
        <v>2.7879253989617769E-3</v>
      </c>
      <c r="J205" s="4">
        <v>44204</v>
      </c>
      <c r="K205" s="3">
        <v>37.119999999999997</v>
      </c>
      <c r="L205" s="5">
        <f t="shared" si="16"/>
        <v>-2.699868938401051E-2</v>
      </c>
      <c r="N205" s="4">
        <v>44204</v>
      </c>
      <c r="O205" s="3">
        <v>25.91</v>
      </c>
      <c r="P205" s="5">
        <f t="shared" si="17"/>
        <v>-2.1525679758308214E-2</v>
      </c>
      <c r="R205" s="4">
        <v>44204</v>
      </c>
      <c r="S205" s="3">
        <v>32.22</v>
      </c>
      <c r="T205" s="5">
        <f t="shared" si="18"/>
        <v>-1.7682926829268197E-2</v>
      </c>
      <c r="V205" s="4">
        <v>44204</v>
      </c>
      <c r="W205" s="3">
        <v>24.02</v>
      </c>
      <c r="X205" s="5">
        <f t="shared" si="19"/>
        <v>-3.9200000000000013E-2</v>
      </c>
      <c r="Z205" s="4">
        <v>44204</v>
      </c>
      <c r="AA205" s="6">
        <v>4436.5200000000004</v>
      </c>
      <c r="AB205" s="5">
        <f t="shared" si="20"/>
        <v>9.3873855016541885E-3</v>
      </c>
    </row>
    <row r="206" spans="2:28" x14ac:dyDescent="0.3">
      <c r="B206" s="3" t="s">
        <v>142</v>
      </c>
      <c r="C206" s="3">
        <v>64.45</v>
      </c>
      <c r="D206" s="5">
        <f t="shared" si="14"/>
        <v>9.089370345294534E-2</v>
      </c>
      <c r="F206" s="3" t="s">
        <v>142</v>
      </c>
      <c r="G206" s="3">
        <v>104.02</v>
      </c>
      <c r="H206" s="5">
        <f t="shared" si="15"/>
        <v>0.10272447789674555</v>
      </c>
      <c r="J206" s="3" t="s">
        <v>142</v>
      </c>
      <c r="K206" s="3">
        <v>38.15</v>
      </c>
      <c r="L206" s="5">
        <f t="shared" si="16"/>
        <v>8.9923300714096488E-3</v>
      </c>
      <c r="N206" s="3" t="s">
        <v>142</v>
      </c>
      <c r="O206" s="3">
        <v>26.48</v>
      </c>
      <c r="P206" s="5">
        <f t="shared" si="17"/>
        <v>0.14483354950281035</v>
      </c>
      <c r="R206" s="3" t="s">
        <v>142</v>
      </c>
      <c r="S206" s="3">
        <v>32.799999999999997</v>
      </c>
      <c r="T206" s="5">
        <f t="shared" si="18"/>
        <v>6.2176165803108807E-2</v>
      </c>
      <c r="V206" s="3" t="s">
        <v>142</v>
      </c>
      <c r="W206" s="3">
        <v>25</v>
      </c>
      <c r="X206" s="5">
        <f t="shared" si="19"/>
        <v>0.1584800741427248</v>
      </c>
      <c r="Z206" s="3" t="s">
        <v>142</v>
      </c>
      <c r="AA206" s="6">
        <v>4395.26</v>
      </c>
      <c r="AB206" s="5">
        <f t="shared" si="20"/>
        <v>-3.7467785184697178E-3</v>
      </c>
    </row>
    <row r="207" spans="2:28" x14ac:dyDescent="0.3">
      <c r="B207" s="3" t="s">
        <v>143</v>
      </c>
      <c r="C207" s="3">
        <v>59.08</v>
      </c>
      <c r="D207" s="5">
        <f t="shared" si="14"/>
        <v>-1.3360053440213848E-2</v>
      </c>
      <c r="F207" s="3" t="s">
        <v>143</v>
      </c>
      <c r="G207" s="3">
        <v>94.33</v>
      </c>
      <c r="H207" s="5">
        <f t="shared" si="15"/>
        <v>2.4880486744893515E-2</v>
      </c>
      <c r="J207" s="3" t="s">
        <v>143</v>
      </c>
      <c r="K207" s="3">
        <v>37.81</v>
      </c>
      <c r="L207" s="5">
        <f t="shared" si="16"/>
        <v>2.1339816315505189E-2</v>
      </c>
      <c r="N207" s="3" t="s">
        <v>143</v>
      </c>
      <c r="O207" s="3">
        <v>23.13</v>
      </c>
      <c r="P207" s="5">
        <f t="shared" si="17"/>
        <v>5.6646870717222297E-2</v>
      </c>
      <c r="R207" s="3" t="s">
        <v>143</v>
      </c>
      <c r="S207" s="3">
        <v>30.88</v>
      </c>
      <c r="T207" s="5">
        <f t="shared" si="18"/>
        <v>2.6254569624459823E-2</v>
      </c>
      <c r="V207" s="3" t="s">
        <v>143</v>
      </c>
      <c r="W207" s="3">
        <v>21.58</v>
      </c>
      <c r="X207" s="5">
        <f t="shared" si="19"/>
        <v>8.2789764174611147E-2</v>
      </c>
      <c r="Z207" s="3" t="s">
        <v>143</v>
      </c>
      <c r="AA207" s="6">
        <v>4411.79</v>
      </c>
      <c r="AB207" s="5">
        <f t="shared" si="20"/>
        <v>1.9557862431710538E-2</v>
      </c>
    </row>
    <row r="208" spans="2:28" x14ac:dyDescent="0.3">
      <c r="B208" s="4">
        <v>44507</v>
      </c>
      <c r="C208" s="3">
        <v>59.88</v>
      </c>
      <c r="D208" s="5">
        <f t="shared" si="14"/>
        <v>-2.6341463414634059E-2</v>
      </c>
      <c r="F208" s="4">
        <v>44507</v>
      </c>
      <c r="G208" s="3">
        <v>92.04</v>
      </c>
      <c r="H208" s="5">
        <f t="shared" si="15"/>
        <v>-5.2794072244519819E-2</v>
      </c>
      <c r="J208" s="4">
        <v>44507</v>
      </c>
      <c r="K208" s="3">
        <v>37.020000000000003</v>
      </c>
      <c r="L208" s="5">
        <f t="shared" si="16"/>
        <v>-7.7038145100972288E-2</v>
      </c>
      <c r="N208" s="4">
        <v>44507</v>
      </c>
      <c r="O208" s="3">
        <v>21.89</v>
      </c>
      <c r="P208" s="5">
        <f t="shared" si="17"/>
        <v>-0.10798696006519959</v>
      </c>
      <c r="R208" s="4">
        <v>44507</v>
      </c>
      <c r="S208" s="3">
        <v>30.09</v>
      </c>
      <c r="T208" s="5">
        <f t="shared" si="18"/>
        <v>-3.464870067372483E-2</v>
      </c>
      <c r="V208" s="4">
        <v>44507</v>
      </c>
      <c r="W208" s="3">
        <v>19.93</v>
      </c>
      <c r="X208" s="5">
        <f t="shared" si="19"/>
        <v>-0.11657801418439717</v>
      </c>
      <c r="Z208" s="4">
        <v>44507</v>
      </c>
      <c r="AA208" s="6">
        <v>4327.16</v>
      </c>
      <c r="AB208" s="5">
        <f t="shared" si="20"/>
        <v>-9.7012278152213138E-3</v>
      </c>
    </row>
    <row r="209" spans="2:28" x14ac:dyDescent="0.3">
      <c r="B209" s="4">
        <v>44293</v>
      </c>
      <c r="C209" s="3">
        <v>61.5</v>
      </c>
      <c r="D209" s="5">
        <f t="shared" si="14"/>
        <v>1.2845849802371578E-2</v>
      </c>
      <c r="F209" s="4">
        <v>44293</v>
      </c>
      <c r="G209" s="3">
        <v>97.17</v>
      </c>
      <c r="H209" s="5">
        <f t="shared" si="15"/>
        <v>6.7343555739742822E-3</v>
      </c>
      <c r="J209" s="4">
        <v>44293</v>
      </c>
      <c r="K209" s="3">
        <v>40.11</v>
      </c>
      <c r="L209" s="5">
        <f t="shared" si="16"/>
        <v>2.7144686299615861E-2</v>
      </c>
      <c r="N209" s="4">
        <v>44293</v>
      </c>
      <c r="O209" s="3">
        <v>24.54</v>
      </c>
      <c r="P209" s="5">
        <f t="shared" si="17"/>
        <v>1.8679950186799577E-2</v>
      </c>
      <c r="R209" s="4">
        <v>44293</v>
      </c>
      <c r="S209" s="3">
        <v>31.17</v>
      </c>
      <c r="T209" s="5">
        <f t="shared" si="18"/>
        <v>9.7181729834792119E-3</v>
      </c>
      <c r="V209" s="4">
        <v>44293</v>
      </c>
      <c r="W209" s="3">
        <v>22.56</v>
      </c>
      <c r="X209" s="5">
        <f t="shared" si="19"/>
        <v>8.4935181046041919E-3</v>
      </c>
      <c r="Z209" s="4">
        <v>44293</v>
      </c>
      <c r="AA209" s="6">
        <v>4369.55</v>
      </c>
      <c r="AB209" s="5">
        <f t="shared" si="20"/>
        <v>3.954194755005469E-3</v>
      </c>
    </row>
    <row r="210" spans="2:28" x14ac:dyDescent="0.3">
      <c r="B210" s="3" t="s">
        <v>144</v>
      </c>
      <c r="C210" s="3">
        <v>60.72</v>
      </c>
      <c r="D210" s="5">
        <f t="shared" si="14"/>
        <v>7.9681274900398336E-3</v>
      </c>
      <c r="F210" s="3" t="s">
        <v>144</v>
      </c>
      <c r="G210" s="3">
        <v>96.52</v>
      </c>
      <c r="H210" s="5">
        <f t="shared" si="15"/>
        <v>-1.7581962974454468E-3</v>
      </c>
      <c r="J210" s="3" t="s">
        <v>144</v>
      </c>
      <c r="K210" s="3">
        <v>39.049999999999997</v>
      </c>
      <c r="L210" s="5">
        <f t="shared" si="16"/>
        <v>-3.4371909000989187E-2</v>
      </c>
      <c r="N210" s="3" t="s">
        <v>144</v>
      </c>
      <c r="O210" s="3">
        <v>24.09</v>
      </c>
      <c r="P210" s="5">
        <f t="shared" si="17"/>
        <v>1.9035532994923887E-2</v>
      </c>
      <c r="R210" s="3" t="s">
        <v>144</v>
      </c>
      <c r="S210" s="3">
        <v>30.87</v>
      </c>
      <c r="T210" s="5">
        <f t="shared" si="18"/>
        <v>-6.7567567567566877E-3</v>
      </c>
      <c r="V210" s="3" t="s">
        <v>144</v>
      </c>
      <c r="W210" s="3">
        <v>22.37</v>
      </c>
      <c r="X210" s="5">
        <f t="shared" si="19"/>
        <v>5.5188679245283145E-2</v>
      </c>
      <c r="Z210" s="3" t="s">
        <v>144</v>
      </c>
      <c r="AA210" s="6">
        <v>4352.34</v>
      </c>
      <c r="AB210" s="5">
        <f t="shared" si="20"/>
        <v>1.6735580629336333E-2</v>
      </c>
    </row>
    <row r="211" spans="2:28" x14ac:dyDescent="0.3">
      <c r="B211" s="3" t="s">
        <v>145</v>
      </c>
      <c r="C211" s="3">
        <v>60.24</v>
      </c>
      <c r="D211" s="5">
        <f t="shared" si="14"/>
        <v>4.167387169289305E-2</v>
      </c>
      <c r="F211" s="3" t="s">
        <v>145</v>
      </c>
      <c r="G211" s="3">
        <v>96.69</v>
      </c>
      <c r="H211" s="5">
        <f t="shared" si="15"/>
        <v>3.9453880885831127E-2</v>
      </c>
      <c r="J211" s="3" t="s">
        <v>145</v>
      </c>
      <c r="K211" s="3">
        <v>40.44</v>
      </c>
      <c r="L211" s="5">
        <f t="shared" si="16"/>
        <v>2.9761904761904656E-3</v>
      </c>
      <c r="N211" s="3" t="s">
        <v>145</v>
      </c>
      <c r="O211" s="3">
        <v>23.64</v>
      </c>
      <c r="P211" s="5">
        <f t="shared" si="17"/>
        <v>4.0951122853368549E-2</v>
      </c>
      <c r="R211" s="3" t="s">
        <v>145</v>
      </c>
      <c r="S211" s="3">
        <v>31.08</v>
      </c>
      <c r="T211" s="5">
        <f t="shared" si="18"/>
        <v>4.0508871777703348E-2</v>
      </c>
      <c r="V211" s="3" t="s">
        <v>145</v>
      </c>
      <c r="W211" s="3">
        <v>21.2</v>
      </c>
      <c r="X211" s="5">
        <f t="shared" si="19"/>
        <v>4.588061174148983E-2</v>
      </c>
      <c r="Z211" s="3" t="s">
        <v>145</v>
      </c>
      <c r="AA211" s="6">
        <v>4280.7</v>
      </c>
      <c r="AB211" s="5">
        <f t="shared" si="20"/>
        <v>2.7421425914147646E-2</v>
      </c>
    </row>
    <row r="212" spans="2:28" x14ac:dyDescent="0.3">
      <c r="B212" s="3" t="s">
        <v>146</v>
      </c>
      <c r="C212" s="3">
        <v>57.83</v>
      </c>
      <c r="D212" s="5">
        <f t="shared" ref="D212:D227" si="21">(C212/C213)-1</f>
        <v>-0.1104445469927704</v>
      </c>
      <c r="F212" s="3" t="s">
        <v>146</v>
      </c>
      <c r="G212" s="3">
        <v>93.02</v>
      </c>
      <c r="H212" s="5">
        <f t="shared" ref="H212:H227" si="22">(G212/G213)-1</f>
        <v>-0.12731025424523879</v>
      </c>
      <c r="J212" s="3" t="s">
        <v>146</v>
      </c>
      <c r="K212" s="3">
        <v>40.32</v>
      </c>
      <c r="L212" s="5">
        <f t="shared" ref="L212:L227" si="23">(K212/K213)-1</f>
        <v>-9.0252707581227387E-2</v>
      </c>
      <c r="N212" s="3" t="s">
        <v>146</v>
      </c>
      <c r="O212" s="3">
        <v>22.71</v>
      </c>
      <c r="P212" s="5">
        <f t="shared" ref="P212:P227" si="24">(O212/O213)-1</f>
        <v>-0.20760642009769714</v>
      </c>
      <c r="R212" s="3" t="s">
        <v>146</v>
      </c>
      <c r="S212" s="3">
        <v>29.87</v>
      </c>
      <c r="T212" s="5">
        <f t="shared" ref="T212:T227" si="25">(S212/S213)-1</f>
        <v>-9.7583081570996932E-2</v>
      </c>
      <c r="V212" s="3" t="s">
        <v>146</v>
      </c>
      <c r="W212" s="3">
        <v>20.27</v>
      </c>
      <c r="X212" s="5">
        <f t="shared" ref="X212:X227" si="26">(W212/W213)-1</f>
        <v>-0.17062193126022918</v>
      </c>
      <c r="Z212" s="3" t="s">
        <v>146</v>
      </c>
      <c r="AA212" s="6">
        <v>4166.45</v>
      </c>
      <c r="AB212" s="5">
        <f t="shared" ref="AB212:AB227" si="27">(AA212/AA213)-1</f>
        <v>-1.9067956227751259E-2</v>
      </c>
    </row>
    <row r="213" spans="2:28" x14ac:dyDescent="0.3">
      <c r="B213" s="4">
        <v>44353</v>
      </c>
      <c r="C213" s="3">
        <v>65.010000000000005</v>
      </c>
      <c r="D213" s="5">
        <f t="shared" si="21"/>
        <v>2.3126734505087843E-3</v>
      </c>
      <c r="F213" s="4">
        <v>44353</v>
      </c>
      <c r="G213" s="3">
        <v>106.59</v>
      </c>
      <c r="H213" s="5">
        <f t="shared" si="22"/>
        <v>-2.0132377275234425E-2</v>
      </c>
      <c r="J213" s="4">
        <v>44353</v>
      </c>
      <c r="K213" s="3">
        <v>44.32</v>
      </c>
      <c r="L213" s="5">
        <f t="shared" si="23"/>
        <v>1.0487916096671324E-2</v>
      </c>
      <c r="N213" s="4">
        <v>44353</v>
      </c>
      <c r="O213" s="3">
        <v>28.66</v>
      </c>
      <c r="P213" s="5">
        <f t="shared" si="24"/>
        <v>9.1393754760091372E-2</v>
      </c>
      <c r="R213" s="4">
        <v>44353</v>
      </c>
      <c r="S213" s="3">
        <v>33.1</v>
      </c>
      <c r="T213" s="5">
        <f t="shared" si="25"/>
        <v>2.0659882824545228E-2</v>
      </c>
      <c r="V213" s="4">
        <v>44353</v>
      </c>
      <c r="W213" s="3">
        <v>24.44</v>
      </c>
      <c r="X213" s="5">
        <f t="shared" si="26"/>
        <v>0.22999496728736779</v>
      </c>
      <c r="Z213" s="4">
        <v>44353</v>
      </c>
      <c r="AA213" s="6">
        <v>4247.4399999999996</v>
      </c>
      <c r="AB213" s="5">
        <f t="shared" si="27"/>
        <v>4.1490440649754046E-3</v>
      </c>
    </row>
    <row r="214" spans="2:28" x14ac:dyDescent="0.3">
      <c r="B214" s="3" t="s">
        <v>147</v>
      </c>
      <c r="C214" s="3">
        <v>64.86</v>
      </c>
      <c r="D214" s="5">
        <f t="shared" si="21"/>
        <v>3.892359442575688E-2</v>
      </c>
      <c r="F214" s="3" t="s">
        <v>147</v>
      </c>
      <c r="G214" s="3">
        <v>108.78</v>
      </c>
      <c r="H214" s="5">
        <f t="shared" si="22"/>
        <v>6.085430076067877E-2</v>
      </c>
      <c r="J214" s="3" t="s">
        <v>147</v>
      </c>
      <c r="K214" s="3">
        <v>43.86</v>
      </c>
      <c r="L214" s="5">
        <f t="shared" si="23"/>
        <v>-8.4724540901502499E-2</v>
      </c>
      <c r="N214" s="3" t="s">
        <v>147</v>
      </c>
      <c r="O214" s="3">
        <v>26.26</v>
      </c>
      <c r="P214" s="5">
        <f t="shared" si="24"/>
        <v>1.2726571538758336E-2</v>
      </c>
      <c r="R214" s="3" t="s">
        <v>147</v>
      </c>
      <c r="S214" s="3">
        <v>32.43</v>
      </c>
      <c r="T214" s="5">
        <f t="shared" si="25"/>
        <v>3.0505243088655876E-2</v>
      </c>
      <c r="V214" s="3" t="s">
        <v>147</v>
      </c>
      <c r="W214" s="3">
        <v>19.87</v>
      </c>
      <c r="X214" s="5">
        <f t="shared" si="26"/>
        <v>-1.24254473161034E-2</v>
      </c>
      <c r="Z214" s="3" t="s">
        <v>147</v>
      </c>
      <c r="AA214" s="6">
        <v>4229.8900000000003</v>
      </c>
      <c r="AB214" s="5">
        <f t="shared" si="27"/>
        <v>6.1320945455758391E-3</v>
      </c>
    </row>
    <row r="215" spans="2:28" x14ac:dyDescent="0.3">
      <c r="B215" s="3" t="s">
        <v>148</v>
      </c>
      <c r="C215" s="3">
        <v>62.43</v>
      </c>
      <c r="D215" s="5">
        <f t="shared" si="21"/>
        <v>1.4462138446538875E-2</v>
      </c>
      <c r="F215" s="3" t="s">
        <v>148</v>
      </c>
      <c r="G215" s="3">
        <v>102.54</v>
      </c>
      <c r="H215" s="5">
        <f t="shared" si="22"/>
        <v>4.0144913345736555E-3</v>
      </c>
      <c r="J215" s="3" t="s">
        <v>148</v>
      </c>
      <c r="K215" s="3">
        <v>47.92</v>
      </c>
      <c r="L215" s="5">
        <f t="shared" si="23"/>
        <v>7.9279279279279358E-2</v>
      </c>
      <c r="N215" s="3" t="s">
        <v>148</v>
      </c>
      <c r="O215" s="3">
        <v>25.93</v>
      </c>
      <c r="P215" s="5">
        <f t="shared" si="24"/>
        <v>8.2672233820459295E-2</v>
      </c>
      <c r="R215" s="3" t="s">
        <v>148</v>
      </c>
      <c r="S215" s="3">
        <v>31.47</v>
      </c>
      <c r="T215" s="5">
        <f t="shared" si="25"/>
        <v>2.0759000973078257E-2</v>
      </c>
      <c r="V215" s="3" t="s">
        <v>148</v>
      </c>
      <c r="W215" s="3">
        <v>20.12</v>
      </c>
      <c r="X215" s="5">
        <f t="shared" si="26"/>
        <v>0.11406423034330015</v>
      </c>
      <c r="Z215" s="3" t="s">
        <v>148</v>
      </c>
      <c r="AA215" s="6">
        <v>4204.1099999999997</v>
      </c>
      <c r="AB215" s="5">
        <f t="shared" si="27"/>
        <v>1.1610111986448013E-2</v>
      </c>
    </row>
    <row r="216" spans="2:28" x14ac:dyDescent="0.3">
      <c r="B216" s="3" t="s">
        <v>149</v>
      </c>
      <c r="C216" s="3">
        <v>61.54</v>
      </c>
      <c r="D216" s="5">
        <f t="shared" si="21"/>
        <v>-3.4818067754077808E-2</v>
      </c>
      <c r="F216" s="3" t="s">
        <v>149</v>
      </c>
      <c r="G216" s="3">
        <v>102.13</v>
      </c>
      <c r="H216" s="5">
        <f t="shared" si="22"/>
        <v>-3.7069554189835818E-3</v>
      </c>
      <c r="J216" s="3" t="s">
        <v>149</v>
      </c>
      <c r="K216" s="3">
        <v>44.4</v>
      </c>
      <c r="L216" s="5">
        <f t="shared" si="23"/>
        <v>4.8901488306165808E-2</v>
      </c>
      <c r="N216" s="3" t="s">
        <v>149</v>
      </c>
      <c r="O216" s="3">
        <v>23.95</v>
      </c>
      <c r="P216" s="5">
        <f t="shared" si="24"/>
        <v>-6.0784313725490202E-2</v>
      </c>
      <c r="R216" s="3" t="s">
        <v>149</v>
      </c>
      <c r="S216" s="3">
        <v>30.83</v>
      </c>
      <c r="T216" s="5">
        <f t="shared" si="25"/>
        <v>-2.7751497950173509E-2</v>
      </c>
      <c r="V216" s="3" t="s">
        <v>149</v>
      </c>
      <c r="W216" s="3">
        <v>18.059999999999999</v>
      </c>
      <c r="X216" s="5">
        <f t="shared" si="26"/>
        <v>-7.4320861096873525E-2</v>
      </c>
      <c r="Z216" s="3" t="s">
        <v>149</v>
      </c>
      <c r="AA216" s="6">
        <v>4155.8599999999997</v>
      </c>
      <c r="AB216" s="5">
        <f t="shared" si="27"/>
        <v>-4.3101692681818404E-3</v>
      </c>
    </row>
    <row r="217" spans="2:28" x14ac:dyDescent="0.3">
      <c r="B217" s="4">
        <v>44444</v>
      </c>
      <c r="C217" s="3">
        <v>63.76</v>
      </c>
      <c r="D217" s="5">
        <f t="shared" si="21"/>
        <v>6.3131313131312705E-3</v>
      </c>
      <c r="F217" s="4">
        <v>44444</v>
      </c>
      <c r="G217" s="3">
        <v>102.51</v>
      </c>
      <c r="H217" s="5">
        <f t="shared" si="22"/>
        <v>3.7970838396111706E-2</v>
      </c>
      <c r="J217" s="4">
        <v>44444</v>
      </c>
      <c r="K217" s="3">
        <v>42.33</v>
      </c>
      <c r="L217" s="5">
        <f t="shared" si="23"/>
        <v>2.3700120918984213E-2</v>
      </c>
      <c r="N217" s="4">
        <v>44444</v>
      </c>
      <c r="O217" s="3">
        <v>25.5</v>
      </c>
      <c r="P217" s="5">
        <f t="shared" si="24"/>
        <v>-8.4380610412926438E-2</v>
      </c>
      <c r="R217" s="4">
        <v>44444</v>
      </c>
      <c r="S217" s="3">
        <v>31.71</v>
      </c>
      <c r="T217" s="5">
        <f t="shared" si="25"/>
        <v>-2.310536044362288E-2</v>
      </c>
      <c r="V217" s="4">
        <v>44444</v>
      </c>
      <c r="W217" s="3">
        <v>19.510000000000002</v>
      </c>
      <c r="X217" s="5">
        <f t="shared" si="26"/>
        <v>-7.6231060606060552E-2</v>
      </c>
      <c r="Z217" s="4">
        <v>44444</v>
      </c>
      <c r="AA217" s="6">
        <v>4173.8500000000004</v>
      </c>
      <c r="AB217" s="5">
        <f t="shared" si="27"/>
        <v>-1.388035722723624E-2</v>
      </c>
    </row>
    <row r="218" spans="2:28" x14ac:dyDescent="0.3">
      <c r="B218" s="4">
        <v>44232</v>
      </c>
      <c r="C218" s="3">
        <v>63.36</v>
      </c>
      <c r="D218" s="5">
        <f t="shared" si="21"/>
        <v>0.1685724824787902</v>
      </c>
      <c r="F218" s="4">
        <v>44232</v>
      </c>
      <c r="G218" s="3">
        <v>98.76</v>
      </c>
      <c r="H218" s="5">
        <f t="shared" si="22"/>
        <v>0.20058351568198396</v>
      </c>
      <c r="J218" s="4">
        <v>44232</v>
      </c>
      <c r="K218" s="3">
        <v>41.35</v>
      </c>
      <c r="L218" s="5">
        <f t="shared" si="23"/>
        <v>9.1893319250066163E-2</v>
      </c>
      <c r="N218" s="4">
        <v>44232</v>
      </c>
      <c r="O218" s="3">
        <v>27.85</v>
      </c>
      <c r="P218" s="5">
        <f t="shared" si="24"/>
        <v>0.21034332898739683</v>
      </c>
      <c r="R218" s="4">
        <v>44232</v>
      </c>
      <c r="S218" s="3">
        <v>32.46</v>
      </c>
      <c r="T218" s="5">
        <f t="shared" si="25"/>
        <v>0.11088295687885008</v>
      </c>
      <c r="V218" s="4">
        <v>44232</v>
      </c>
      <c r="W218" s="3">
        <v>21.12</v>
      </c>
      <c r="X218" s="5">
        <f t="shared" si="26"/>
        <v>0.18253079507278835</v>
      </c>
      <c r="Z218" s="4">
        <v>44232</v>
      </c>
      <c r="AA218" s="6">
        <v>4232.6000000000004</v>
      </c>
      <c r="AB218" s="5">
        <f t="shared" si="27"/>
        <v>1.2300384820516763E-2</v>
      </c>
    </row>
    <row r="219" spans="2:28" x14ac:dyDescent="0.3">
      <c r="B219" s="3" t="s">
        <v>150</v>
      </c>
      <c r="C219" s="3">
        <v>54.22</v>
      </c>
      <c r="D219" s="5">
        <f t="shared" si="21"/>
        <v>4.490267874349585E-2</v>
      </c>
      <c r="F219" s="3" t="s">
        <v>150</v>
      </c>
      <c r="G219" s="3">
        <v>82.26</v>
      </c>
      <c r="H219" s="5">
        <f t="shared" si="22"/>
        <v>5.6918925864062775E-2</v>
      </c>
      <c r="J219" s="3" t="s">
        <v>150</v>
      </c>
      <c r="K219" s="3">
        <v>37.869999999999997</v>
      </c>
      <c r="L219" s="5">
        <f t="shared" si="23"/>
        <v>-6.3550939663699291E-2</v>
      </c>
      <c r="N219" s="3" t="s">
        <v>150</v>
      </c>
      <c r="O219" s="3">
        <v>23.01</v>
      </c>
      <c r="P219" s="5">
        <f t="shared" si="24"/>
        <v>-2.9523407844791238E-2</v>
      </c>
      <c r="R219" s="3" t="s">
        <v>150</v>
      </c>
      <c r="S219" s="3">
        <v>29.22</v>
      </c>
      <c r="T219" s="5">
        <f t="shared" si="25"/>
        <v>1.4583333333333171E-2</v>
      </c>
      <c r="V219" s="3" t="s">
        <v>150</v>
      </c>
      <c r="W219" s="3">
        <v>17.86</v>
      </c>
      <c r="X219" s="5">
        <f t="shared" si="26"/>
        <v>-6.6740823136819394E-3</v>
      </c>
      <c r="Z219" s="3" t="s">
        <v>150</v>
      </c>
      <c r="AA219" s="6">
        <v>4181.17</v>
      </c>
      <c r="AB219" s="5">
        <f t="shared" si="27"/>
        <v>2.3922472052562149E-4</v>
      </c>
    </row>
    <row r="220" spans="2:28" x14ac:dyDescent="0.3">
      <c r="B220" s="3" t="s">
        <v>151</v>
      </c>
      <c r="C220" s="3">
        <v>51.89</v>
      </c>
      <c r="D220" s="5">
        <f t="shared" si="21"/>
        <v>7.5728155339807035E-3</v>
      </c>
      <c r="F220" s="3" t="s">
        <v>151</v>
      </c>
      <c r="G220" s="3">
        <v>77.83</v>
      </c>
      <c r="H220" s="5">
        <f t="shared" si="22"/>
        <v>-2.1006289308176163E-2</v>
      </c>
      <c r="J220" s="3" t="s">
        <v>151</v>
      </c>
      <c r="K220" s="3">
        <v>40.44</v>
      </c>
      <c r="L220" s="5">
        <f t="shared" si="23"/>
        <v>-2.9517638588912987E-2</v>
      </c>
      <c r="N220" s="3" t="s">
        <v>151</v>
      </c>
      <c r="O220" s="3">
        <v>23.71</v>
      </c>
      <c r="P220" s="5">
        <f t="shared" si="24"/>
        <v>4.5875606528451573E-2</v>
      </c>
      <c r="R220" s="3" t="s">
        <v>151</v>
      </c>
      <c r="S220" s="3">
        <v>28.8</v>
      </c>
      <c r="T220" s="5">
        <f t="shared" si="25"/>
        <v>-1.8404907975460127E-2</v>
      </c>
      <c r="V220" s="3" t="s">
        <v>151</v>
      </c>
      <c r="W220" s="3">
        <v>17.98</v>
      </c>
      <c r="X220" s="5">
        <f t="shared" si="26"/>
        <v>-5.5586436909382808E-4</v>
      </c>
      <c r="Z220" s="3" t="s">
        <v>151</v>
      </c>
      <c r="AA220" s="6">
        <v>4180.17</v>
      </c>
      <c r="AB220" s="5">
        <f t="shared" si="27"/>
        <v>-1.266285506765108E-3</v>
      </c>
    </row>
    <row r="221" spans="2:28" x14ac:dyDescent="0.3">
      <c r="B221" s="4">
        <v>44504</v>
      </c>
      <c r="C221" s="3">
        <v>51.5</v>
      </c>
      <c r="D221" s="5">
        <f t="shared" si="21"/>
        <v>6.0558702871655878E-3</v>
      </c>
      <c r="F221" s="4">
        <v>44504</v>
      </c>
      <c r="G221" s="3">
        <v>79.5</v>
      </c>
      <c r="H221" s="5">
        <f t="shared" si="22"/>
        <v>-9.8393324199776977E-3</v>
      </c>
      <c r="J221" s="4">
        <v>44504</v>
      </c>
      <c r="K221" s="3">
        <v>41.67</v>
      </c>
      <c r="L221" s="5">
        <f t="shared" si="23"/>
        <v>1.0426770126091167E-2</v>
      </c>
      <c r="N221" s="4">
        <v>44504</v>
      </c>
      <c r="O221" s="3">
        <v>22.67</v>
      </c>
      <c r="P221" s="5">
        <f t="shared" si="24"/>
        <v>2.9518619436875726E-2</v>
      </c>
      <c r="R221" s="4">
        <v>44504</v>
      </c>
      <c r="S221" s="3">
        <v>29.34</v>
      </c>
      <c r="T221" s="5">
        <f t="shared" si="25"/>
        <v>-9.7873776577792615E-3</v>
      </c>
      <c r="V221" s="4">
        <v>44504</v>
      </c>
      <c r="W221" s="3">
        <v>17.989999999999998</v>
      </c>
      <c r="X221" s="5">
        <f t="shared" si="26"/>
        <v>8.9736399326976191E-3</v>
      </c>
      <c r="Z221" s="4">
        <v>44504</v>
      </c>
      <c r="AA221" s="6">
        <v>4185.47</v>
      </c>
      <c r="AB221" s="5">
        <f t="shared" si="27"/>
        <v>1.3725537686494871E-2</v>
      </c>
    </row>
    <row r="222" spans="2:28" x14ac:dyDescent="0.3">
      <c r="B222" s="4">
        <v>44290</v>
      </c>
      <c r="C222" s="3">
        <v>51.19</v>
      </c>
      <c r="D222" s="5">
        <f t="shared" si="21"/>
        <v>4.316264469295561E-3</v>
      </c>
      <c r="F222" s="4">
        <v>44290</v>
      </c>
      <c r="G222" s="3">
        <v>80.290000000000006</v>
      </c>
      <c r="H222" s="5">
        <f t="shared" si="22"/>
        <v>5.1326990485729418E-3</v>
      </c>
      <c r="J222" s="4">
        <v>44290</v>
      </c>
      <c r="K222" s="3">
        <v>41.24</v>
      </c>
      <c r="L222" s="5">
        <f t="shared" si="23"/>
        <v>-2.6602176541716815E-3</v>
      </c>
      <c r="N222" s="4">
        <v>44290</v>
      </c>
      <c r="O222" s="3">
        <v>22.02</v>
      </c>
      <c r="P222" s="5">
        <f t="shared" si="24"/>
        <v>-0.11919999999999997</v>
      </c>
      <c r="R222" s="4">
        <v>44290</v>
      </c>
      <c r="S222" s="3">
        <v>29.63</v>
      </c>
      <c r="T222" s="5">
        <f t="shared" si="25"/>
        <v>-3.7987012987013014E-2</v>
      </c>
      <c r="V222" s="4">
        <v>44290</v>
      </c>
      <c r="W222" s="3">
        <v>17.829999999999998</v>
      </c>
      <c r="X222" s="5">
        <f t="shared" si="26"/>
        <v>-8.187435633367679E-2</v>
      </c>
      <c r="Z222" s="4">
        <v>44290</v>
      </c>
      <c r="AA222" s="6">
        <v>4128.8</v>
      </c>
      <c r="AB222" s="5">
        <f t="shared" si="27"/>
        <v>2.7097891225338122E-2</v>
      </c>
    </row>
    <row r="223" spans="2:28" x14ac:dyDescent="0.3">
      <c r="B223" s="3" t="s">
        <v>152</v>
      </c>
      <c r="C223" s="3">
        <v>50.97</v>
      </c>
      <c r="D223" s="5">
        <f t="shared" si="21"/>
        <v>1.2313803376365451E-2</v>
      </c>
      <c r="F223" s="3" t="s">
        <v>152</v>
      </c>
      <c r="G223" s="3">
        <v>79.88</v>
      </c>
      <c r="H223" s="5">
        <f t="shared" si="22"/>
        <v>7.3139974779319328E-3</v>
      </c>
      <c r="J223" s="3" t="s">
        <v>152</v>
      </c>
      <c r="K223" s="3">
        <v>41.35</v>
      </c>
      <c r="L223" s="5">
        <f t="shared" si="23"/>
        <v>8.0448561677231023E-3</v>
      </c>
      <c r="N223" s="3" t="s">
        <v>152</v>
      </c>
      <c r="O223" s="3">
        <v>25</v>
      </c>
      <c r="P223" s="5">
        <f t="shared" si="24"/>
        <v>9.8901098901098994E-2</v>
      </c>
      <c r="R223" s="3" t="s">
        <v>152</v>
      </c>
      <c r="S223" s="3">
        <v>30.8</v>
      </c>
      <c r="T223" s="5">
        <f t="shared" si="25"/>
        <v>-2.9615626969124009E-2</v>
      </c>
      <c r="V223" s="3" t="s">
        <v>152</v>
      </c>
      <c r="W223" s="3">
        <v>19.420000000000002</v>
      </c>
      <c r="X223" s="5">
        <f t="shared" si="26"/>
        <v>0.171997585998793</v>
      </c>
      <c r="Z223" s="3" t="s">
        <v>152</v>
      </c>
      <c r="AA223" s="6">
        <v>4019.87</v>
      </c>
      <c r="AB223" s="5">
        <f t="shared" si="27"/>
        <v>1.140509341961593E-2</v>
      </c>
    </row>
    <row r="224" spans="2:28" x14ac:dyDescent="0.3">
      <c r="B224" s="3" t="s">
        <v>153</v>
      </c>
      <c r="C224" s="3">
        <v>50.35</v>
      </c>
      <c r="D224" s="5">
        <f t="shared" si="21"/>
        <v>6.6963339690612411E-2</v>
      </c>
      <c r="F224" s="3" t="s">
        <v>153</v>
      </c>
      <c r="G224" s="3">
        <v>79.3</v>
      </c>
      <c r="H224" s="5">
        <f t="shared" si="22"/>
        <v>0.11189007291082453</v>
      </c>
      <c r="J224" s="3" t="s">
        <v>153</v>
      </c>
      <c r="K224" s="3">
        <v>41.02</v>
      </c>
      <c r="L224" s="5">
        <f t="shared" si="23"/>
        <v>-3.0947318686510683E-2</v>
      </c>
      <c r="N224" s="3" t="s">
        <v>153</v>
      </c>
      <c r="O224" s="3">
        <v>22.75</v>
      </c>
      <c r="P224" s="5">
        <f t="shared" si="24"/>
        <v>1.5171798304328465E-2</v>
      </c>
      <c r="R224" s="3" t="s">
        <v>153</v>
      </c>
      <c r="S224" s="3">
        <v>31.74</v>
      </c>
      <c r="T224" s="5">
        <f t="shared" si="25"/>
        <v>0.10323253388946818</v>
      </c>
      <c r="V224" s="3" t="s">
        <v>153</v>
      </c>
      <c r="W224" s="3">
        <v>16.57</v>
      </c>
      <c r="X224" s="5">
        <f t="shared" si="26"/>
        <v>-3.6079374624172766E-3</v>
      </c>
      <c r="Z224" s="3" t="s">
        <v>153</v>
      </c>
      <c r="AA224" s="6">
        <v>3974.54</v>
      </c>
      <c r="AB224" s="5">
        <f t="shared" si="27"/>
        <v>1.570110653957224E-2</v>
      </c>
    </row>
    <row r="225" spans="2:28" x14ac:dyDescent="0.3">
      <c r="B225" s="3" t="s">
        <v>154</v>
      </c>
      <c r="C225" s="3">
        <v>47.19</v>
      </c>
      <c r="D225" s="5">
        <f t="shared" si="21"/>
        <v>-4.0658670461475865E-2</v>
      </c>
      <c r="F225" s="3" t="s">
        <v>154</v>
      </c>
      <c r="G225" s="3">
        <v>71.319999999999993</v>
      </c>
      <c r="H225" s="5">
        <f t="shared" si="22"/>
        <v>2.2362385321100797E-2</v>
      </c>
      <c r="J225" s="3" t="s">
        <v>154</v>
      </c>
      <c r="K225" s="3">
        <v>42.33</v>
      </c>
      <c r="L225" s="5">
        <f t="shared" si="23"/>
        <v>-9.493264913406041E-2</v>
      </c>
      <c r="N225" s="3" t="s">
        <v>154</v>
      </c>
      <c r="O225" s="3">
        <v>22.41</v>
      </c>
      <c r="P225" s="5">
        <f t="shared" si="24"/>
        <v>-7.2817542407943803E-2</v>
      </c>
      <c r="R225" s="3" t="s">
        <v>154</v>
      </c>
      <c r="S225" s="3">
        <v>28.77</v>
      </c>
      <c r="T225" s="5">
        <f t="shared" si="25"/>
        <v>-2.2758152173913082E-2</v>
      </c>
      <c r="V225" s="3" t="s">
        <v>154</v>
      </c>
      <c r="W225" s="3">
        <v>16.63</v>
      </c>
      <c r="X225" s="5">
        <f t="shared" si="26"/>
        <v>-5.1881413911060492E-2</v>
      </c>
      <c r="Z225" s="3" t="s">
        <v>154</v>
      </c>
      <c r="AA225" s="6">
        <v>3913.1</v>
      </c>
      <c r="AB225" s="5">
        <f t="shared" si="27"/>
        <v>-7.6686260885442392E-3</v>
      </c>
    </row>
    <row r="226" spans="2:28" x14ac:dyDescent="0.3">
      <c r="B226" s="4">
        <v>44380</v>
      </c>
      <c r="C226" s="3">
        <v>49.19</v>
      </c>
      <c r="D226" s="5">
        <f t="shared" si="21"/>
        <v>7.5896762904636983E-2</v>
      </c>
      <c r="F226" s="4">
        <v>44380</v>
      </c>
      <c r="G226" s="3">
        <v>69.760000000000005</v>
      </c>
      <c r="H226" s="5">
        <f t="shared" si="22"/>
        <v>0.10870947234583594</v>
      </c>
      <c r="J226" s="4">
        <v>44380</v>
      </c>
      <c r="K226" s="3">
        <v>46.77</v>
      </c>
      <c r="L226" s="5">
        <f t="shared" si="23"/>
        <v>0.11943513642891346</v>
      </c>
      <c r="N226" s="4">
        <v>44380</v>
      </c>
      <c r="O226" s="3">
        <v>24.17</v>
      </c>
      <c r="P226" s="5">
        <f t="shared" si="24"/>
        <v>0.33168044077135006</v>
      </c>
      <c r="R226" s="4">
        <v>44380</v>
      </c>
      <c r="S226" s="3">
        <v>29.44</v>
      </c>
      <c r="T226" s="5">
        <f t="shared" si="25"/>
        <v>2.3643949930459041E-2</v>
      </c>
      <c r="V226" s="4">
        <v>44380</v>
      </c>
      <c r="W226" s="3">
        <v>17.54</v>
      </c>
      <c r="X226" s="5">
        <f t="shared" si="26"/>
        <v>0.24220963172804533</v>
      </c>
      <c r="Z226" s="4">
        <v>44380</v>
      </c>
      <c r="AA226" s="6">
        <v>3943.34</v>
      </c>
      <c r="AB226" s="5">
        <f t="shared" si="27"/>
        <v>2.6392916078856077E-2</v>
      </c>
    </row>
    <row r="227" spans="2:28" x14ac:dyDescent="0.3">
      <c r="B227" s="3" t="s">
        <v>155</v>
      </c>
      <c r="C227" s="3">
        <v>45.72</v>
      </c>
      <c r="D227" s="5" t="e">
        <f t="shared" si="21"/>
        <v>#DIV/0!</v>
      </c>
      <c r="F227" s="3" t="s">
        <v>155</v>
      </c>
      <c r="G227" s="3">
        <v>62.92</v>
      </c>
      <c r="H227" s="5" t="e">
        <f t="shared" si="22"/>
        <v>#DIV/0!</v>
      </c>
      <c r="J227" s="3" t="s">
        <v>155</v>
      </c>
      <c r="K227" s="3">
        <v>41.78</v>
      </c>
      <c r="L227" s="5" t="e">
        <f t="shared" si="23"/>
        <v>#DIV/0!</v>
      </c>
      <c r="N227" s="3" t="s">
        <v>155</v>
      </c>
      <c r="O227" s="3">
        <v>18.149999999999999</v>
      </c>
      <c r="P227" s="5" t="e">
        <f t="shared" si="24"/>
        <v>#DIV/0!</v>
      </c>
      <c r="R227" s="3" t="s">
        <v>155</v>
      </c>
      <c r="S227" s="3">
        <v>28.76</v>
      </c>
      <c r="T227" s="5" t="e">
        <f t="shared" si="25"/>
        <v>#DIV/0!</v>
      </c>
      <c r="V227" s="3" t="s">
        <v>155</v>
      </c>
      <c r="W227" s="3">
        <v>14.12</v>
      </c>
      <c r="X227" s="5" t="e">
        <f t="shared" si="26"/>
        <v>#DIV/0!</v>
      </c>
      <c r="Z227" s="3" t="s">
        <v>155</v>
      </c>
      <c r="AA227" s="6">
        <v>3841.94</v>
      </c>
      <c r="AB227" s="5" t="e">
        <f t="shared" si="27"/>
        <v>#DIV/0!</v>
      </c>
    </row>
  </sheetData>
  <mergeCells count="8">
    <mergeCell ref="B2:E2"/>
    <mergeCell ref="F17:H17"/>
    <mergeCell ref="Z17:AB17"/>
    <mergeCell ref="B17:D17"/>
    <mergeCell ref="J17:L17"/>
    <mergeCell ref="N17:P17"/>
    <mergeCell ref="R17:T17"/>
    <mergeCell ref="V17:X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939-D3D6-424E-970D-DC430D685494}">
  <dimension ref="B1:G18"/>
  <sheetViews>
    <sheetView showGridLines="0" showRowColHeaders="0" tabSelected="1" workbookViewId="0">
      <selection activeCell="K22" sqref="K22"/>
    </sheetView>
  </sheetViews>
  <sheetFormatPr defaultRowHeight="14.4" x14ac:dyDescent="0.3"/>
  <cols>
    <col min="1" max="1" width="2.5546875" customWidth="1"/>
    <col min="2" max="2" width="19.44140625" customWidth="1"/>
    <col min="3" max="3" width="12.5546875" customWidth="1"/>
  </cols>
  <sheetData>
    <row r="1" spans="2:7" x14ac:dyDescent="0.3">
      <c r="B1" t="s">
        <v>180</v>
      </c>
    </row>
    <row r="2" spans="2:7" ht="25.8" x14ac:dyDescent="0.5">
      <c r="B2" s="15" t="s">
        <v>10</v>
      </c>
      <c r="C2" s="15"/>
      <c r="D2" s="15"/>
      <c r="E2" s="15"/>
    </row>
    <row r="4" spans="2:7" x14ac:dyDescent="0.3">
      <c r="B4" s="30" t="s">
        <v>1</v>
      </c>
      <c r="C4" s="30" t="s">
        <v>24</v>
      </c>
      <c r="D4" s="30" t="s">
        <v>173</v>
      </c>
      <c r="E4" s="30" t="s">
        <v>174</v>
      </c>
      <c r="F4" s="31" t="s">
        <v>175</v>
      </c>
      <c r="G4" s="31"/>
    </row>
    <row r="5" spans="2:7" x14ac:dyDescent="0.3">
      <c r="B5" s="16" t="s">
        <v>11</v>
      </c>
      <c r="C5" s="9">
        <f>'beta regression'!D6</f>
        <v>1.3447367894903826</v>
      </c>
      <c r="D5" s="1">
        <f>Wacc!H8</f>
        <v>0.17774851869499589</v>
      </c>
      <c r="E5" s="1">
        <f>Wacc!I8</f>
        <v>0.82225148130500425</v>
      </c>
      <c r="F5" s="10">
        <f>1+(1-C11)*D5/E5</f>
        <v>1.1707766212183437</v>
      </c>
      <c r="G5" s="11">
        <f>C5/F5</f>
        <v>1.1485852767464821</v>
      </c>
    </row>
    <row r="6" spans="2:7" x14ac:dyDescent="0.3">
      <c r="B6" s="16" t="s">
        <v>15</v>
      </c>
      <c r="C6" s="9">
        <f>'beta regression'!D7</f>
        <v>1.259258786708978</v>
      </c>
      <c r="D6" s="1">
        <f>Wacc!H9</f>
        <v>6.847220762991077E-2</v>
      </c>
      <c r="E6" s="1">
        <f>Wacc!I9</f>
        <v>0.9315277923700892</v>
      </c>
      <c r="F6" s="10">
        <f t="shared" ref="F6:F9" si="0">1+(1-C12)*D6/E6</f>
        <v>1.0735052761611081</v>
      </c>
      <c r="G6" s="11">
        <f t="shared" ref="G6:G9" si="1">C6/F6</f>
        <v>1.1730345576056513</v>
      </c>
    </row>
    <row r="7" spans="2:7" x14ac:dyDescent="0.3">
      <c r="B7" s="16" t="s">
        <v>16</v>
      </c>
      <c r="C7" s="9">
        <f>'beta regression'!D8</f>
        <v>1.6440262315461147</v>
      </c>
      <c r="D7" s="1">
        <f>Wacc!H10</f>
        <v>0.33322076482523488</v>
      </c>
      <c r="E7" s="1">
        <f>Wacc!I10</f>
        <v>0.66677923517476512</v>
      </c>
      <c r="F7" s="10">
        <f t="shared" si="0"/>
        <v>1.4997467636164412</v>
      </c>
      <c r="G7" s="11">
        <f t="shared" si="1"/>
        <v>1.0962025532775697</v>
      </c>
    </row>
    <row r="8" spans="2:7" x14ac:dyDescent="0.3">
      <c r="B8" s="16" t="s">
        <v>13</v>
      </c>
      <c r="C8" s="9">
        <f>'beta regression'!D9</f>
        <v>1.1695625001429832</v>
      </c>
      <c r="D8" s="1">
        <f>Wacc!H11</f>
        <v>0.19204295123308959</v>
      </c>
      <c r="E8" s="1">
        <f>Wacc!I11</f>
        <v>0.80795704876691044</v>
      </c>
      <c r="F8" s="10">
        <f t="shared" si="0"/>
        <v>0.91456014566575183</v>
      </c>
      <c r="G8" s="11">
        <f t="shared" si="1"/>
        <v>1.2788251332465435</v>
      </c>
    </row>
    <row r="9" spans="2:7" x14ac:dyDescent="0.3">
      <c r="B9" s="16" t="s">
        <v>14</v>
      </c>
      <c r="C9" s="9">
        <f>'beta regression'!D10</f>
        <v>1.7380211485321648</v>
      </c>
      <c r="D9" s="1">
        <f>Wacc!H12</f>
        <v>0.39359929480962247</v>
      </c>
      <c r="E9" s="1">
        <f>Wacc!I12</f>
        <v>0.60640070519037759</v>
      </c>
      <c r="F9" s="10">
        <f t="shared" si="0"/>
        <v>1.5614607069360535</v>
      </c>
      <c r="G9" s="11">
        <f t="shared" si="1"/>
        <v>1.1130738934459412</v>
      </c>
    </row>
    <row r="10" spans="2:7" x14ac:dyDescent="0.3">
      <c r="F10" t="s">
        <v>176</v>
      </c>
      <c r="G10" s="29">
        <f>AVERAGE(G5:G9)</f>
        <v>1.1619442828644373</v>
      </c>
    </row>
    <row r="11" spans="2:7" x14ac:dyDescent="0.3">
      <c r="B11" t="s">
        <v>165</v>
      </c>
      <c r="C11" s="8">
        <f>Wacc!C20</f>
        <v>0.21</v>
      </c>
    </row>
    <row r="13" spans="2:7" x14ac:dyDescent="0.3">
      <c r="B13" s="30" t="s">
        <v>17</v>
      </c>
    </row>
    <row r="14" spans="2:7" x14ac:dyDescent="0.3">
      <c r="B14" s="16" t="s">
        <v>24</v>
      </c>
      <c r="C14">
        <f>'beta regression'!D5</f>
        <v>1.3594598609932187</v>
      </c>
    </row>
    <row r="15" spans="2:7" x14ac:dyDescent="0.3">
      <c r="B15" s="16" t="s">
        <v>2</v>
      </c>
      <c r="C15" s="1">
        <f>Wacc!H7</f>
        <v>0.13498277788482663</v>
      </c>
    </row>
    <row r="16" spans="2:7" x14ac:dyDescent="0.3">
      <c r="B16" s="16" t="s">
        <v>5</v>
      </c>
      <c r="C16" s="1">
        <f>Wacc!I7</f>
        <v>0.8650172221151734</v>
      </c>
    </row>
    <row r="17" spans="2:3" x14ac:dyDescent="0.3">
      <c r="B17" s="16" t="s">
        <v>175</v>
      </c>
      <c r="C17" s="10">
        <f>1+(1-C11)*C15/C16</f>
        <v>1.1232766143872392</v>
      </c>
    </row>
    <row r="18" spans="2:3" x14ac:dyDescent="0.3">
      <c r="B18" s="16" t="s">
        <v>177</v>
      </c>
      <c r="C18" s="29">
        <f>C14/C17</f>
        <v>1.2102627648264717</v>
      </c>
    </row>
  </sheetData>
  <mergeCells count="2">
    <mergeCell ref="B2:E2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Wacc</vt:lpstr>
      <vt:lpstr>beta regression</vt:lpstr>
      <vt:lpstr>Bottom up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PANDEY</dc:creator>
  <cp:lastModifiedBy>DELL</cp:lastModifiedBy>
  <dcterms:created xsi:type="dcterms:W3CDTF">2015-06-05T18:17:20Z</dcterms:created>
  <dcterms:modified xsi:type="dcterms:W3CDTF">2025-02-27T19:00:17Z</dcterms:modified>
</cp:coreProperties>
</file>