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month bill" sheetId="1" r:id="rId4"/>
    <sheet state="hidden" name="August month bill" sheetId="2" r:id="rId5"/>
    <sheet state="hidden" name="September" sheetId="3" r:id="rId6"/>
    <sheet state="hidden" name="October" sheetId="4" r:id="rId7"/>
    <sheet state="hidden" name="November" sheetId="5" r:id="rId8"/>
    <sheet state="hidden" name="December" sheetId="6" r:id="rId9"/>
    <sheet state="hidden" name="Jan - 2026" sheetId="7" r:id="rId10"/>
    <sheet state="hidden" name="Feb 26" sheetId="8" r:id="rId11"/>
    <sheet state="hidden" name="March - 26" sheetId="9" r:id="rId12"/>
    <sheet state="visible" name="April - 26" sheetId="10" r:id="rId13"/>
    <sheet state="visible" name="Tarot Reading Class" sheetId="11" r:id="rId14"/>
    <sheet state="visible" name="Sheet17" sheetId="12" r:id="rId15"/>
    <sheet state="hidden" name="Lamfera class" sheetId="13" r:id="rId16"/>
    <sheet state="hidden" name="Copy of Lamfera class" sheetId="14" r:id="rId17"/>
    <sheet state="hidden" name="Sheet5" sheetId="15" r:id="rId18"/>
    <sheet state="hidden" name="Sheet4" sheetId="16" r:id="rId19"/>
    <sheet state="hidden" name="Reiki level 3 " sheetId="17" r:id="rId20"/>
    <sheet state="hidden" name="flower medicine appt." sheetId="18" r:id="rId21"/>
  </sheets>
  <definedNames>
    <definedName hidden="1" localSheetId="10" name="_xlnm._FilterDatabase">'Tarot Reading Class'!$E$92</definedName>
    <definedName hidden="1" localSheetId="11" name="_xlnm._FilterDatabase">Sheet17!$E$1:$E$1000</definedName>
  </definedNames>
  <calcPr/>
  <extLst>
    <ext uri="GoogleSheetsCustomDataVersion2">
      <go:sheetsCustomData xmlns:go="http://customooxmlschemas.google.com/" r:id="rId22" roundtripDataChecksum="aU+mD1CDPJ0DXbGEH/+0dUbQ8Nv1vRLc+3vv1RSlANI="/>
    </ext>
  </extLst>
</workbook>
</file>

<file path=xl/sharedStrings.xml><?xml version="1.0" encoding="utf-8"?>
<sst xmlns="http://schemas.openxmlformats.org/spreadsheetml/2006/main" count="14086" uniqueCount="9193">
  <si>
    <t>Date</t>
  </si>
  <si>
    <t xml:space="preserve">Name </t>
  </si>
  <si>
    <t xml:space="preserve"> Eswari</t>
  </si>
  <si>
    <t>Zibu crystal-1</t>
  </si>
  <si>
    <t>nirmala</t>
  </si>
  <si>
    <t>50ml medicine - 1</t>
  </si>
  <si>
    <t>vithiya ruba</t>
  </si>
  <si>
    <t xml:space="preserve"> tiger's eye bracelet - 1</t>
  </si>
  <si>
    <t xml:space="preserve">‬  Yamuna </t>
  </si>
  <si>
    <t xml:space="preserve"> 100 ml medicine - 1</t>
  </si>
  <si>
    <t>nandhini</t>
  </si>
  <si>
    <t>money attraction card - 1</t>
  </si>
  <si>
    <t xml:space="preserve">Nithish Kabilesh </t>
  </si>
  <si>
    <t>3 Cheque leaf</t>
  </si>
  <si>
    <t xml:space="preserve">sree Sudha </t>
  </si>
  <si>
    <t>4 cards
cheque book - 1</t>
  </si>
  <si>
    <t xml:space="preserve">Janani </t>
  </si>
  <si>
    <t>Reiki level 2</t>
  </si>
  <si>
    <t>‬Rajeswari</t>
  </si>
  <si>
    <t>Bach flower medicine 100ml</t>
  </si>
  <si>
    <t>sri vignesh</t>
  </si>
  <si>
    <t>vanitha</t>
  </si>
  <si>
    <t>30 mins</t>
  </si>
  <si>
    <t>Narmadha</t>
  </si>
  <si>
    <t>Black tourmaline mini bottle - 1
Money magnet bracelet - 1
Amethyst mini bottle - 1</t>
  </si>
  <si>
    <t xml:space="preserve"> shalini</t>
  </si>
  <si>
    <t>Tumble stone-1 set</t>
  </si>
  <si>
    <t>S.Pandeeswari</t>
  </si>
  <si>
    <t>Attract money @ Good luck card-1</t>
  </si>
  <si>
    <t>Sreesudha</t>
  </si>
  <si>
    <t>518534434900 
518539222920</t>
  </si>
  <si>
    <t>Money attraction card</t>
  </si>
  <si>
    <t xml:space="preserve">Shanthi </t>
  </si>
  <si>
    <t>7 chakra bracelet - 2</t>
  </si>
  <si>
    <t xml:space="preserve">bhuvaneswari </t>
  </si>
  <si>
    <t>reiki level 2</t>
  </si>
  <si>
    <t xml:space="preserve">Yogeshwari </t>
  </si>
  <si>
    <t>10 cards</t>
  </si>
  <si>
    <t xml:space="preserve">Lavanya Ramakanthan </t>
  </si>
  <si>
    <t>15min</t>
  </si>
  <si>
    <t xml:space="preserve">Keerthana </t>
  </si>
  <si>
    <t>Reiki level-2</t>
  </si>
  <si>
    <t xml:space="preserve"> preethi</t>
  </si>
  <si>
    <t>Level 1 &amp; level 2 certificates</t>
  </si>
  <si>
    <t>punitha</t>
  </si>
  <si>
    <t>7 chakra bracelet - 1</t>
  </si>
  <si>
    <t xml:space="preserve">Hitek Fashions </t>
  </si>
  <si>
    <t>518654521083
518646326888</t>
  </si>
  <si>
    <t xml:space="preserve"> 100ml medicine</t>
  </si>
  <si>
    <t xml:space="preserve">vijayalakshmi </t>
  </si>
  <si>
    <t>reiki level 1</t>
  </si>
  <si>
    <t xml:space="preserve">yamunasenthil </t>
  </si>
  <si>
    <t xml:space="preserve"> money magnet bracelet - 1</t>
  </si>
  <si>
    <t xml:space="preserve"> rumana </t>
  </si>
  <si>
    <t>30 min</t>
  </si>
  <si>
    <t>bharathimathikutti</t>
  </si>
  <si>
    <t>cho ku rei pendant - 1</t>
  </si>
  <si>
    <t>Gayathiri</t>
  </si>
  <si>
    <t>Reiki level-2</t>
  </si>
  <si>
    <t>Chitra</t>
  </si>
  <si>
    <t>Reiki level-1</t>
  </si>
  <si>
    <t xml:space="preserve">Surya yogi </t>
  </si>
  <si>
    <t>Reiki level -2</t>
  </si>
  <si>
    <t>jayasree</t>
  </si>
  <si>
    <t>Black tourmaline bracelet-1</t>
  </si>
  <si>
    <t xml:space="preserve">Surya prakash </t>
  </si>
  <si>
    <t>Annadhanam +Fullmoonday</t>
  </si>
  <si>
    <t xml:space="preserve">Gayatri </t>
  </si>
  <si>
    <t>30 mins</t>
  </si>
  <si>
    <t xml:space="preserve"> rajaa</t>
  </si>
  <si>
    <t>money card - 1</t>
  </si>
  <si>
    <t>priya</t>
  </si>
  <si>
    <t>Rose quartz bracelet - 1</t>
  </si>
  <si>
    <t xml:space="preserve">Swetha </t>
  </si>
  <si>
    <t>reiki level 2</t>
  </si>
  <si>
    <t xml:space="preserve"> Aniesha </t>
  </si>
  <si>
    <t xml:space="preserve">30 min </t>
  </si>
  <si>
    <t>Sreeram</t>
  </si>
  <si>
    <t>tigers eye bracelet</t>
  </si>
  <si>
    <t xml:space="preserve">Revanya </t>
  </si>
  <si>
    <t>6 Healing session</t>
  </si>
  <si>
    <t xml:space="preserve">sandhiya </t>
  </si>
  <si>
    <t>rose quartz bracelet - 1</t>
  </si>
  <si>
    <t xml:space="preserve">remyamurali </t>
  </si>
  <si>
    <t xml:space="preserve"> reiki level 2</t>
  </si>
  <si>
    <t xml:space="preserve">Maheswari </t>
  </si>
  <si>
    <t>reiki level - 1 &amp;2 certificate</t>
  </si>
  <si>
    <t>anitha.arun</t>
  </si>
  <si>
    <t>Reiki level 2</t>
  </si>
  <si>
    <t xml:space="preserve">Lakshmi </t>
  </si>
  <si>
    <t>Reiki level - 2</t>
  </si>
  <si>
    <t xml:space="preserve">Gajalakshmi </t>
  </si>
  <si>
    <t xml:space="preserve">Vani </t>
  </si>
  <si>
    <t xml:space="preserve">Molly Suresh </t>
  </si>
  <si>
    <t>2032352554
620293653</t>
  </si>
  <si>
    <t>Anusha</t>
  </si>
  <si>
    <t>Choku rei pendant-1</t>
  </si>
  <si>
    <t xml:space="preserve">Amutha </t>
  </si>
  <si>
    <t xml:space="preserve"> Reiki level 2</t>
  </si>
  <si>
    <t xml:space="preserve">Abirami </t>
  </si>
  <si>
    <t xml:space="preserve">Sharanya Balachandhran </t>
  </si>
  <si>
    <t xml:space="preserve"> Reiki level 2</t>
  </si>
  <si>
    <t xml:space="preserve">tamilarasan </t>
  </si>
  <si>
    <t>50ml medicine</t>
  </si>
  <si>
    <t xml:space="preserve">Kanagajothi </t>
  </si>
  <si>
    <t xml:space="preserve">vinodhininatraj </t>
  </si>
  <si>
    <t>519022294845 
519022342124</t>
  </si>
  <si>
    <t xml:space="preserve">varada Viswanathan </t>
  </si>
  <si>
    <t>555657122438 
555669815012</t>
  </si>
  <si>
    <t xml:space="preserve"> chithra</t>
  </si>
  <si>
    <t xml:space="preserve">Sujatha </t>
  </si>
  <si>
    <t>NB09163739
97701911278</t>
  </si>
  <si>
    <t>Reiki level 1</t>
  </si>
  <si>
    <t>Sasitra Maradaveeran</t>
  </si>
  <si>
    <t>0016OT5131894629</t>
  </si>
  <si>
    <t>12 person fullmoonday
balance amount annathanam</t>
  </si>
  <si>
    <t xml:space="preserve"> bhavya </t>
  </si>
  <si>
    <t>black tourmaline bracelet - 1 
 amethyst bracelet - 1</t>
  </si>
  <si>
    <t xml:space="preserve"> kovarthini </t>
  </si>
  <si>
    <t xml:space="preserve">Vijayalakshmi </t>
  </si>
  <si>
    <t xml:space="preserve"> manibharathi </t>
  </si>
  <si>
    <t>15min appointment</t>
  </si>
  <si>
    <t xml:space="preserve">Aarthi </t>
  </si>
  <si>
    <t>107819706803 
107819835555</t>
  </si>
  <si>
    <t>neelaraja</t>
  </si>
  <si>
    <t>reiki level 2</t>
  </si>
  <si>
    <t xml:space="preserve"> Reiki level -2</t>
  </si>
  <si>
    <t xml:space="preserve">Srilakshmi Balakrishnan </t>
  </si>
  <si>
    <t>107827961129
107829337067</t>
  </si>
  <si>
    <t xml:space="preserve"> Reiki Level 2</t>
  </si>
  <si>
    <t>Malar</t>
  </si>
  <si>
    <t>sasikala</t>
  </si>
  <si>
    <t xml:space="preserve">sumitha palanichamy </t>
  </si>
  <si>
    <t xml:space="preserve"> Gnanaskanthan</t>
  </si>
  <si>
    <t xml:space="preserve">arunasaiachu </t>
  </si>
  <si>
    <t xml:space="preserve">Deepa Sreekumar  </t>
  </si>
  <si>
    <t xml:space="preserve">Dhana siva </t>
  </si>
  <si>
    <t>Reiki level 2</t>
  </si>
  <si>
    <t xml:space="preserve">Nandha kumar </t>
  </si>
  <si>
    <t xml:space="preserve">Deepa </t>
  </si>
  <si>
    <t>726063441915
726149221915</t>
  </si>
  <si>
    <t xml:space="preserve">Priya </t>
  </si>
  <si>
    <t>519163784303
519131979039</t>
  </si>
  <si>
    <t xml:space="preserve">Dhiranya </t>
  </si>
  <si>
    <t>Reiki level 1</t>
  </si>
  <si>
    <t xml:space="preserve">Raji </t>
  </si>
  <si>
    <t xml:space="preserve"> sreeja </t>
  </si>
  <si>
    <t xml:space="preserve">Gunasundary </t>
  </si>
  <si>
    <t>Reiki level 2 - 2 persons</t>
  </si>
  <si>
    <t xml:space="preserve">Sangavi </t>
  </si>
  <si>
    <t xml:space="preserve">Revathi </t>
  </si>
  <si>
    <t>519172331020
519172394760</t>
  </si>
  <si>
    <t xml:space="preserve"> kala devi  </t>
  </si>
  <si>
    <t xml:space="preserve">Shanthi manikandan </t>
  </si>
  <si>
    <t>Madana Sugandiya</t>
  </si>
  <si>
    <t>Reiki Level 2</t>
  </si>
  <si>
    <t xml:space="preserve"> Pavithra  </t>
  </si>
  <si>
    <t>reiki lvel 2</t>
  </si>
  <si>
    <t>kailash</t>
  </si>
  <si>
    <t>687582097385
386363594430</t>
  </si>
  <si>
    <t>Saranya</t>
  </si>
  <si>
    <t xml:space="preserve">Saranya Chengalpattu </t>
  </si>
  <si>
    <t>8939274367 </t>
  </si>
  <si>
    <t>3cards</t>
  </si>
  <si>
    <t xml:space="preserve"> sandravadivu </t>
  </si>
  <si>
    <t>107863224979 
959476775987</t>
  </si>
  <si>
    <t>level 2</t>
  </si>
  <si>
    <t xml:space="preserve">G.Sachidhanandam </t>
  </si>
  <si>
    <t>519175883325
519176012419</t>
  </si>
  <si>
    <t>level 2</t>
  </si>
  <si>
    <t xml:space="preserve">Kartheka </t>
  </si>
  <si>
    <t xml:space="preserve">Vinayagam </t>
  </si>
  <si>
    <t>014799742956
404566753108</t>
  </si>
  <si>
    <t xml:space="preserve"> Anitha </t>
  </si>
  <si>
    <t xml:space="preserve">1 (669) 888-6462 </t>
  </si>
  <si>
    <t xml:space="preserve"> sangeetha</t>
  </si>
  <si>
    <t xml:space="preserve"> logapriya </t>
  </si>
  <si>
    <t>Lathika</t>
  </si>
  <si>
    <t>1 Healing session</t>
  </si>
  <si>
    <t xml:space="preserve">Gayathri </t>
  </si>
  <si>
    <t>Reiki Level 1</t>
  </si>
  <si>
    <t xml:space="preserve"> manjari</t>
  </si>
  <si>
    <t>107831195186
107910560501</t>
  </si>
  <si>
    <t>Choku rei pendant</t>
  </si>
  <si>
    <t xml:space="preserve"> lafira</t>
  </si>
  <si>
    <t>519207031133
519208767093</t>
  </si>
  <si>
    <t>baby healing session</t>
  </si>
  <si>
    <t xml:space="preserve"> dhivya </t>
  </si>
  <si>
    <t xml:space="preserve">Archana Balki  </t>
  </si>
  <si>
    <t>divya bharathi</t>
  </si>
  <si>
    <t>Money magnet bracelet-1</t>
  </si>
  <si>
    <t xml:space="preserve">Eswari Kumar </t>
  </si>
  <si>
    <t>Money Magnet bracelet - 1</t>
  </si>
  <si>
    <t xml:space="preserve">Vibisudhi </t>
  </si>
  <si>
    <t xml:space="preserve">Money magnet Bracelat - 1
Black tourmaline Bracelet - 1, </t>
  </si>
  <si>
    <t xml:space="preserve"> Gayathri </t>
  </si>
  <si>
    <t>bach flower medicine appointment 30min</t>
  </si>
  <si>
    <t>J.Ramesh Kumar</t>
  </si>
  <si>
    <t>45min appointment</t>
  </si>
  <si>
    <t xml:space="preserve">Devayani </t>
  </si>
  <si>
    <t>50 ml medicine</t>
  </si>
  <si>
    <t>13/07/25</t>
  </si>
  <si>
    <t xml:space="preserve">lafira </t>
  </si>
  <si>
    <t>baby 2nd healing session</t>
  </si>
  <si>
    <t xml:space="preserve">Kavitha </t>
  </si>
  <si>
    <t> 15min</t>
  </si>
  <si>
    <t>Srimathi</t>
  </si>
  <si>
    <t> 15 min</t>
  </si>
  <si>
    <t xml:space="preserve">devika </t>
  </si>
  <si>
    <t>saran</t>
  </si>
  <si>
    <t>519420060017
 519420090188</t>
  </si>
  <si>
    <t>Money magnet bracelet-1</t>
  </si>
  <si>
    <t>nadhiya</t>
  </si>
  <si>
    <t>amethyst tumble 2 stones</t>
  </si>
  <si>
    <t>14-07-2025</t>
  </si>
  <si>
    <t>Sanjai sabarish</t>
  </si>
  <si>
    <t>15 Min Appointment</t>
  </si>
  <si>
    <t>mathiazhgan</t>
  </si>
  <si>
    <t>15min appointment
 Bach medicine</t>
  </si>
  <si>
    <t>Karthika Rajan</t>
  </si>
  <si>
    <t>30 min</t>
  </si>
  <si>
    <t>Durga</t>
  </si>
  <si>
    <t>50ml Medicine</t>
  </si>
  <si>
    <t>menaga</t>
  </si>
  <si>
    <t>vandhana</t>
  </si>
  <si>
    <t>shipping charges</t>
  </si>
  <si>
    <t>Shalini</t>
  </si>
  <si>
    <t>15 min</t>
  </si>
  <si>
    <t>Rajalakshmi</t>
  </si>
  <si>
    <t>15-07-2025</t>
  </si>
  <si>
    <t>sreekala</t>
  </si>
  <si>
    <t>Tamil mani</t>
  </si>
  <si>
    <t>Medicine 100ml</t>
  </si>
  <si>
    <t>Abinaya</t>
  </si>
  <si>
    <t>cho ku rei silver pendant -1</t>
  </si>
  <si>
    <t>bhavani</t>
  </si>
  <si>
    <t>red jasper bracelet - 1</t>
  </si>
  <si>
    <t>manibharathi</t>
  </si>
  <si>
    <t>6877999 87105</t>
  </si>
  <si>
    <t>black tourmaline malai - 1</t>
  </si>
  <si>
    <t>3865880 55825</t>
  </si>
  <si>
    <t>black tourmaline bracelet</t>
  </si>
  <si>
    <t>saravinisha</t>
  </si>
  <si>
    <t>lafira</t>
  </si>
  <si>
    <t>baby 3rd healing session</t>
  </si>
  <si>
    <t>thula chandran</t>
  </si>
  <si>
    <t>6 Healing session</t>
  </si>
  <si>
    <t>mahesh shree</t>
  </si>
  <si>
    <t>Medicine - 100ml</t>
  </si>
  <si>
    <t>helina</t>
  </si>
  <si>
    <t>Rekha</t>
  </si>
  <si>
    <t>Aisu</t>
  </si>
  <si>
    <t>Reiki level 1</t>
  </si>
  <si>
    <t>nithya Kalyani </t>
  </si>
  <si>
    <t xml:space="preserve">kavitha </t>
  </si>
  <si>
    <t>level 1</t>
  </si>
  <si>
    <t xml:space="preserve">kala </t>
  </si>
  <si>
    <t>30min appointment</t>
  </si>
  <si>
    <t>kokulavani</t>
  </si>
  <si>
    <t>1(437) 254-5489</t>
  </si>
  <si>
    <t xml:space="preserve"> ( 2500rs)</t>
  </si>
  <si>
    <t>16-07-2025</t>
  </si>
  <si>
    <t xml:space="preserve">chaaru </t>
  </si>
  <si>
    <t xml:space="preserve">Nithya </t>
  </si>
  <si>
    <t>cho ku rei silver pendant - 1</t>
  </si>
  <si>
    <t>uma kowsalya </t>
  </si>
  <si>
    <t>30min</t>
  </si>
  <si>
    <t>uma</t>
  </si>
  <si>
    <t>Amethyst bracelet-1</t>
  </si>
  <si>
    <t>4th &amp; 5th healing 
session payment</t>
  </si>
  <si>
    <t xml:space="preserve">Mariammal </t>
  </si>
  <si>
    <t>519766465145
519766468929</t>
  </si>
  <si>
    <t>cho ku rei silver pendant -1</t>
  </si>
  <si>
    <t xml:space="preserve">sindhumari </t>
  </si>
  <si>
    <t xml:space="preserve">Lakshmidevi </t>
  </si>
  <si>
    <t>100ml medicine</t>
  </si>
  <si>
    <t>sreekutty</t>
  </si>
  <si>
    <t xml:space="preserve"> Reiki Level 1  &amp;
 Brahma mugurtha
 healing session</t>
  </si>
  <si>
    <t>E Sangeetha</t>
  </si>
  <si>
    <t xml:space="preserve"> level 1</t>
  </si>
  <si>
    <t xml:space="preserve">Divya </t>
  </si>
  <si>
    <t>Black tourmaline Bracelet -  5</t>
  </si>
  <si>
    <t xml:space="preserve"> renganayagi</t>
  </si>
  <si>
    <t>784803857882
934764824344</t>
  </si>
  <si>
    <t>Amethyst bracelet - 1
7 chakra bracelet - 1</t>
  </si>
  <si>
    <t xml:space="preserve">Nandhini </t>
  </si>
  <si>
    <t>Bach flower medicine 100ml &amp; 
Black tourmaline Pyramid 1</t>
  </si>
  <si>
    <t xml:space="preserve"> Varalakshmi </t>
  </si>
  <si>
    <t>Black tourmaline pyramid - 2 
money magnet bracelet - 1</t>
  </si>
  <si>
    <t>17-07-2025</t>
  </si>
  <si>
    <t xml:space="preserve">mohankumar </t>
  </si>
  <si>
    <t>Anju</t>
  </si>
  <si>
    <t xml:space="preserve"> Reiki level -1</t>
  </si>
  <si>
    <t xml:space="preserve">vasugi </t>
  </si>
  <si>
    <t>sowndarya</t>
  </si>
  <si>
    <t>Amethyst bracelet-1
Black tourmaline bracelet-1
Rose quartz bracelet-1
Citrine bracelet-1</t>
  </si>
  <si>
    <t xml:space="preserve">Jona </t>
  </si>
  <si>
    <t>reiki level 1</t>
  </si>
  <si>
    <t>Pavithra</t>
  </si>
  <si>
    <t xml:space="preserve"> 15min</t>
  </si>
  <si>
    <t xml:space="preserve"> Dhandapani</t>
  </si>
  <si>
    <t>Black tourmaline bracelet-1 
Bach flower medicine 100ml
Rose quartz prymid-1
Tigers eye bracelet-1
Choku rei pendant-1</t>
  </si>
  <si>
    <t>519800389161
519816688121</t>
  </si>
  <si>
    <t>Money magnet bracelet - 1
Zibu coin - 1</t>
  </si>
  <si>
    <t>pandeswari</t>
  </si>
  <si>
    <t>Card + Citrine mini bottle-1</t>
  </si>
  <si>
    <t xml:space="preserve"> veera vignesh</t>
  </si>
  <si>
    <t xml:space="preserve"> 15min appointment</t>
  </si>
  <si>
    <t xml:space="preserve">K, Salem </t>
  </si>
  <si>
    <t xml:space="preserve">Veeran </t>
  </si>
  <si>
    <t xml:space="preserve">6586576189‬ </t>
  </si>
  <si>
    <t>15min video call</t>
  </si>
  <si>
    <t>18/07/25</t>
  </si>
  <si>
    <t>‬nithya</t>
  </si>
  <si>
    <t>Bach flower medicine 100ml
Tigers eye prymid-1
Amethyst prymid-1</t>
  </si>
  <si>
    <t xml:space="preserve">muruganathi </t>
  </si>
  <si>
    <t xml:space="preserve"> reiki level -1</t>
  </si>
  <si>
    <t xml:space="preserve">Dr.sudhamathi </t>
  </si>
  <si>
    <t>Card set - 1/card - 1</t>
  </si>
  <si>
    <t xml:space="preserve">Smitha </t>
  </si>
  <si>
    <t>1153573618187 
123535429368</t>
  </si>
  <si>
    <t xml:space="preserve"> Reiki level 1 - 2 person</t>
  </si>
  <si>
    <t xml:space="preserve">Dhanalakshmi </t>
  </si>
  <si>
    <t xml:space="preserve">Jeevarathinam </t>
  </si>
  <si>
    <t>Jayalakshmi </t>
  </si>
  <si>
    <t>uma kowsalya</t>
  </si>
  <si>
    <t>Medicine-100ml</t>
  </si>
  <si>
    <t xml:space="preserve"> lakshmi bala </t>
  </si>
  <si>
    <t>clear quartz mini bottle - 2</t>
  </si>
  <si>
    <t>Porkodi</t>
  </si>
  <si>
    <t>Reiki level -1</t>
  </si>
  <si>
    <t>Ameena</t>
  </si>
  <si>
    <t>Bharathi</t>
  </si>
  <si>
    <t xml:space="preserve"> 30 min</t>
  </si>
  <si>
    <t>murali shankar </t>
  </si>
  <si>
    <t xml:space="preserve"> vimala</t>
  </si>
  <si>
    <t>Shankar</t>
  </si>
  <si>
    <t>19/07/25</t>
  </si>
  <si>
    <t xml:space="preserve">Sridevi </t>
  </si>
  <si>
    <t>100ml medicine - 1</t>
  </si>
  <si>
    <t xml:space="preserve">Varada </t>
  </si>
  <si>
    <t xml:space="preserve"> Certificate + Shipping Charge</t>
  </si>
  <si>
    <t xml:space="preserve">Gomathi </t>
  </si>
  <si>
    <t>Ace of pentacles card +1 
citrine mini bottle</t>
  </si>
  <si>
    <t>priyaprabhu</t>
  </si>
  <si>
    <t>Gomathi chakra pyramid - 1
Black tourmaline pyramid - 1</t>
  </si>
  <si>
    <t xml:space="preserve">sujata vijay </t>
  </si>
  <si>
    <t>Rani</t>
  </si>
  <si>
    <t xml:space="preserve"> reiki level 1</t>
  </si>
  <si>
    <t xml:space="preserve">Swetha Raghuram </t>
  </si>
  <si>
    <t xml:space="preserve">Kabila </t>
  </si>
  <si>
    <t xml:space="preserve"> Reiki level 1</t>
  </si>
  <si>
    <t xml:space="preserve"> rajeswari </t>
  </si>
  <si>
    <t xml:space="preserve"> kalamani </t>
  </si>
  <si>
    <t xml:space="preserve"> Pavithra </t>
  </si>
  <si>
    <t>100ml - 1</t>
  </si>
  <si>
    <t xml:space="preserve"> dharani </t>
  </si>
  <si>
    <t xml:space="preserve">Manjulasoudappan </t>
  </si>
  <si>
    <t>74185 37590</t>
  </si>
  <si>
    <t>7 chakra bracelet - 1</t>
  </si>
  <si>
    <t xml:space="preserve">sugantha </t>
  </si>
  <si>
    <t xml:space="preserve">Roopa </t>
  </si>
  <si>
    <t>Ace of pentagal card and  
citrine mini bottle</t>
  </si>
  <si>
    <t>20/07/25</t>
  </si>
  <si>
    <t xml:space="preserve"> Jayanthi </t>
  </si>
  <si>
    <t xml:space="preserve">Roopinikrishnan </t>
  </si>
  <si>
    <t xml:space="preserve"> divi</t>
  </si>
  <si>
    <t>617524506897
460247699557</t>
  </si>
  <si>
    <t xml:space="preserve"> suresh </t>
  </si>
  <si>
    <t>ace of pentacles card with
 citrine bottle crystal - 1</t>
  </si>
  <si>
    <t xml:space="preserve">Mahi </t>
  </si>
  <si>
    <t>Krshnamurthy</t>
  </si>
  <si>
    <t xml:space="preserve"> reiki level 1</t>
  </si>
  <si>
    <t>30 Min Appointment</t>
  </si>
  <si>
    <t>21/07/25</t>
  </si>
  <si>
    <t xml:space="preserve">Sukitha </t>
  </si>
  <si>
    <t xml:space="preserve"> Reiki level 1</t>
  </si>
  <si>
    <t>Iraivi</t>
  </si>
  <si>
    <t xml:space="preserve">kanchana </t>
  </si>
  <si>
    <t xml:space="preserve"> Lokesh</t>
  </si>
  <si>
    <t>Tigers eye bracelet-1</t>
  </si>
  <si>
    <t xml:space="preserve">Vijaya Gowda </t>
  </si>
  <si>
    <t>Pyrite Pyramid - 1
Pyrite Bracelet 1</t>
  </si>
  <si>
    <t xml:space="preserve">Arunadevi mathan </t>
  </si>
  <si>
    <t>Lava 7 chakra bracelet - 1
black tourmaline pyramid - 1</t>
  </si>
  <si>
    <t xml:space="preserve"> priyanka </t>
  </si>
  <si>
    <t>Farhana</t>
  </si>
  <si>
    <t xml:space="preserve">Bhuvana </t>
  </si>
  <si>
    <t>Reiki Level 1</t>
  </si>
  <si>
    <t xml:space="preserve">Rajalakshmi </t>
  </si>
  <si>
    <t xml:space="preserve">kalavathy </t>
  </si>
  <si>
    <t xml:space="preserve">15min appointment </t>
  </si>
  <si>
    <t xml:space="preserve">Jeeva </t>
  </si>
  <si>
    <t xml:space="preserve">Madhuri </t>
  </si>
  <si>
    <t>mathiazhagan</t>
  </si>
  <si>
    <t xml:space="preserve">Kavitha
 vengadachalapathy </t>
  </si>
  <si>
    <t>Janani</t>
  </si>
  <si>
    <t xml:space="preserve">  lafira </t>
  </si>
  <si>
    <t>6th healing session</t>
  </si>
  <si>
    <t xml:space="preserve"> Sowmya</t>
  </si>
  <si>
    <t>Mariya</t>
  </si>
  <si>
    <t>ace of pentacles card 
with citrine bottle - 1</t>
  </si>
  <si>
    <t xml:space="preserve">Sathya </t>
  </si>
  <si>
    <t>ICICN12025072183523874</t>
  </si>
  <si>
    <t xml:space="preserve">Rathika </t>
  </si>
  <si>
    <t>520218611050
520218613790</t>
  </si>
  <si>
    <t>Cho ku Rei pendant 1</t>
  </si>
  <si>
    <t xml:space="preserve">Arasi </t>
  </si>
  <si>
    <t>RMT-1247767</t>
  </si>
  <si>
    <t>Prema</t>
  </si>
  <si>
    <t>97893 35863</t>
  </si>
  <si>
    <t>22/07/25</t>
  </si>
  <si>
    <t>muralishankar</t>
  </si>
  <si>
    <t>Reiki level-1</t>
  </si>
  <si>
    <t>mohanavalli</t>
  </si>
  <si>
    <t xml:space="preserve">S.Meena </t>
  </si>
  <si>
    <t xml:space="preserve">Saminathan </t>
  </si>
  <si>
    <t xml:space="preserve"> Sivakami </t>
  </si>
  <si>
    <t xml:space="preserve">Bharathi Boopathi </t>
  </si>
  <si>
    <t xml:space="preserve">Jeeva manoj </t>
  </si>
  <si>
    <t>Anbukarasi</t>
  </si>
  <si>
    <t xml:space="preserve">Ranjana Thirupathirajan </t>
  </si>
  <si>
    <t xml:space="preserve"> Reiki Level 1</t>
  </si>
  <si>
    <t xml:space="preserve">Vijaya Latha </t>
  </si>
  <si>
    <t>Sridhana</t>
  </si>
  <si>
    <t>Amethyst Bracelet - 2</t>
  </si>
  <si>
    <t>Kalaiarasi</t>
  </si>
  <si>
    <t>Reiki level 1- 2 person</t>
  </si>
  <si>
    <t xml:space="preserve">parimala </t>
  </si>
  <si>
    <t xml:space="preserve">Ajitha </t>
  </si>
  <si>
    <t>Haripriya Rajan</t>
  </si>
  <si>
    <t xml:space="preserve"> amudha </t>
  </si>
  <si>
    <t>V.Lakshmi</t>
  </si>
  <si>
    <t xml:space="preserve">Saranya </t>
  </si>
  <si>
    <t>Gayathri Baskar</t>
  </si>
  <si>
    <t>Rajeswari</t>
  </si>
  <si>
    <t xml:space="preserve">Ajiha </t>
  </si>
  <si>
    <t xml:space="preserve"> Jothi murali </t>
  </si>
  <si>
    <t xml:space="preserve"> Rajasekar </t>
  </si>
  <si>
    <t xml:space="preserve"> vinitha</t>
  </si>
  <si>
    <t xml:space="preserve">Usha </t>
  </si>
  <si>
    <t xml:space="preserve">pandiarajan </t>
  </si>
  <si>
    <t>15 min</t>
  </si>
  <si>
    <t xml:space="preserve">Pariravi </t>
  </si>
  <si>
    <t xml:space="preserve"> viji </t>
  </si>
  <si>
    <t>level - 1</t>
  </si>
  <si>
    <t>vijayalakshmi</t>
  </si>
  <si>
    <t xml:space="preserve">shanmugapriya </t>
  </si>
  <si>
    <t xml:space="preserve"> vinisha</t>
  </si>
  <si>
    <t>100ml medicine - 1</t>
  </si>
  <si>
    <t xml:space="preserve">Sivapriya </t>
  </si>
  <si>
    <t xml:space="preserve">mamtha </t>
  </si>
  <si>
    <t>1 (510) 556-6165</t>
  </si>
  <si>
    <t>23/07/25</t>
  </si>
  <si>
    <t xml:space="preserve">ruba </t>
  </si>
  <si>
    <t>sheela</t>
  </si>
  <si>
    <t>382273419968 
561622417873</t>
  </si>
  <si>
    <t>Pandian</t>
  </si>
  <si>
    <t>sreeja</t>
  </si>
  <si>
    <t xml:space="preserve">1 (306) 415-0212 </t>
  </si>
  <si>
    <t xml:space="preserve">Susitha Manivannan </t>
  </si>
  <si>
    <t xml:space="preserve"> do not entry</t>
  </si>
  <si>
    <t xml:space="preserve">Sumi  </t>
  </si>
  <si>
    <t xml:space="preserve"> Reiki Level 1</t>
  </si>
  <si>
    <t>Viji Suresh</t>
  </si>
  <si>
    <t xml:space="preserve">Shilpa </t>
  </si>
  <si>
    <t xml:space="preserve">Radha </t>
  </si>
  <si>
    <t>reiki level -1</t>
  </si>
  <si>
    <t xml:space="preserve"> Archana</t>
  </si>
  <si>
    <t>Vidya</t>
  </si>
  <si>
    <t>pra_na_v_7</t>
  </si>
  <si>
    <t xml:space="preserve">Sai sumi </t>
  </si>
  <si>
    <t xml:space="preserve">sri murugan </t>
  </si>
  <si>
    <t xml:space="preserve">Jabeen begam </t>
  </si>
  <si>
    <t>farhana</t>
  </si>
  <si>
    <t>Reiki level-1 
Medicine-100ml</t>
  </si>
  <si>
    <t xml:space="preserve">Amutharani </t>
  </si>
  <si>
    <t>bhuvaneswari</t>
  </si>
  <si>
    <t xml:space="preserve"> Ace  of Pentacle 
Card &amp; Crystal.
</t>
  </si>
  <si>
    <t>account</t>
  </si>
  <si>
    <t>Vasanthi</t>
  </si>
  <si>
    <t xml:space="preserve">Ranganayaki </t>
  </si>
  <si>
    <t>sabitha</t>
  </si>
  <si>
    <t xml:space="preserve"> Dharani</t>
  </si>
  <si>
    <t xml:space="preserve">  Anushya  </t>
  </si>
  <si>
    <t xml:space="preserve">  dhanusya</t>
  </si>
  <si>
    <t xml:space="preserve">ramya </t>
  </si>
  <si>
    <t>Sumithra Raghavan</t>
  </si>
  <si>
    <t>aishwarya</t>
  </si>
  <si>
    <t>level 1, 2 person</t>
  </si>
  <si>
    <t xml:space="preserve">Pavithrapraveen </t>
  </si>
  <si>
    <t>S79390468</t>
  </si>
  <si>
    <t xml:space="preserve">Satheeskumar </t>
  </si>
  <si>
    <t xml:space="preserve"> komalavalli </t>
  </si>
  <si>
    <t>100ml Medicine</t>
  </si>
  <si>
    <t>sandhiya</t>
  </si>
  <si>
    <t xml:space="preserve">Kudiyarasi </t>
  </si>
  <si>
    <t>Black tourmaline pyramid - 1  
Health card - 1
Red jasper bracelet - 1</t>
  </si>
  <si>
    <t xml:space="preserve">Bhavya </t>
  </si>
  <si>
    <t xml:space="preserve"> Muthukumaran </t>
  </si>
  <si>
    <t>Reiki level -1</t>
  </si>
  <si>
    <t xml:space="preserve">Vijayalakmi </t>
  </si>
  <si>
    <t xml:space="preserve">manijaya </t>
  </si>
  <si>
    <t xml:space="preserve">Chitra </t>
  </si>
  <si>
    <t xml:space="preserve">jeya </t>
  </si>
  <si>
    <t>selvamala</t>
  </si>
  <si>
    <t xml:space="preserve"> uma</t>
  </si>
  <si>
    <t xml:space="preserve">Sasikala </t>
  </si>
  <si>
    <t>Manimala</t>
  </si>
  <si>
    <t xml:space="preserve"> reiki level 1</t>
  </si>
  <si>
    <t>Ragavi Alagesan</t>
  </si>
  <si>
    <t xml:space="preserve"> reiki level </t>
  </si>
  <si>
    <t>Kavitha</t>
  </si>
  <si>
    <t xml:space="preserve">Yuvarani </t>
  </si>
  <si>
    <t>Priya</t>
  </si>
  <si>
    <t>reiki level 1</t>
  </si>
  <si>
    <t xml:space="preserve"> Rizwana </t>
  </si>
  <si>
    <t>pariragav</t>
  </si>
  <si>
    <t>kavitha</t>
  </si>
  <si>
    <t xml:space="preserve"> personal healing 6 sessions</t>
  </si>
  <si>
    <t xml:space="preserve">Viswambara </t>
  </si>
  <si>
    <t xml:space="preserve">Jayalakehmi </t>
  </si>
  <si>
    <t xml:space="preserve">Sandhya Krishnan </t>
  </si>
  <si>
    <t> level 1</t>
  </si>
  <si>
    <t>surath</t>
  </si>
  <si>
    <t xml:space="preserve"> muthuselvi</t>
  </si>
  <si>
    <t xml:space="preserve">Sankari </t>
  </si>
  <si>
    <t xml:space="preserve">Naveen </t>
  </si>
  <si>
    <t>24/07/25</t>
  </si>
  <si>
    <t xml:space="preserve">Razmin Sarfraz </t>
  </si>
  <si>
    <t>Ayyammal</t>
  </si>
  <si>
    <t xml:space="preserve"> 15 Min Appointment</t>
  </si>
  <si>
    <t>Reiki level-1,Level-2  Certificate</t>
  </si>
  <si>
    <t xml:space="preserve"> Logeshwari</t>
  </si>
  <si>
    <t>Money magnet bracelet-1
Medicine-100ml</t>
  </si>
  <si>
    <t>papitha</t>
  </si>
  <si>
    <t>8147927464‬</t>
  </si>
  <si>
    <t xml:space="preserve">Yamini </t>
  </si>
  <si>
    <t xml:space="preserve">8778940782‬ </t>
  </si>
  <si>
    <t xml:space="preserve">‬preetha </t>
  </si>
  <si>
    <t>Jayalakshmi</t>
  </si>
  <si>
    <t>9384623313‬</t>
  </si>
  <si>
    <t>Medicine 100ml</t>
  </si>
  <si>
    <t>Lalitha</t>
  </si>
  <si>
    <t>520568597574 
520509972410</t>
  </si>
  <si>
    <t xml:space="preserve">Black tourmaline bracelet -1 
citrine bracelet - 1
Shopping charge - 5000rs
</t>
  </si>
  <si>
    <t xml:space="preserve"> jakulin</t>
  </si>
  <si>
    <t>Muthukrishnan</t>
  </si>
  <si>
    <t xml:space="preserve">Kayalvizhi </t>
  </si>
  <si>
    <t xml:space="preserve">Sai sumithra </t>
  </si>
  <si>
    <t>1 hour</t>
  </si>
  <si>
    <t>520511458890 
520511460993</t>
  </si>
  <si>
    <t>7 chakra braceket - 1</t>
  </si>
  <si>
    <t xml:space="preserve">Anju </t>
  </si>
  <si>
    <t>25/07/25</t>
  </si>
  <si>
    <t xml:space="preserve"> prabu </t>
  </si>
  <si>
    <t xml:space="preserve"> Amethyst pendant</t>
  </si>
  <si>
    <t xml:space="preserve">manohari </t>
  </si>
  <si>
    <t>amethyst bracelet - 1</t>
  </si>
  <si>
    <t>Healing session</t>
  </si>
  <si>
    <t xml:space="preserve"> Vasantha</t>
  </si>
  <si>
    <t xml:space="preserve"> fullmoonday donation</t>
  </si>
  <si>
    <t>Geetha</t>
  </si>
  <si>
    <t>meena</t>
  </si>
  <si>
    <t>15min video call</t>
  </si>
  <si>
    <t xml:space="preserve">Poornima </t>
  </si>
  <si>
    <t> 30min</t>
  </si>
  <si>
    <t xml:space="preserve">aishwarya </t>
  </si>
  <si>
    <t>black tourmaline bracelet - 1</t>
  </si>
  <si>
    <t>26/07/25</t>
  </si>
  <si>
    <t xml:space="preserve">Saraswathi </t>
  </si>
  <si>
    <t>indra</t>
  </si>
  <si>
    <t>Divya</t>
  </si>
  <si>
    <t>Black Tourmaline bracelet - 1</t>
  </si>
  <si>
    <t>Rajendran</t>
  </si>
  <si>
    <t>Medicine- 100ml</t>
  </si>
  <si>
    <t>divi</t>
  </si>
  <si>
    <t>Tigers eyes Bracelet - 1</t>
  </si>
  <si>
    <t xml:space="preserve"> radha </t>
  </si>
  <si>
    <t>30min ( video call)</t>
  </si>
  <si>
    <t>Bhavya</t>
  </si>
  <si>
    <t xml:space="preserve">99655 51202 </t>
  </si>
  <si>
    <t>Black tourmaline bracelet - 1</t>
  </si>
  <si>
    <t xml:space="preserve"> Premalatha  </t>
  </si>
  <si>
    <t>Black tourmaline bracelet -1</t>
  </si>
  <si>
    <t xml:space="preserve">Sowmya </t>
  </si>
  <si>
    <t xml:space="preserve"> kalaimani</t>
  </si>
  <si>
    <t xml:space="preserve"> black tourmaline bracelet - 1</t>
  </si>
  <si>
    <t xml:space="preserve"> shanmugapriya  </t>
  </si>
  <si>
    <t xml:space="preserve"> shanmugapriya </t>
  </si>
  <si>
    <t xml:space="preserve"> rajeshwari</t>
  </si>
  <si>
    <t>Black tourmaline Pyramid-1</t>
  </si>
  <si>
    <t>Black tourmaline bracelet-2 
medicine 100ml
Pyrite bracelet-1</t>
  </si>
  <si>
    <t xml:space="preserve">Sabari </t>
  </si>
  <si>
    <t>Black tourmaline bracelet 1</t>
  </si>
  <si>
    <t>nirmaladevijaganathan</t>
  </si>
  <si>
    <t xml:space="preserve"> Black tourmaline bracelet - 1</t>
  </si>
  <si>
    <t xml:space="preserve"> umamaheshwari </t>
  </si>
  <si>
    <t>520783229843 
520789628932</t>
  </si>
  <si>
    <t xml:space="preserve">revathi </t>
  </si>
  <si>
    <t>praveena</t>
  </si>
  <si>
    <t xml:space="preserve">aabi58561 -
 Instagram id - </t>
  </si>
  <si>
    <t xml:space="preserve">balance </t>
  </si>
  <si>
    <t>Black tourmaline bracelet-1 
Tigers eye bracelet-1</t>
  </si>
  <si>
    <t xml:space="preserve"> Rajalakshmi </t>
  </si>
  <si>
    <t xml:space="preserve"> suresh</t>
  </si>
  <si>
    <t>Chithra</t>
  </si>
  <si>
    <t>Karpagaselvi</t>
  </si>
  <si>
    <t>Black tourmaline brecelet-1</t>
  </si>
  <si>
    <t>Hamnamol</t>
  </si>
  <si>
    <t>96323 52760</t>
  </si>
  <si>
    <t xml:space="preserve"> nivetha </t>
  </si>
  <si>
    <t xml:space="preserve"> lavanya </t>
  </si>
  <si>
    <t>sadana</t>
  </si>
  <si>
    <t>5207668 57637</t>
  </si>
  <si>
    <t xml:space="preserve"> sakthi </t>
  </si>
  <si>
    <t xml:space="preserve"> black tourmaline bracelet </t>
  </si>
  <si>
    <t>15 mins</t>
  </si>
  <si>
    <t xml:space="preserve">alagusurya </t>
  </si>
  <si>
    <t xml:space="preserve"> pugazhenthi </t>
  </si>
  <si>
    <t xml:space="preserve">pugazhenthi </t>
  </si>
  <si>
    <t>pyrite bracelet - 1</t>
  </si>
  <si>
    <t>Black tourmaline bracelet -1</t>
  </si>
  <si>
    <t xml:space="preserve"> Black tourmaline bracelet - 1</t>
  </si>
  <si>
    <t xml:space="preserve">DEVI </t>
  </si>
  <si>
    <t xml:space="preserve"> Black tourmaline bracelete - 1</t>
  </si>
  <si>
    <t xml:space="preserve">raji </t>
  </si>
  <si>
    <t>27/07/25</t>
  </si>
  <si>
    <t>Harish</t>
  </si>
  <si>
    <t xml:space="preserve"> bharathy </t>
  </si>
  <si>
    <t xml:space="preserve"> kanmani pandi</t>
  </si>
  <si>
    <t>‬shadk</t>
  </si>
  <si>
    <t>Healing session-6</t>
  </si>
  <si>
    <t xml:space="preserve">Sarathchandran </t>
  </si>
  <si>
    <t xml:space="preserve"> 9940986977‬</t>
  </si>
  <si>
    <t>28/07/25</t>
  </si>
  <si>
    <t xml:space="preserve">Sweety </t>
  </si>
  <si>
    <t xml:space="preserve">9585546135‬ </t>
  </si>
  <si>
    <t>Indra kanages - 
insta id -  manonmani</t>
  </si>
  <si>
    <t>Devi</t>
  </si>
  <si>
    <t>9840963910‬</t>
  </si>
  <si>
    <t>Brama mugurtham</t>
  </si>
  <si>
    <t xml:space="preserve"> maanikkaraj</t>
  </si>
  <si>
    <t>9600831414‬</t>
  </si>
  <si>
    <t>Black tourmaline bracelet-3</t>
  </si>
  <si>
    <t xml:space="preserve"> jagajothi</t>
  </si>
  <si>
    <t>90031 20143</t>
  </si>
  <si>
    <t xml:space="preserve">Lachu </t>
  </si>
  <si>
    <t xml:space="preserve"> 15 Min app</t>
  </si>
  <si>
    <t>Gautham ram</t>
  </si>
  <si>
    <t>black tourmaline brecelet-1</t>
  </si>
  <si>
    <t xml:space="preserve"> Jeevitha </t>
  </si>
  <si>
    <t>8904496601‬</t>
  </si>
  <si>
    <t>108841739576 
108841784816</t>
  </si>
  <si>
    <t xml:space="preserve"> Grace</t>
  </si>
  <si>
    <t>9916766293‬</t>
  </si>
  <si>
    <t>Amethyst bracelet-1 
Black tourmaline bracelet-1</t>
  </si>
  <si>
    <t>315 courier</t>
  </si>
  <si>
    <t>Janany Jayshankar</t>
  </si>
  <si>
    <t>Black Tourmaline bracelet 2</t>
  </si>
  <si>
    <t xml:space="preserve"> sumitha </t>
  </si>
  <si>
    <t xml:space="preserve">Latha </t>
  </si>
  <si>
    <t xml:space="preserve">87542 58548 </t>
  </si>
  <si>
    <t>- 7 chakra bracelet - 1 
Black tourmaline bracelet - 1</t>
  </si>
  <si>
    <t>Grace</t>
  </si>
  <si>
    <t>15min + balance amount crystal ku</t>
  </si>
  <si>
    <t>janvi</t>
  </si>
  <si>
    <t>29/07/25</t>
  </si>
  <si>
    <t xml:space="preserve"> Rumana </t>
  </si>
  <si>
    <t>968 7165 7709</t>
  </si>
  <si>
    <t>Money magnet bracelet -1 
Cho ku rei silver pendant -1
Lava 7chakra bracelet -1 
Orange Carnelian bracelet -1</t>
  </si>
  <si>
    <t>Anisha</t>
  </si>
  <si>
    <t>Pyrite bracelet-1 
Black tourmaline bracelet-1</t>
  </si>
  <si>
    <t>Sumithra</t>
  </si>
  <si>
    <t>Flower medicine- 100ml</t>
  </si>
  <si>
    <t xml:space="preserve"> Rilashini</t>
  </si>
  <si>
    <t>94 76 880 9999</t>
  </si>
  <si>
    <t>Amethyst pyramid - 2004 
Pyrite bracelet - 2004 
Pyrite pyramid - 2806 
Medicine consultation
 fees 2 person - 222 
Bach flower medicine
 100ml (2 bottle ) - 6720</t>
  </si>
  <si>
    <t xml:space="preserve">Sri </t>
  </si>
  <si>
    <t>Money Magnet Bracelet 2 ,
Citrine bracelet - 1</t>
  </si>
  <si>
    <t xml:space="preserve">Sathya arunachalam </t>
  </si>
  <si>
    <t>98400 92195</t>
  </si>
  <si>
    <t>Amethyst pyramid 1
Amethyst bracelet 1 
Bach flower medicine 100ml
 + Bach Appointment</t>
  </si>
  <si>
    <t xml:space="preserve">Sharmila </t>
  </si>
  <si>
    <t xml:space="preserve">91770 55334 </t>
  </si>
  <si>
    <t>15 Min appointment</t>
  </si>
  <si>
    <t xml:space="preserve">Jeyasri </t>
  </si>
  <si>
    <t>Black tourmaline brecelet-1</t>
  </si>
  <si>
    <t xml:space="preserve"> gomathi level 1</t>
  </si>
  <si>
    <t>Reiki online class</t>
  </si>
  <si>
    <t>30/07/25</t>
  </si>
  <si>
    <t>banupriya</t>
  </si>
  <si>
    <t xml:space="preserve">   vani </t>
  </si>
  <si>
    <t xml:space="preserve"> money magnet bracelet-1</t>
  </si>
  <si>
    <t>Nirmala</t>
  </si>
  <si>
    <t xml:space="preserve">uma </t>
  </si>
  <si>
    <t>black tourmaline bracelet -1 </t>
  </si>
  <si>
    <t xml:space="preserve"> Rubina</t>
  </si>
  <si>
    <t>15 mins</t>
  </si>
  <si>
    <t>kiruthika</t>
  </si>
  <si>
    <t xml:space="preserve"> Teena</t>
  </si>
  <si>
    <t>108934143410 
108934181338</t>
  </si>
  <si>
    <t>zeal</t>
  </si>
  <si>
    <t xml:space="preserve">Jayaswathi  </t>
  </si>
  <si>
    <t xml:space="preserve"> 30 Min Appointment</t>
  </si>
  <si>
    <t xml:space="preserve"> Gowri shankari</t>
  </si>
  <si>
    <t>Black tourmaline bracelet-1</t>
  </si>
  <si>
    <t>31/07/25</t>
  </si>
  <si>
    <t xml:space="preserve"> Anju</t>
  </si>
  <si>
    <t xml:space="preserve">sree </t>
  </si>
  <si>
    <t xml:space="preserve">zeal </t>
  </si>
  <si>
    <t>reiki level 2  and fullmoonday session</t>
  </si>
  <si>
    <t>completed</t>
  </si>
  <si>
    <t>CONTACT NO</t>
  </si>
  <si>
    <t>Transaction ID</t>
  </si>
  <si>
    <t>Amount</t>
  </si>
  <si>
    <t>Details</t>
  </si>
  <si>
    <t xml:space="preserve">Sagaya merry </t>
  </si>
  <si>
    <t>73388 22267</t>
  </si>
  <si>
    <t>KKBKH252139905 
S95577980
KKBKH252156795
62</t>
  </si>
  <si>
    <t xml:space="preserve"> Level 3 balance amount class
irukku</t>
  </si>
  <si>
    <t xml:space="preserve"> Thenmozhi </t>
  </si>
  <si>
    <t xml:space="preserve">geetha </t>
  </si>
  <si>
    <t>Manjula J</t>
  </si>
  <si>
    <t>Citrine bracelet 1</t>
  </si>
  <si>
    <t xml:space="preserve">Dharshini </t>
  </si>
  <si>
    <t xml:space="preserve"> Black tourmaline bracelet 1</t>
  </si>
  <si>
    <t>Radhika</t>
  </si>
  <si>
    <t>100 ml medicine</t>
  </si>
  <si>
    <t xml:space="preserve">Ananda pechi 
muthukumar </t>
  </si>
  <si>
    <t>Swetha</t>
  </si>
  <si>
    <t>Amethyst pyramid 1
Black tourmaline Pyramid 1 
100ml medicine and Black 
tourmaline bracelat</t>
  </si>
  <si>
    <t xml:space="preserve">Gayathiri </t>
  </si>
  <si>
    <t>521354106418 
521354100351</t>
  </si>
  <si>
    <t xml:space="preserve">Nazeema </t>
  </si>
  <si>
    <t xml:space="preserve"> Knot magic -1</t>
  </si>
  <si>
    <t>Divyabarathi</t>
  </si>
  <si>
    <t xml:space="preserve"> Ace of pentagal card 
and mini bottle -2</t>
  </si>
  <si>
    <t>Rubini</t>
  </si>
  <si>
    <t>1 (469) 3615191</t>
  </si>
  <si>
    <t>denson</t>
  </si>
  <si>
    <t xml:space="preserve"> swetha</t>
  </si>
  <si>
    <t xml:space="preserve">vishnu </t>
  </si>
  <si>
    <t xml:space="preserve">Black tourmaline bracelet -1 
 Citrine pyramid -1 , </t>
  </si>
  <si>
    <t>Bhagyasri</t>
  </si>
  <si>
    <t xml:space="preserve"> karthik</t>
  </si>
  <si>
    <t xml:space="preserve">Dhakshanya </t>
  </si>
  <si>
    <t xml:space="preserve"> Lava 7 Chakra Bracelet 1
Citrine bracelet 1
Amethyst bracelet 1 
Shipping charges</t>
  </si>
  <si>
    <t xml:space="preserve"> Manikandan </t>
  </si>
  <si>
    <t xml:space="preserve">  Sathiya </t>
  </si>
  <si>
    <t xml:space="preserve"> 50ml medicine</t>
  </si>
  <si>
    <t>Lakshmi</t>
  </si>
  <si>
    <t xml:space="preserve"> kalavathy </t>
  </si>
  <si>
    <t xml:space="preserve">15min </t>
  </si>
  <si>
    <t xml:space="preserve">Sukitha  </t>
  </si>
  <si>
    <t>CIUBH25216006988</t>
  </si>
  <si>
    <t>Arul Mozhi</t>
  </si>
  <si>
    <t xml:space="preserve"> Money magnet bracelet 1</t>
  </si>
  <si>
    <t>521621352082 
521682848395</t>
  </si>
  <si>
    <t>Rukmani Subramanian</t>
  </si>
  <si>
    <t>ICICN12025080487419205</t>
  </si>
  <si>
    <t xml:space="preserve"> Bharathi </t>
  </si>
  <si>
    <t>kowsalya </t>
  </si>
  <si>
    <t>50ml</t>
  </si>
  <si>
    <t>uma jagadheesan</t>
  </si>
  <si>
    <t>1 (248) 756-3201</t>
  </si>
  <si>
    <t>Red carnelian pyramid 1 
Tigers eye pyramid 1 
Pyrite pyramid 1 
Citrine pyramid 1 
Tigers eye bracelet 1</t>
  </si>
  <si>
    <t>sindhumari</t>
  </si>
  <si>
    <t>245536232165 
245632402165</t>
  </si>
  <si>
    <t xml:space="preserve"> uma </t>
  </si>
  <si>
    <t>tiger's eye bracelet - 1</t>
  </si>
  <si>
    <t>05.08.25 (medicine )</t>
  </si>
  <si>
    <t>flower medicine 100 ml</t>
  </si>
  <si>
    <t xml:space="preserve"> abiganesh </t>
  </si>
  <si>
    <t>black tourmaline bracelet with budhdha face - 1</t>
  </si>
  <si>
    <t xml:space="preserve">S S BALAJI </t>
  </si>
  <si>
    <t>109273910350 
109273969486</t>
  </si>
  <si>
    <t>Priyanka medicine</t>
  </si>
  <si>
    <t>100ml</t>
  </si>
  <si>
    <t>Perumal</t>
  </si>
  <si>
    <t>No: 521730648277
5217606 61589</t>
  </si>
  <si>
    <t xml:space="preserve"> Reiki Level 2</t>
  </si>
  <si>
    <t xml:space="preserve"> bharathi (mam amount 
pesitanga)</t>
  </si>
  <si>
    <t>Amethyst bracelet - 1 
100ml medicine 100ml - 1</t>
  </si>
  <si>
    <t>Ilavarasi</t>
  </si>
  <si>
    <t>558339902523 
558300908686</t>
  </si>
  <si>
    <t>Rose quartz mini bottle 1</t>
  </si>
  <si>
    <t>Ananda pechi 
muthukumar</t>
  </si>
  <si>
    <t xml:space="preserve"> 81221 56154</t>
  </si>
  <si>
    <t>courier charge -</t>
  </si>
  <si>
    <t xml:space="preserve">Harinisri </t>
  </si>
  <si>
    <t xml:space="preserve"> 81100 81710 </t>
  </si>
  <si>
    <t>Sasikala</t>
  </si>
  <si>
    <t xml:space="preserve"> black tourmaline bracelet -</t>
  </si>
  <si>
    <t>Sreelatha</t>
  </si>
  <si>
    <t xml:space="preserve"> healing session Angel pet</t>
  </si>
  <si>
    <t>pradeepa</t>
  </si>
  <si>
    <t>94 77 751 5813</t>
  </si>
  <si>
    <t xml:space="preserve">Devipriya </t>
  </si>
  <si>
    <t xml:space="preserve">rameswarikannan </t>
  </si>
  <si>
    <t>Vasantha</t>
  </si>
  <si>
    <t>Vasantha fullmoonday donation</t>
  </si>
  <si>
    <t>jayavasu</t>
  </si>
  <si>
    <t xml:space="preserve"> REIKI LEVEL 2</t>
  </si>
  <si>
    <t xml:space="preserve"> Urvashi</t>
  </si>
  <si>
    <t>Reiki Level-2</t>
  </si>
  <si>
    <t xml:space="preserve">Kalamani Loganathan </t>
  </si>
  <si>
    <t>558410176395 
558476375959</t>
  </si>
  <si>
    <t xml:space="preserve">Ranjana
 Thirupathirajan </t>
  </si>
  <si>
    <t>770077937451
258640544532
294706197759</t>
  </si>
  <si>
    <t>shalini</t>
  </si>
  <si>
    <t>Medicine appointment &amp;full moon day</t>
  </si>
  <si>
    <t xml:space="preserve">Rashika </t>
  </si>
  <si>
    <t xml:space="preserve"> Choku Rei Silver pendent -1</t>
  </si>
  <si>
    <t>Amutha rani -</t>
  </si>
  <si>
    <t>Reiki level -2</t>
  </si>
  <si>
    <t xml:space="preserve">Shalini </t>
  </si>
  <si>
    <t xml:space="preserve">15 min - </t>
  </si>
  <si>
    <t>kalavathy</t>
  </si>
  <si>
    <t xml:space="preserve"> malini</t>
  </si>
  <si>
    <t>33 7 83 21 77 73</t>
  </si>
  <si>
    <t>full moon day and 
bramma mugurtha</t>
  </si>
  <si>
    <t>Vijayalakshmi 
arulselvam- 
(Prameela bill name)</t>
  </si>
  <si>
    <t xml:space="preserve">Nudhana </t>
  </si>
  <si>
    <t xml:space="preserve">Manimala </t>
  </si>
  <si>
    <t xml:space="preserve">Gomathi Shankar </t>
  </si>
  <si>
    <t xml:space="preserve"> Asha </t>
  </si>
  <si>
    <t>Full moon day healing Annatharnam</t>
  </si>
  <si>
    <t>Arunadevi Mathan</t>
  </si>
  <si>
    <t xml:space="preserve">Mahalakshmi.G </t>
  </si>
  <si>
    <t xml:space="preserve">komathi R </t>
  </si>
  <si>
    <t xml:space="preserve">priyavelappan </t>
  </si>
  <si>
    <t xml:space="preserve">kavitha arasu </t>
  </si>
  <si>
    <t>558524104320 
521944994740</t>
  </si>
  <si>
    <t>100ml medicine -1</t>
  </si>
  <si>
    <t xml:space="preserve"> Annadhanam +Fullmoonday</t>
  </si>
  <si>
    <t>521947986322 
521929172345</t>
  </si>
  <si>
    <t>Ajitha</t>
  </si>
  <si>
    <t>0807i29452960461</t>
  </si>
  <si>
    <t xml:space="preserve"> priyanka</t>
  </si>
  <si>
    <t>521961477131 
521952268968</t>
  </si>
  <si>
    <t xml:space="preserve">banupriya </t>
  </si>
  <si>
    <t>4897694162092 
109403286270</t>
  </si>
  <si>
    <t>Reiki Level-2</t>
  </si>
  <si>
    <t>Cutie</t>
  </si>
  <si>
    <t>521994486031
521961694844 
558542514295</t>
  </si>
  <si>
    <t xml:space="preserve"> suji</t>
  </si>
  <si>
    <t>Lava 7 chakra bracelet - 1
Money magnet bracelet - 1
Tiger's eye pyramid - 1</t>
  </si>
  <si>
    <t>Abdul</t>
  </si>
  <si>
    <t>sujata</t>
  </si>
  <si>
    <t xml:space="preserve">Dharani </t>
  </si>
  <si>
    <t>713373112195 
713442592195</t>
  </si>
  <si>
    <t xml:space="preserve">dhandapani elango </t>
  </si>
  <si>
    <t>Selenite plate - 1</t>
  </si>
  <si>
    <t xml:space="preserve">deviyani </t>
  </si>
  <si>
    <t>59822547672 
474085147809</t>
  </si>
  <si>
    <t>pragathi</t>
  </si>
  <si>
    <t>517689927270
078951710134</t>
  </si>
  <si>
    <t xml:space="preserve"> pavithra</t>
  </si>
  <si>
    <t xml:space="preserve">Jeeva Manoj </t>
  </si>
  <si>
    <t>anis level 2</t>
  </si>
  <si>
    <t>93425 76579</t>
  </si>
  <si>
    <t>109444765321 
109444782261</t>
  </si>
  <si>
    <t xml:space="preserve"> Reiki Level  2</t>
  </si>
  <si>
    <t xml:space="preserve">Thejeswari </t>
  </si>
  <si>
    <t xml:space="preserve">  vimala </t>
  </si>
  <si>
    <t>522092563528
522093021144</t>
  </si>
  <si>
    <t xml:space="preserve">Anu </t>
  </si>
  <si>
    <t xml:space="preserve"> sankari  </t>
  </si>
  <si>
    <t xml:space="preserve"> shivaraj meena </t>
  </si>
  <si>
    <t xml:space="preserve"> priya</t>
  </si>
  <si>
    <t xml:space="preserve"> knot magic - 2</t>
  </si>
  <si>
    <t xml:space="preserve"> Bhuvana  </t>
  </si>
  <si>
    <t>Karpagam</t>
  </si>
  <si>
    <t>haripriya</t>
  </si>
  <si>
    <t>Medicine 50ml</t>
  </si>
  <si>
    <t xml:space="preserve">Visalakshi K  </t>
  </si>
  <si>
    <t>558618275312 
558651885908</t>
  </si>
  <si>
    <t xml:space="preserve">Vijaya Latha  </t>
  </si>
  <si>
    <t>Tigers eye bracelet-1
7chakra bracelet-1</t>
  </si>
  <si>
    <t xml:space="preserve"> ganga </t>
  </si>
  <si>
    <t>MB75464096155510</t>
  </si>
  <si>
    <t xml:space="preserve"> reiki level 2</t>
  </si>
  <si>
    <t xml:space="preserve">Usha Rengarajan </t>
  </si>
  <si>
    <t>manju</t>
  </si>
  <si>
    <t>Reiki level 2 and fullmoon 
day session</t>
  </si>
  <si>
    <t>sandhiya krishnan</t>
  </si>
  <si>
    <t>357204271907
668889277229</t>
  </si>
  <si>
    <t>sangavi dt</t>
  </si>
  <si>
    <t>Terency</t>
  </si>
  <si>
    <t>Reiki level 2 (2 person)</t>
  </si>
  <si>
    <t>Ramesh</t>
  </si>
  <si>
    <t xml:space="preserve">Sharmili  </t>
  </si>
  <si>
    <t>522094887580 
522094890894</t>
  </si>
  <si>
    <t xml:space="preserve"> yuvarani</t>
  </si>
  <si>
    <t xml:space="preserve">ashwathy </t>
  </si>
  <si>
    <t>Gowri</t>
  </si>
  <si>
    <t>97900 58012</t>
  </si>
  <si>
    <t>veni</t>
  </si>
  <si>
    <t xml:space="preserve"> veni donation</t>
  </si>
  <si>
    <t xml:space="preserve">Jamuna </t>
  </si>
  <si>
    <t xml:space="preserve"> 7625018863‬ </t>
  </si>
  <si>
    <t>109507202789
109507245512</t>
  </si>
  <si>
    <t xml:space="preserve"> aswathy </t>
  </si>
  <si>
    <t>44 7466 976172</t>
  </si>
  <si>
    <t>clear Quartz Bracelet - 1</t>
  </si>
  <si>
    <t xml:space="preserve"> vidya </t>
  </si>
  <si>
    <t xml:space="preserve"> shipping chage + 3 members 
fullmoon session</t>
  </si>
  <si>
    <t xml:space="preserve">Bhuvaneswari S </t>
  </si>
  <si>
    <t>50ml medicine</t>
  </si>
  <si>
    <t xml:space="preserve"> Jayasudha</t>
  </si>
  <si>
    <t>Shibila</t>
  </si>
  <si>
    <t>109538741796
109539136067</t>
  </si>
  <si>
    <t xml:space="preserve"> 15 min</t>
  </si>
  <si>
    <t xml:space="preserve">divya dharshini </t>
  </si>
  <si>
    <t xml:space="preserve"> reiki level -2</t>
  </si>
  <si>
    <t xml:space="preserve"> dinesh</t>
  </si>
  <si>
    <t xml:space="preserve"> bach medicine appointment</t>
  </si>
  <si>
    <t xml:space="preserve"> kalaimani (kalai vani)</t>
  </si>
  <si>
    <t xml:space="preserve">santhi </t>
  </si>
  <si>
    <t xml:space="preserve"> vengatesh</t>
  </si>
  <si>
    <t>- preethi</t>
  </si>
  <si>
    <t>Surendae ( surendran)</t>
  </si>
  <si>
    <t>109597476936
109622064197</t>
  </si>
  <si>
    <t xml:space="preserve"> - Varalakshmi -  </t>
  </si>
  <si>
    <t>88389 07065</t>
  </si>
  <si>
    <t>522356313731
522303729854</t>
  </si>
  <si>
    <t xml:space="preserve"> - Rumana - </t>
  </si>
  <si>
    <t>7chakra bracelet -1
Turquoise bracelet -1 
Balance amount 88rs 
Namba kitta irukku</t>
  </si>
  <si>
    <t xml:space="preserve">Bhuvaneshwari </t>
  </si>
  <si>
    <t>522309402179
522309411558</t>
  </si>
  <si>
    <t xml:space="preserve"> 30 min appointment</t>
  </si>
  <si>
    <t xml:space="preserve">Sridevi Narayanan </t>
  </si>
  <si>
    <t>971 56 549 8794</t>
  </si>
  <si>
    <t>15 min video call</t>
  </si>
  <si>
    <t xml:space="preserve">  Gowri </t>
  </si>
  <si>
    <t>257981592235
258072912235</t>
  </si>
  <si>
    <t>Black tourmaline bracelet -1
7chakra bracelet -1</t>
  </si>
  <si>
    <t xml:space="preserve">Anil Chandran </t>
  </si>
  <si>
    <t xml:space="preserve"> Black Tourmaline bracelet - 1</t>
  </si>
  <si>
    <t>30 min Appointment</t>
  </si>
  <si>
    <t xml:space="preserve">Rajavino </t>
  </si>
  <si>
    <t>724491635909 
129945845968</t>
  </si>
  <si>
    <t xml:space="preserve"> - Rajibai -</t>
  </si>
  <si>
    <t>80560 66143</t>
  </si>
  <si>
    <t xml:space="preserve"> Tigers Eye Bracelet -1</t>
  </si>
  <si>
    <t>- Sowmya entry</t>
  </si>
  <si>
    <t>97908 62120</t>
  </si>
  <si>
    <t>- Black tourmaline bracelet -1
Tiger's eye bracelet -1
Lava 7chakra bracelet -1
Howlite pyramid -1
Citrine pyramid -1
Black tourmaline pyramid -1
Pyrite pyramid -1
Rose quartz pyramid -1
Green aventurine pyramid-1
Howlite ball -1
Medicine 100 ml -1</t>
  </si>
  <si>
    <t>susairaj</t>
  </si>
  <si>
    <t>- Puja</t>
  </si>
  <si>
    <t>- Ramya</t>
  </si>
  <si>
    <t>1 (469) 816-1436</t>
  </si>
  <si>
    <t xml:space="preserve"> munneswar </t>
  </si>
  <si>
    <t>386857372245
386908992245</t>
  </si>
  <si>
    <t>black tourmaline bracelet - 1 &amp;
 citrine mini bottle - 1</t>
  </si>
  <si>
    <t xml:space="preserve">anbu slvi </t>
  </si>
  <si>
    <t>ramya</t>
  </si>
  <si>
    <t>kirithika</t>
  </si>
  <si>
    <t>Pyrite pyramid-1</t>
  </si>
  <si>
    <t>Black tourmaline Pyramid-1</t>
  </si>
  <si>
    <t xml:space="preserve">Sasikala - - </t>
  </si>
  <si>
    <t xml:space="preserve">1 (302) 438-6958 </t>
  </si>
  <si>
    <t>559098355759
559008884361</t>
  </si>
  <si>
    <t>Black tourmaline bracelet 2</t>
  </si>
  <si>
    <t xml:space="preserve">93425 76579 </t>
  </si>
  <si>
    <t>109696082968
109696108132</t>
  </si>
  <si>
    <t xml:space="preserve"> vijayalakshmi </t>
  </si>
  <si>
    <t xml:space="preserve">Geetha </t>
  </si>
  <si>
    <t xml:space="preserve">tiger's eye bracelet </t>
  </si>
  <si>
    <t>13/08/25</t>
  </si>
  <si>
    <t xml:space="preserve">Sheena </t>
  </si>
  <si>
    <t xml:space="preserve"> latha</t>
  </si>
  <si>
    <t xml:space="preserve">bharathisujatha </t>
  </si>
  <si>
    <t>medicine consultation</t>
  </si>
  <si>
    <t xml:space="preserve">Sangeetha </t>
  </si>
  <si>
    <t>Citrine crystal pyramid
Pyrite crystal pyramid</t>
  </si>
  <si>
    <t xml:space="preserve"> gomathi </t>
  </si>
  <si>
    <t xml:space="preserve">bach medicine appointment </t>
  </si>
  <si>
    <t xml:space="preserve"> anuja </t>
  </si>
  <si>
    <t>109747706980
109747136831</t>
  </si>
  <si>
    <t>2607 +2004</t>
  </si>
  <si>
    <t>money magnet bracelet - 1 and pyrite bracelet</t>
  </si>
  <si>
    <t xml:space="preserve">Latha Anand </t>
  </si>
  <si>
    <t xml:space="preserve"> Red Carnelian Pyramid - 1</t>
  </si>
  <si>
    <t>Medicine 100ml-2 bottle</t>
  </si>
  <si>
    <t xml:space="preserve"> Geetha </t>
  </si>
  <si>
    <t>7 Chakra Bracelet 1</t>
  </si>
  <si>
    <t xml:space="preserve">Haripriya  -  - </t>
  </si>
  <si>
    <t>Black tourmaline bracelet - 1
 Instagram id</t>
  </si>
  <si>
    <t>14/08/25</t>
  </si>
  <si>
    <t xml:space="preserve">Maha </t>
  </si>
  <si>
    <t xml:space="preserve"> tamilselvi</t>
  </si>
  <si>
    <t xml:space="preserve"> wheel of fortune card with one bottle crystal</t>
  </si>
  <si>
    <t xml:space="preserve"> Rubini</t>
  </si>
  <si>
    <t>1 469 3615191</t>
  </si>
  <si>
    <t xml:space="preserve">30min appointment </t>
  </si>
  <si>
    <t>15/08/25</t>
  </si>
  <si>
    <t>viji</t>
  </si>
  <si>
    <t xml:space="preserve"> Amudha</t>
  </si>
  <si>
    <t xml:space="preserve"> jeyashree </t>
  </si>
  <si>
    <t>level 1 certificate</t>
  </si>
  <si>
    <t xml:space="preserve">ARINA </t>
  </si>
  <si>
    <t>Reki level 1</t>
  </si>
  <si>
    <t xml:space="preserve">VIJAYALAKSHMI
 GANESH </t>
  </si>
  <si>
    <t xml:space="preserve">  kavin prabhu  </t>
  </si>
  <si>
    <t xml:space="preserve">Pavithra </t>
  </si>
  <si>
    <t xml:space="preserve"> Amethyst pyramid - 1</t>
  </si>
  <si>
    <t>16/08/25</t>
  </si>
  <si>
    <t xml:space="preserve">Asha </t>
  </si>
  <si>
    <t xml:space="preserve"> 87622 44100</t>
  </si>
  <si>
    <t xml:space="preserve"> sathya </t>
  </si>
  <si>
    <t>87601 14455</t>
  </si>
  <si>
    <t xml:space="preserve">C Ilangovan </t>
  </si>
  <si>
    <t xml:space="preserve">Hebzi </t>
  </si>
  <si>
    <t xml:space="preserve"> medicine consultation</t>
  </si>
  <si>
    <t xml:space="preserve"> black tourmaline bracelet -1</t>
  </si>
  <si>
    <t>17/08/25</t>
  </si>
  <si>
    <t>- Hamnamol</t>
  </si>
  <si>
    <t>Rose quartz bracelet-1</t>
  </si>
  <si>
    <t>Lapis lasuli bracelet-1</t>
  </si>
  <si>
    <t>LAVANYA L</t>
  </si>
  <si>
    <t>Asha</t>
  </si>
  <si>
    <t xml:space="preserve"> 99640 54280</t>
  </si>
  <si>
    <t xml:space="preserve">Ananda pechi muthukumar </t>
  </si>
  <si>
    <t>black tourmaline brecelet -1</t>
  </si>
  <si>
    <t xml:space="preserve">Samantha </t>
  </si>
  <si>
    <t>tarot reading class certificate + 
shopping charge</t>
  </si>
  <si>
    <t>18/08/25</t>
  </si>
  <si>
    <t>surya Rajesh</t>
  </si>
  <si>
    <t>1 (612) 458-8613</t>
  </si>
  <si>
    <t>Healing session-6</t>
  </si>
  <si>
    <t>sathya</t>
  </si>
  <si>
    <t>290054179823
689236095131
388012341839</t>
  </si>
  <si>
    <t>Black tourmaline bracelet-1
7chakra prymid-1</t>
  </si>
  <si>
    <t xml:space="preserve">Shibila </t>
  </si>
  <si>
    <t>Ashwini</t>
  </si>
  <si>
    <t>Reiki level 1 ( 2 per)  full moon day 131</t>
  </si>
  <si>
    <t xml:space="preserve">P.komala </t>
  </si>
  <si>
    <t>100ml Medicine + Consultation</t>
  </si>
  <si>
    <t xml:space="preserve"> Sandhya </t>
  </si>
  <si>
    <t xml:space="preserve"> Snehaa</t>
  </si>
  <si>
    <t>Green aventurine pyramid-1</t>
  </si>
  <si>
    <t>Citrine prymid-1</t>
  </si>
  <si>
    <t>Rose quartz prymid-1</t>
  </si>
  <si>
    <t xml:space="preserve">  anushyadevi </t>
  </si>
  <si>
    <t xml:space="preserve">malliga </t>
  </si>
  <si>
    <t xml:space="preserve"> Laxmi</t>
  </si>
  <si>
    <t xml:space="preserve"> uma Maheswari </t>
  </si>
  <si>
    <t>523047810536
523047813736</t>
  </si>
  <si>
    <t xml:space="preserve">Shridevi </t>
  </si>
  <si>
    <t xml:space="preserve">bala </t>
  </si>
  <si>
    <t xml:space="preserve"> 100ml medicine - 1</t>
  </si>
  <si>
    <t xml:space="preserve"> suruthi</t>
  </si>
  <si>
    <t xml:space="preserve"> 99018 04934</t>
  </si>
  <si>
    <t>19/08/25</t>
  </si>
  <si>
    <t xml:space="preserve">Bineetha </t>
  </si>
  <si>
    <t xml:space="preserve">9531053648‬ </t>
  </si>
  <si>
    <t xml:space="preserve">  Dhanalakshmi </t>
  </si>
  <si>
    <t xml:space="preserve"> 6 Healing session</t>
  </si>
  <si>
    <t xml:space="preserve">Vasantha Kumari P  </t>
  </si>
  <si>
    <t>amudha</t>
  </si>
  <si>
    <t>6 months fullmoonday</t>
  </si>
  <si>
    <t>Kamatchi</t>
  </si>
  <si>
    <t>3368844 0998</t>
  </si>
  <si>
    <t>reiki level1</t>
  </si>
  <si>
    <t xml:space="preserve">Gurulakshmi </t>
  </si>
  <si>
    <t xml:space="preserve">Mani </t>
  </si>
  <si>
    <t>jaya james</t>
  </si>
  <si>
    <t>1 hour (Balance amount next
 week la pannuvanga</t>
  </si>
  <si>
    <t xml:space="preserve">Aashish </t>
  </si>
  <si>
    <t xml:space="preserve"> 30 min</t>
  </si>
  <si>
    <t>Shoba</t>
  </si>
  <si>
    <t>MB192005309
03T27275581</t>
  </si>
  <si>
    <t>20/08/25</t>
  </si>
  <si>
    <t xml:space="preserve"> kandha</t>
  </si>
  <si>
    <t>Sowmya Raghavan</t>
  </si>
  <si>
    <t xml:space="preserve">Tharikabthar </t>
  </si>
  <si>
    <t>4A9</t>
  </si>
  <si>
    <t>100ml Medicine</t>
  </si>
  <si>
    <t xml:space="preserve">Swathi Rekha Narayan </t>
  </si>
  <si>
    <t xml:space="preserve">Shoba </t>
  </si>
  <si>
    <t xml:space="preserve"> Lava 7 Chakra bracelet 1 </t>
  </si>
  <si>
    <t>Gowri shankar</t>
  </si>
  <si>
    <t xml:space="preserve"> kavitha</t>
  </si>
  <si>
    <t>geetha</t>
  </si>
  <si>
    <t xml:space="preserve"> Latha</t>
  </si>
  <si>
    <t>gayathiri</t>
  </si>
  <si>
    <t xml:space="preserve">Deepakumaran </t>
  </si>
  <si>
    <t>Medicine appointment</t>
  </si>
  <si>
    <t>mangayarkarasi</t>
  </si>
  <si>
    <t>Dai ko myo symbol card-1</t>
  </si>
  <si>
    <t>Suga</t>
  </si>
  <si>
    <t>7708420849 
523382288772</t>
  </si>
  <si>
    <t>21/08/25</t>
  </si>
  <si>
    <t>Brindha</t>
  </si>
  <si>
    <t>Suja</t>
  </si>
  <si>
    <t>523362887599
523348792440</t>
  </si>
  <si>
    <t xml:space="preserve">Padmini </t>
  </si>
  <si>
    <t xml:space="preserve"> 15 Min</t>
  </si>
  <si>
    <t xml:space="preserve">Venkatakrishnan S </t>
  </si>
  <si>
    <t>donation</t>
  </si>
  <si>
    <t xml:space="preserve">Aishu </t>
  </si>
  <si>
    <t xml:space="preserve">mowni </t>
  </si>
  <si>
    <t xml:space="preserve">Nivetha </t>
  </si>
  <si>
    <t xml:space="preserve"> medicine app</t>
  </si>
  <si>
    <t>preethi</t>
  </si>
  <si>
    <t>22/08/25</t>
  </si>
  <si>
    <t xml:space="preserve"> gawtham</t>
  </si>
  <si>
    <t xml:space="preserve">divya </t>
  </si>
  <si>
    <t xml:space="preserve">Indira Murugan </t>
  </si>
  <si>
    <t xml:space="preserve"> lakshmi </t>
  </si>
  <si>
    <t xml:space="preserve">Nirmala Twesha </t>
  </si>
  <si>
    <t xml:space="preserve">Durga Devi </t>
  </si>
  <si>
    <t>Medicine consultation</t>
  </si>
  <si>
    <t>Nandhini</t>
  </si>
  <si>
    <t>Meenakchi</t>
  </si>
  <si>
    <t xml:space="preserve">Seetha </t>
  </si>
  <si>
    <t xml:space="preserve">Lavankutty </t>
  </si>
  <si>
    <t xml:space="preserve">Shakila </t>
  </si>
  <si>
    <t>23/08/25</t>
  </si>
  <si>
    <t xml:space="preserve">  Mala</t>
  </si>
  <si>
    <t>523589499462
523549034890</t>
  </si>
  <si>
    <t xml:space="preserve">SLS </t>
  </si>
  <si>
    <t xml:space="preserve">Priya S </t>
  </si>
  <si>
    <t>KRISHNA MALAR</t>
  </si>
  <si>
    <t>Vijayasri</t>
  </si>
  <si>
    <t>3883046 22865</t>
  </si>
  <si>
    <t>- shasirekha</t>
  </si>
  <si>
    <t xml:space="preserve">Meena Senthil  </t>
  </si>
  <si>
    <t>priyadharsshini</t>
  </si>
  <si>
    <t xml:space="preserve"> - Kalyani sowmiya 
chivukula. - </t>
  </si>
  <si>
    <t>Tarot card reading certificate</t>
  </si>
  <si>
    <t xml:space="preserve">Prameshwari </t>
  </si>
  <si>
    <t>Yashmin</t>
  </si>
  <si>
    <t>Reiki  level -1</t>
  </si>
  <si>
    <t>Triveni</t>
  </si>
  <si>
    <t>100ml medicine</t>
  </si>
  <si>
    <t xml:space="preserve">santhanalakshmi </t>
  </si>
  <si>
    <t xml:space="preserve"> Dhanalakshmi </t>
  </si>
  <si>
    <t>Money magnet bracelet - 1</t>
  </si>
  <si>
    <t xml:space="preserve">Pramila </t>
  </si>
  <si>
    <t>Tony (Bill name santhosh)</t>
  </si>
  <si>
    <t>Reiki level 1 - one to one</t>
  </si>
  <si>
    <t xml:space="preserve"> nanambika </t>
  </si>
  <si>
    <t xml:space="preserve">Pritha </t>
  </si>
  <si>
    <t xml:space="preserve">Tamilarasi </t>
  </si>
  <si>
    <t xml:space="preserve">Malarvizhi Kumaran </t>
  </si>
  <si>
    <t xml:space="preserve">Sivakami Visvanatha </t>
  </si>
  <si>
    <t>US1471577912
US1472294112</t>
  </si>
  <si>
    <t xml:space="preserve">R. Sarita,  </t>
  </si>
  <si>
    <t xml:space="preserve">Selvarani </t>
  </si>
  <si>
    <t>24/08/25</t>
  </si>
  <si>
    <t>suryaramkumar</t>
  </si>
  <si>
    <t xml:space="preserve">Yamuna </t>
  </si>
  <si>
    <t>lavanya</t>
  </si>
  <si>
    <t>naga</t>
  </si>
  <si>
    <t xml:space="preserve">Sujithra Mani </t>
  </si>
  <si>
    <t>Sumathi</t>
  </si>
  <si>
    <t xml:space="preserve">Manikandan </t>
  </si>
  <si>
    <t xml:space="preserve"> leela sundaram </t>
  </si>
  <si>
    <t xml:space="preserve">subha </t>
  </si>
  <si>
    <t xml:space="preserve">- priya - </t>
  </si>
  <si>
    <t>tamilselvi</t>
  </si>
  <si>
    <t>- Radhika</t>
  </si>
  <si>
    <t xml:space="preserve">Dhardha </t>
  </si>
  <si>
    <t xml:space="preserve"> - rathi -</t>
  </si>
  <si>
    <t>goodlucknithin (Sangeetha)</t>
  </si>
  <si>
    <t xml:space="preserve"> balaji </t>
  </si>
  <si>
    <t xml:space="preserve">Pranavi </t>
  </si>
  <si>
    <t xml:space="preserve">Linda Vishu </t>
  </si>
  <si>
    <t>Reiki Level-1</t>
  </si>
  <si>
    <t xml:space="preserve">K.Mohanakumari </t>
  </si>
  <si>
    <t>Reiki  level-1</t>
  </si>
  <si>
    <t>RESHMA Reshu</t>
  </si>
  <si>
    <t xml:space="preserve">mirdula </t>
  </si>
  <si>
    <t xml:space="preserve">Thanusha Devi </t>
  </si>
  <si>
    <t xml:space="preserve">65 8269 2904 </t>
  </si>
  <si>
    <t xml:space="preserve">Bharathi </t>
  </si>
  <si>
    <t xml:space="preserve">R. Jeyalakshmi </t>
  </si>
  <si>
    <t>Reiki Level1</t>
  </si>
  <si>
    <t xml:space="preserve">Make-up Artist </t>
  </si>
  <si>
    <t>dt</t>
  </si>
  <si>
    <t>Rani -  -</t>
  </si>
  <si>
    <t>Revathy</t>
  </si>
  <si>
    <t>Kathyayani</t>
  </si>
  <si>
    <t xml:space="preserve">Saranya Faval </t>
  </si>
  <si>
    <t>25/08/25</t>
  </si>
  <si>
    <t xml:space="preserve">S.Madhavan </t>
  </si>
  <si>
    <t>hitana (kannagi)</t>
  </si>
  <si>
    <t xml:space="preserve"> Black tourmaline bracelet - 1 
Instagram</t>
  </si>
  <si>
    <t>urmila</t>
  </si>
  <si>
    <t xml:space="preserve">Varalakshmi </t>
  </si>
  <si>
    <t>black tourmaline 
pyramid - 1, amethyst bracelet - 1</t>
  </si>
  <si>
    <t>(hyarnisha) tamilnisha level 1</t>
  </si>
  <si>
    <t>hyarnisha</t>
  </si>
  <si>
    <t xml:space="preserve">Gayatthri </t>
  </si>
  <si>
    <t xml:space="preserve">1 248 9869484 </t>
  </si>
  <si>
    <t>Sampath TK</t>
  </si>
  <si>
    <t xml:space="preserve">jayasree </t>
  </si>
  <si>
    <t>reiki level 2 ( sep month)</t>
  </si>
  <si>
    <t>sogil for money card - 1</t>
  </si>
  <si>
    <t xml:space="preserve">Anitha Ramakrishnan </t>
  </si>
  <si>
    <t>black tourmaline bracelet - 1</t>
  </si>
  <si>
    <t xml:space="preserve"> Vanitha </t>
  </si>
  <si>
    <t>26/08/25</t>
  </si>
  <si>
    <t xml:space="preserve"> philo</t>
  </si>
  <si>
    <t xml:space="preserve"> Mani  </t>
  </si>
  <si>
    <t xml:space="preserve">  Durga </t>
  </si>
  <si>
    <t xml:space="preserve"> 50 ml medicine -2</t>
  </si>
  <si>
    <t xml:space="preserve"> rajalakshmi </t>
  </si>
  <si>
    <t>15min appointment 
tomorrow conform</t>
  </si>
  <si>
    <t>27/08/25</t>
  </si>
  <si>
    <t xml:space="preserve"> Abinaya</t>
  </si>
  <si>
    <t xml:space="preserve">Bala </t>
  </si>
  <si>
    <t xml:space="preserve">49 162 7545627 </t>
  </si>
  <si>
    <t> 15 Min</t>
  </si>
  <si>
    <t>Ayesha</t>
  </si>
  <si>
    <t xml:space="preserve">Ramya sambath </t>
  </si>
  <si>
    <t xml:space="preserve"> Black tourmaline bracelet 2</t>
  </si>
  <si>
    <t xml:space="preserve">Supriya </t>
  </si>
  <si>
    <t xml:space="preserve"> Ashina</t>
  </si>
  <si>
    <t>zibu coin -1</t>
  </si>
  <si>
    <t>Rose quartz bracelet -1
Money magnet bracelet-1
(Balance amount 40rs
 full moon day)</t>
  </si>
  <si>
    <t>28/08/25</t>
  </si>
  <si>
    <t xml:space="preserve"> janaki </t>
  </si>
  <si>
    <t>shunmuga priya</t>
  </si>
  <si>
    <t>1 4705056216</t>
  </si>
  <si>
    <t>level2</t>
  </si>
  <si>
    <t xml:space="preserve"> Lakshmi</t>
  </si>
  <si>
    <t>524010344156
524010478980</t>
  </si>
  <si>
    <t xml:space="preserve"> kannan</t>
  </si>
  <si>
    <t xml:space="preserve">S. Mohanalakshmi </t>
  </si>
  <si>
    <t>643891532405
644210472405</t>
  </si>
  <si>
    <t>Meenacshi -</t>
  </si>
  <si>
    <t xml:space="preserve"> +1 (210) 944-5431</t>
  </si>
  <si>
    <t>Rose quartz pyramid 1  - 2004rs</t>
  </si>
  <si>
    <t>Green aventurine pyramid 1 - 2004rs</t>
  </si>
  <si>
    <t>Citrine pyramid 1  - 2004rs</t>
  </si>
  <si>
    <t>Amythist bracelet 1  - 1504rs</t>
  </si>
  <si>
    <t>Tigers eye bracelet  1 - 2004rs</t>
  </si>
  <si>
    <t>Zibu symbol crystal  1 - 1504rs</t>
  </si>
  <si>
    <t>1 1/2kg shipping charge - 5500rs</t>
  </si>
  <si>
    <t>Amethyst pyramid - 1
Tiger's eye bracelet - 1</t>
  </si>
  <si>
    <t>29/08/25</t>
  </si>
  <si>
    <t xml:space="preserve"> vijayalakshmi</t>
  </si>
  <si>
    <t xml:space="preserve"> 12 sessions healing 
Gst amount payment pannuvanga</t>
  </si>
  <si>
    <t xml:space="preserve">    30 min</t>
  </si>
  <si>
    <t xml:space="preserve"> bharkavi</t>
  </si>
  <si>
    <t xml:space="preserve"> 7 chakra bracelet - 1</t>
  </si>
  <si>
    <t xml:space="preserve">Selvamala </t>
  </si>
  <si>
    <t>97903 27738</t>
  </si>
  <si>
    <t xml:space="preserve"> 100ml bach flower medicine</t>
  </si>
  <si>
    <t>Deepika</t>
  </si>
  <si>
    <t>Red cornilien bracelet-1 
Rose quartz bracelet-1</t>
  </si>
  <si>
    <t>Rejoy</t>
  </si>
  <si>
    <t>Choku rei  pendant-1</t>
  </si>
  <si>
    <t xml:space="preserve"> cho ku rei silver pendant - 1</t>
  </si>
  <si>
    <t>Green aventurine tumble stone set - 1</t>
  </si>
  <si>
    <t>30/08/25</t>
  </si>
  <si>
    <t xml:space="preserve">Sri krishna </t>
  </si>
  <si>
    <t>Sweety (Dayana)</t>
  </si>
  <si>
    <t>Rose quartz bracelet -1</t>
  </si>
  <si>
    <t xml:space="preserve"> Kousalya</t>
  </si>
  <si>
    <t>Vidhya Srinivasa</t>
  </si>
  <si>
    <t>524287352797
524287360465</t>
  </si>
  <si>
    <t>zibu crystal - 1</t>
  </si>
  <si>
    <t>Dt</t>
  </si>
  <si>
    <t xml:space="preserve">Sarmi (L3 ) </t>
  </si>
  <si>
    <t xml:space="preserve">Shipping charges </t>
  </si>
  <si>
    <t>31/08/25</t>
  </si>
  <si>
    <t xml:space="preserve">manjambigai </t>
  </si>
  <si>
    <t xml:space="preserve"> sigil for money card with green
 aventurine thumble stone - 1</t>
  </si>
  <si>
    <t xml:space="preserve"> swathi</t>
  </si>
  <si>
    <t xml:space="preserve">Prakash </t>
  </si>
  <si>
    <t>zibu crystal - 1 
Tiger's eye bracelet - 1</t>
  </si>
  <si>
    <t>Sumathi Jeyapul</t>
  </si>
  <si>
    <t xml:space="preserve"> 15 min Appointment</t>
  </si>
  <si>
    <t>998880032435
998556402435</t>
  </si>
  <si>
    <t xml:space="preserve"> cho ku rei silver pendant - 1</t>
  </si>
  <si>
    <t>abroad 30min appointment</t>
  </si>
  <si>
    <t>Varalakshmi</t>
  </si>
  <si>
    <t>524336994677
524393788061</t>
  </si>
  <si>
    <t xml:space="preserve"> black tourmaline pyramid - 1,
 red Carnelian Pyramid - 1</t>
  </si>
  <si>
    <t>Mano</t>
  </si>
  <si>
    <t xml:space="preserve"> 86828 98783</t>
  </si>
  <si>
    <t>Flower Medicine consultation</t>
  </si>
  <si>
    <t>Shipping charge</t>
  </si>
  <si>
    <t xml:space="preserve">kamatchi </t>
  </si>
  <si>
    <t>33 6 88 44 09 98</t>
  </si>
  <si>
    <t>level 2 &amp; brahma mugurtha</t>
  </si>
  <si>
    <t xml:space="preserve">Indu </t>
  </si>
  <si>
    <t xml:space="preserve"> agila</t>
  </si>
  <si>
    <t xml:space="preserve"> 50ml medicine bottle 1</t>
  </si>
  <si>
    <t xml:space="preserve">Vasugi </t>
  </si>
  <si>
    <t xml:space="preserve"> 99446 50810 </t>
  </si>
  <si>
    <t>97877 17610</t>
  </si>
  <si>
    <t xml:space="preserve">priya </t>
  </si>
  <si>
    <t>88254 59474</t>
  </si>
  <si>
    <t xml:space="preserve"> green aventurine small bottle crystal - 1</t>
  </si>
  <si>
    <t xml:space="preserve"> Archana </t>
  </si>
  <si>
    <t>96068 01955</t>
  </si>
  <si>
    <t xml:space="preserve"> rose quartz bracelet - 1</t>
  </si>
  <si>
    <t xml:space="preserve">rajeshwarirajamurthy </t>
  </si>
  <si>
    <t>524407502585 
524448202475</t>
  </si>
  <si>
    <t>Selenite Plate &amp; Pyrite Bracelet -1</t>
  </si>
  <si>
    <t xml:space="preserve"> devi </t>
  </si>
  <si>
    <t>291992538311
095957287312
733421797751</t>
  </si>
  <si>
    <t xml:space="preserve"> pushpa </t>
  </si>
  <si>
    <t>524472886079
524472843130</t>
  </si>
  <si>
    <t xml:space="preserve">Premila ramesh </t>
  </si>
  <si>
    <t>968 9962 6072</t>
  </si>
  <si>
    <t>30 min appointment</t>
  </si>
  <si>
    <t xml:space="preserve">Leena </t>
  </si>
  <si>
    <t>524522664569
524598969457
524538982647</t>
  </si>
  <si>
    <t>Money magnet bracelet - 1
Clear quartz bracelet - 1</t>
  </si>
  <si>
    <t xml:space="preserve">R. Sarita, Advocate, </t>
  </si>
  <si>
    <t xml:space="preserve">Rani </t>
  </si>
  <si>
    <t xml:space="preserve"> 30 min (2278 account) pay panni irukangs</t>
  </si>
  <si>
    <t xml:space="preserve"> Subiksha </t>
  </si>
  <si>
    <t>Ezhilarasan bach medicine appointment</t>
  </si>
  <si>
    <t xml:space="preserve">Chithra </t>
  </si>
  <si>
    <t>524501264572
524522639474</t>
  </si>
  <si>
    <t xml:space="preserve">Uma </t>
  </si>
  <si>
    <t>88702 21045</t>
  </si>
  <si>
    <t xml:space="preserve"> 96550 11339</t>
  </si>
  <si>
    <t>Green aventurine bracelet-1</t>
  </si>
  <si>
    <t>Rose quartz Tumble stone-1set</t>
  </si>
  <si>
    <t xml:space="preserve"> Reena</t>
  </si>
  <si>
    <t>99862 13215</t>
  </si>
  <si>
    <t>Kalai</t>
  </si>
  <si>
    <t xml:space="preserve"> gowri </t>
  </si>
  <si>
    <t xml:space="preserve"> 30min appointment</t>
  </si>
  <si>
    <t xml:space="preserve">Meera Anand </t>
  </si>
  <si>
    <t xml:space="preserve"> 30 Min Appointmen</t>
  </si>
  <si>
    <t>sriranjani</t>
  </si>
  <si>
    <t>93420 00380</t>
  </si>
  <si>
    <t>Turquoise bracelet-1</t>
  </si>
  <si>
    <t xml:space="preserve"> sriranjani</t>
  </si>
  <si>
    <t>Deviyani</t>
  </si>
  <si>
    <t xml:space="preserve"> 50ml medicine - 1</t>
  </si>
  <si>
    <t xml:space="preserve">Vithya Rajesh </t>
  </si>
  <si>
    <t xml:space="preserve"> medicine app</t>
  </si>
  <si>
    <t xml:space="preserve"> Nadiya </t>
  </si>
  <si>
    <t xml:space="preserve"> vithya</t>
  </si>
  <si>
    <t>971 52 868 7915</t>
  </si>
  <si>
    <t>566176078371
676401683388</t>
  </si>
  <si>
    <t xml:space="preserve">Porkodi.T </t>
  </si>
  <si>
    <t xml:space="preserve">75388 92375 </t>
  </si>
  <si>
    <t xml:space="preserve"> Nagendra Rao</t>
  </si>
  <si>
    <t>91108 04720</t>
  </si>
  <si>
    <t xml:space="preserve"> red jasper bracelet - 1</t>
  </si>
  <si>
    <t xml:space="preserve"> nandhini</t>
  </si>
  <si>
    <t xml:space="preserve"> 70943 85843</t>
  </si>
  <si>
    <t>Roopa</t>
  </si>
  <si>
    <t>Cho ku rei silver pendant -1</t>
  </si>
  <si>
    <t>kasthuri</t>
  </si>
  <si>
    <t xml:space="preserve">Roopa Swaminathan </t>
  </si>
  <si>
    <t xml:space="preserve"> Devi</t>
  </si>
  <si>
    <t>98493 08745</t>
  </si>
  <si>
    <t>7chakra bracelet -1</t>
  </si>
  <si>
    <t xml:space="preserve"> Hashini </t>
  </si>
  <si>
    <t xml:space="preserve"> 100 ml medicine</t>
  </si>
  <si>
    <t xml:space="preserve"> black tourmaline pyramid - 1
Green aventurine bracelet - 1</t>
  </si>
  <si>
    <t xml:space="preserve"> rubini</t>
  </si>
  <si>
    <t>1 (469) 361-5191</t>
  </si>
  <si>
    <t>Shipping charges 4 
100ml bottle medicine</t>
  </si>
  <si>
    <t xml:space="preserve"> chitra</t>
  </si>
  <si>
    <t>95002 74705</t>
  </si>
  <si>
    <t xml:space="preserve">subhavicky </t>
  </si>
  <si>
    <t>524741767086
524762777963</t>
  </si>
  <si>
    <t>Kavithasrinivasan</t>
  </si>
  <si>
    <t>524739043370
524739988995</t>
  </si>
  <si>
    <t>green aventurine bracelet -1</t>
  </si>
  <si>
    <t xml:space="preserve">Immanuel </t>
  </si>
  <si>
    <t>Black tourmaline bracelet -2</t>
  </si>
  <si>
    <t xml:space="preserve">muthumari </t>
  </si>
  <si>
    <t>Card</t>
  </si>
  <si>
    <t xml:space="preserve">Indhuja </t>
  </si>
  <si>
    <t xml:space="preserve"> Brindha </t>
  </si>
  <si>
    <t xml:space="preserve"> - vijaysri -</t>
  </si>
  <si>
    <t xml:space="preserve">Seetha - </t>
  </si>
  <si>
    <t>2910942 79340</t>
  </si>
  <si>
    <t>561366319753
561342526496
561334611319</t>
  </si>
  <si>
    <t>Black tourmaline bracelet - 1
Citrine bracelet - 1
Tigers eye bracelet - 1</t>
  </si>
  <si>
    <t>Nivetha</t>
  </si>
  <si>
    <t xml:space="preserve"> 100ml  Bach medicine</t>
  </si>
  <si>
    <t xml:space="preserve">subiksha </t>
  </si>
  <si>
    <t xml:space="preserve"> 98433 20873 </t>
  </si>
  <si>
    <t>- 50ml medicine - 1</t>
  </si>
  <si>
    <t>Dhanalakshmi</t>
  </si>
  <si>
    <t xml:space="preserve">Indirasrinivasan </t>
  </si>
  <si>
    <t>98448 13659</t>
  </si>
  <si>
    <t xml:space="preserve"> annathanam</t>
  </si>
  <si>
    <t xml:space="preserve">Shameenamohammed </t>
  </si>
  <si>
    <t xml:space="preserve">Subbulakshmi </t>
  </si>
  <si>
    <t>- geetha</t>
  </si>
  <si>
    <t xml:space="preserve"> Subha</t>
  </si>
  <si>
    <t xml:space="preserve">Ameena </t>
  </si>
  <si>
    <t xml:space="preserve">Aswith  </t>
  </si>
  <si>
    <t>Kailash</t>
  </si>
  <si>
    <t>690222057103
690222007638
690222097943</t>
  </si>
  <si>
    <t>Black tourmaline bracelet - 3</t>
  </si>
  <si>
    <t xml:space="preserve">Priyadharshini </t>
  </si>
  <si>
    <t>99449 59837</t>
  </si>
  <si>
    <t>S60452628</t>
  </si>
  <si>
    <t xml:space="preserve">Dharsha </t>
  </si>
  <si>
    <t>MBA0004738770724</t>
  </si>
  <si>
    <t xml:space="preserve">VE.Anusuyadevi </t>
  </si>
  <si>
    <t xml:space="preserve"> Vasantha </t>
  </si>
  <si>
    <t>fullmoonday donation</t>
  </si>
  <si>
    <t>Surya prakash</t>
  </si>
  <si>
    <t> 9500215336</t>
  </si>
  <si>
    <t>No: 6902324 18092</t>
  </si>
  <si>
    <t xml:space="preserve"> amount for Annadhanam +Fullmoonday </t>
  </si>
  <si>
    <t xml:space="preserve">radha </t>
  </si>
  <si>
    <t xml:space="preserve"> anju</t>
  </si>
  <si>
    <t xml:space="preserve">Yashmin </t>
  </si>
  <si>
    <t>524921973155
524921995587</t>
  </si>
  <si>
    <t xml:space="preserve">- poongulali - </t>
  </si>
  <si>
    <t>distance healing session</t>
  </si>
  <si>
    <t>Mohanakumar Rajamani</t>
  </si>
  <si>
    <t>1 hour appointment</t>
  </si>
  <si>
    <t>umasathish</t>
  </si>
  <si>
    <t>- jeevitha</t>
  </si>
  <si>
    <t>110873300566
110873301089
110873286099</t>
  </si>
  <si>
    <t>Tigers eye bracelet-1
Citrine prymid-1
Amethyst prymid-1</t>
  </si>
  <si>
    <t>RMT-1331988</t>
  </si>
  <si>
    <t>1 571 2753910</t>
  </si>
  <si>
    <t>- prakalya</t>
  </si>
  <si>
    <t>1 5138579265</t>
  </si>
  <si>
    <t>Balance amount  Lama Fera 
healing class ku use
 pannikarenu sonnanga</t>
  </si>
  <si>
    <t xml:space="preserve"> - Sivakami -</t>
  </si>
  <si>
    <t>seetha</t>
  </si>
  <si>
    <t>No: 6902628 72621</t>
  </si>
  <si>
    <t xml:space="preserve"> tamilselvi </t>
  </si>
  <si>
    <t xml:space="preserve"> vishnusaran</t>
  </si>
  <si>
    <t>T.Kavitha</t>
  </si>
  <si>
    <t>525057781555
525057778899</t>
  </si>
  <si>
    <t>Red jasper bracelet -1</t>
  </si>
  <si>
    <t>- Rani</t>
  </si>
  <si>
    <t xml:space="preserve"> manijaya</t>
  </si>
  <si>
    <t xml:space="preserve"> level 2</t>
  </si>
  <si>
    <t>goodlucknithin</t>
  </si>
  <si>
    <t>Susitha Manivannan</t>
  </si>
  <si>
    <t xml:space="preserve"> black tourmaline bracelet 1 &amp;
 Fullmoon day</t>
  </si>
  <si>
    <t>Usha</t>
  </si>
  <si>
    <t>Veeran</t>
  </si>
  <si>
    <t>0016OT5135312388</t>
  </si>
  <si>
    <t>Reiki level 2 and 5 persons fullmoonday</t>
  </si>
  <si>
    <t xml:space="preserve"> Sebastian</t>
  </si>
  <si>
    <t xml:space="preserve"> 77088 63028</t>
  </si>
  <si>
    <t>50ml medicine  (  ivar Already appointment
 15min book panni irunthar cancel 
pannittu medicine vaangarar</t>
  </si>
  <si>
    <t>umaabaabu</t>
  </si>
  <si>
    <t xml:space="preserve">Revathy </t>
  </si>
  <si>
    <t>90425 84639</t>
  </si>
  <si>
    <t>Reiki level 2 and fullmoonday</t>
  </si>
  <si>
    <t>Sathy - +91-</t>
  </si>
  <si>
    <t xml:space="preserve">Ambika Mohan </t>
  </si>
  <si>
    <t>93532 21698</t>
  </si>
  <si>
    <t xml:space="preserve">Lakshmi Subramanian </t>
  </si>
  <si>
    <t xml:space="preserve"> karpagam </t>
  </si>
  <si>
    <t>525080999894
525081028786</t>
  </si>
  <si>
    <t xml:space="preserve">Pradeepa </t>
  </si>
  <si>
    <t xml:space="preserve">Tamil </t>
  </si>
  <si>
    <t xml:space="preserve">96003 21723 </t>
  </si>
  <si>
    <t xml:space="preserve">Samandha </t>
  </si>
  <si>
    <t xml:space="preserve"> 96000 37393</t>
  </si>
  <si>
    <t>Bach medicine consultation &amp; 
100ml medicine, 
Triple production Bracelet 1</t>
  </si>
  <si>
    <t>surya</t>
  </si>
  <si>
    <t xml:space="preserve">Sargunalakshmi </t>
  </si>
  <si>
    <t xml:space="preserve">Sheela </t>
  </si>
  <si>
    <t xml:space="preserve">Vaishali </t>
  </si>
  <si>
    <t>personal healing session (2 session only )</t>
  </si>
  <si>
    <t xml:space="preserve">Rubina </t>
  </si>
  <si>
    <t xml:space="preserve">Prasanna kumar </t>
  </si>
  <si>
    <t xml:space="preserve"> 12 Healing session</t>
  </si>
  <si>
    <t>Jayapriya</t>
  </si>
  <si>
    <t xml:space="preserve">keerthitha </t>
  </si>
  <si>
    <t>- kowsalya -</t>
  </si>
  <si>
    <t>Hams Raghu</t>
  </si>
  <si>
    <t xml:space="preserve"> reiki level -1</t>
  </si>
  <si>
    <t xml:space="preserve"> padma priya</t>
  </si>
  <si>
    <t>3 set knot magic</t>
  </si>
  <si>
    <t xml:space="preserve"> Suppriya </t>
  </si>
  <si>
    <t xml:space="preserve">geetha rani </t>
  </si>
  <si>
    <t>0016OT5331007</t>
  </si>
  <si>
    <t xml:space="preserve">Prasanna </t>
  </si>
  <si>
    <t xml:space="preserve">Kalyani </t>
  </si>
  <si>
    <t xml:space="preserve">Viji ravi </t>
  </si>
  <si>
    <t xml:space="preserve"> 97909 80546</t>
  </si>
  <si>
    <t>Level 3 certificate</t>
  </si>
  <si>
    <t>malini</t>
  </si>
  <si>
    <t>Balance amount ammavasai donation
Sep 7 fullmoonday
Sep1 brahma mugurtha</t>
  </si>
  <si>
    <t xml:space="preserve"> kanaga </t>
  </si>
  <si>
    <t xml:space="preserve"> shanmugasundram </t>
  </si>
  <si>
    <t xml:space="preserve">Sandhya </t>
  </si>
  <si>
    <t xml:space="preserve">73389 94919 </t>
  </si>
  <si>
    <t xml:space="preserve">Ash U Ashu U </t>
  </si>
  <si>
    <t>sivapandian</t>
  </si>
  <si>
    <t>money magnet bracelet - 2 ,
 tiger's eye bracelet - 1</t>
  </si>
  <si>
    <t>- kalaimani</t>
  </si>
  <si>
    <t xml:space="preserve">Karpagaselvi </t>
  </si>
  <si>
    <t>98651 89806</t>
  </si>
  <si>
    <t> 30 min</t>
  </si>
  <si>
    <t xml:space="preserve"> sivapandian </t>
  </si>
  <si>
    <t>amethyst pyramid - 1</t>
  </si>
  <si>
    <t>- pandeswari</t>
  </si>
  <si>
    <t>Triple protection bracelet-1</t>
  </si>
  <si>
    <t xml:space="preserve">Janani  </t>
  </si>
  <si>
    <t>525397994034
525398138558</t>
  </si>
  <si>
    <t>8270259924 (or) 9786626312 - 15 min</t>
  </si>
  <si>
    <t>Viji - +</t>
  </si>
  <si>
    <t>41 76 318 50 05</t>
  </si>
  <si>
    <t xml:space="preserve"> 7 chakra bracelet -1</t>
  </si>
  <si>
    <t xml:space="preserve">Nethra </t>
  </si>
  <si>
    <t xml:space="preserve">certificate - 1 reiki level 3 </t>
  </si>
  <si>
    <t xml:space="preserve">Rubina rufy </t>
  </si>
  <si>
    <t>Reiki Level 3 Certificate</t>
  </si>
  <si>
    <t xml:space="preserve">devibalaji </t>
  </si>
  <si>
    <t>medicine consultation + 100ml bach
 flower medicine</t>
  </si>
  <si>
    <t>Mahalingam Aravinthan</t>
  </si>
  <si>
    <t>44 7947 602798</t>
  </si>
  <si>
    <t>30min appointment</t>
  </si>
  <si>
    <t xml:space="preserve">Kishanth </t>
  </si>
  <si>
    <t xml:space="preserve"> 95515 54493</t>
  </si>
  <si>
    <t>100ml bach flower medicine</t>
  </si>
  <si>
    <t>- mariswari -</t>
  </si>
  <si>
    <t>33 6 16 63 00 81</t>
  </si>
  <si>
    <t xml:space="preserve"> level 3 shipping charge</t>
  </si>
  <si>
    <t xml:space="preserve"> sarita -</t>
  </si>
  <si>
    <t xml:space="preserve"> elakiya </t>
  </si>
  <si>
    <t>98400 20772</t>
  </si>
  <si>
    <t xml:space="preserve">Dhana Siva </t>
  </si>
  <si>
    <t>4 cards</t>
  </si>
  <si>
    <t xml:space="preserve"> agila </t>
  </si>
  <si>
    <t>94894 82367</t>
  </si>
  <si>
    <t>388b471a9ec
525445768414</t>
  </si>
  <si>
    <t>triple protection bracelet - 1</t>
  </si>
  <si>
    <t xml:space="preserve"> - Saran -</t>
  </si>
  <si>
    <t xml:space="preserve"> sudha </t>
  </si>
  <si>
    <t>green aventurine bracelet - 1</t>
  </si>
  <si>
    <t xml:space="preserve">Meena </t>
  </si>
  <si>
    <t>525421183021
525420377050</t>
  </si>
  <si>
    <t xml:space="preserve">Hari Priya </t>
  </si>
  <si>
    <t xml:space="preserve">Prema </t>
  </si>
  <si>
    <t xml:space="preserve">preethi </t>
  </si>
  <si>
    <t xml:space="preserve"> 80561 29439</t>
  </si>
  <si>
    <t xml:space="preserve">Vijay sankar </t>
  </si>
  <si>
    <t xml:space="preserve"> 97890 47634</t>
  </si>
  <si>
    <t>111143067011
111143102578</t>
  </si>
  <si>
    <t xml:space="preserve"> Cho ku rei silver pendant 1</t>
  </si>
  <si>
    <t xml:space="preserve">usha </t>
  </si>
  <si>
    <t>mathu</t>
  </si>
  <si>
    <t xml:space="preserve"> Reiki level 3, Tarot reading Certificate</t>
  </si>
  <si>
    <t xml:space="preserve">Sandhiya   </t>
  </si>
  <si>
    <t>Medicine Appointment</t>
  </si>
  <si>
    <t xml:space="preserve"> Raji</t>
  </si>
  <si>
    <t>90928 82299</t>
  </si>
  <si>
    <t xml:space="preserve">Ganesh P  </t>
  </si>
  <si>
    <t>3892303 76049</t>
  </si>
  <si>
    <t>Sridevi</t>
  </si>
  <si>
    <t>353 85 810 5437</t>
  </si>
  <si>
    <t>Healing session 12 , 100ml medicine</t>
  </si>
  <si>
    <t xml:space="preserve"> prashanti </t>
  </si>
  <si>
    <t>30min appointment morning time appointment</t>
  </si>
  <si>
    <t>13/09/25</t>
  </si>
  <si>
    <t>Devatha</t>
  </si>
  <si>
    <t xml:space="preserve"> 9591093132-</t>
  </si>
  <si>
    <t xml:space="preserve">1 2072992070  </t>
  </si>
  <si>
    <t>- Aswathi</t>
  </si>
  <si>
    <t>- jaya james</t>
  </si>
  <si>
    <t>97100 25824</t>
  </si>
  <si>
    <t>562241485008
562273896566</t>
  </si>
  <si>
    <t>august and sep
4720</t>
  </si>
  <si>
    <t>Already pesitanga 1hour 
Balance amount</t>
  </si>
  <si>
    <t xml:space="preserve">Dhana </t>
  </si>
  <si>
    <t xml:space="preserve"> Zibu symbol card - 1</t>
  </si>
  <si>
    <t>Nudhana</t>
  </si>
  <si>
    <t>Priya Sherine</t>
  </si>
  <si>
    <t>Healing session - 6</t>
  </si>
  <si>
    <t xml:space="preserve">Sandhiya Nagarajan   </t>
  </si>
  <si>
    <t>562260058489
562259047693</t>
  </si>
  <si>
    <t>bach 100ml medicine &amp; appointment</t>
  </si>
  <si>
    <t xml:space="preserve">353 85 810 5437 </t>
  </si>
  <si>
    <t>speed post</t>
  </si>
  <si>
    <t xml:space="preserve">sudhamanivel </t>
  </si>
  <si>
    <t xml:space="preserve">Radhika V </t>
  </si>
  <si>
    <t xml:space="preserve">Madhubala shankar </t>
  </si>
  <si>
    <t>tiger's eye bracelet - 2</t>
  </si>
  <si>
    <t xml:space="preserve">Preetha </t>
  </si>
  <si>
    <t xml:space="preserve">Sheela -  - </t>
  </si>
  <si>
    <t>revathi</t>
  </si>
  <si>
    <t>3 Triple protection bracelets &amp;
 1 Tiger eye Pyramid</t>
  </si>
  <si>
    <t>14/09/25</t>
  </si>
  <si>
    <t>evangeline</t>
  </si>
  <si>
    <t>- Rajavelavan</t>
  </si>
  <si>
    <t>Green aventurine bracelet-1</t>
  </si>
  <si>
    <t>15/09/25</t>
  </si>
  <si>
    <t xml:space="preserve">lalithamohanm </t>
  </si>
  <si>
    <t>562451263279
562450173165</t>
  </si>
  <si>
    <t>Money Magnet Bracelet 1</t>
  </si>
  <si>
    <t>Vinoth Inbasekaran</t>
  </si>
  <si>
    <t xml:space="preserve"> 15 min (botim call)</t>
  </si>
  <si>
    <t xml:space="preserve">Sathya
 Sivasubramaniam -   - </t>
  </si>
  <si>
    <t xml:space="preserve">SUNDARARAJAN </t>
  </si>
  <si>
    <t xml:space="preserve"> bernath parimala </t>
  </si>
  <si>
    <t>89715 36256</t>
  </si>
  <si>
    <t>wheel of fortune card with
 one bottle crystal</t>
  </si>
  <si>
    <t xml:space="preserve"> Sridevi</t>
  </si>
  <si>
    <t>Sujatha -</t>
  </si>
  <si>
    <t xml:space="preserve"> Medicine 50ml</t>
  </si>
  <si>
    <t xml:space="preserve"> Gritharan </t>
  </si>
  <si>
    <t xml:space="preserve">Pooja kandasamy </t>
  </si>
  <si>
    <t xml:space="preserve"> 95144 64647</t>
  </si>
  <si>
    <t>525822311571
525808677409</t>
  </si>
  <si>
    <t>Reiki level 1 - 2 persons</t>
  </si>
  <si>
    <t xml:space="preserve">Lavanya </t>
  </si>
  <si>
    <t xml:space="preserve"> 80980 85553 </t>
  </si>
  <si>
    <t xml:space="preserve"> Revathi </t>
  </si>
  <si>
    <t xml:space="preserve">Karthik </t>
  </si>
  <si>
    <t xml:space="preserve"> cho ku rei pendant-1</t>
  </si>
  <si>
    <t>16/09/25</t>
  </si>
  <si>
    <t xml:space="preserve">Vengadesh </t>
  </si>
  <si>
    <t>65 8197 1862</t>
  </si>
  <si>
    <t>Choku rei silver pendent -1</t>
  </si>
  <si>
    <t xml:space="preserve">K.L. sree Rajeshwari </t>
  </si>
  <si>
    <t>Cho ku rei silver pendant 1</t>
  </si>
  <si>
    <t xml:space="preserve"> Gajalakshmi </t>
  </si>
  <si>
    <t>UPI:562557692225.</t>
  </si>
  <si>
    <t>Cho ku rei silver pendant -1</t>
  </si>
  <si>
    <t xml:space="preserve">sakthithirumaran </t>
  </si>
  <si>
    <t xml:space="preserve"> cho ku rei pendant - 1</t>
  </si>
  <si>
    <t xml:space="preserve">Anitha Subramanian </t>
  </si>
  <si>
    <t xml:space="preserve"> cho ku rei pendant - 1</t>
  </si>
  <si>
    <t>Sumitha -</t>
  </si>
  <si>
    <t>Cho ku rei silver pendant 1</t>
  </si>
  <si>
    <t xml:space="preserve">Aswini </t>
  </si>
  <si>
    <t>cho ku rei silver pendant 1</t>
  </si>
  <si>
    <t>Ramya</t>
  </si>
  <si>
    <t>- reiki level 1</t>
  </si>
  <si>
    <t>Raji</t>
  </si>
  <si>
    <t>525912654628
525962097531</t>
  </si>
  <si>
    <t>4000 (460)
 full moon day</t>
  </si>
  <si>
    <t>cho ku rei pendant - 1</t>
  </si>
  <si>
    <t xml:space="preserve">Kamalee </t>
  </si>
  <si>
    <t xml:space="preserve"> Cho ku rei pendant 1</t>
  </si>
  <si>
    <t xml:space="preserve">80567 00465 </t>
  </si>
  <si>
    <t>Aishwarya</t>
  </si>
  <si>
    <t xml:space="preserve">87783 74627 </t>
  </si>
  <si>
    <t xml:space="preserve"> Cho ku rei pendant</t>
  </si>
  <si>
    <t xml:space="preserve">Deepa Sreekumar </t>
  </si>
  <si>
    <t>Cho Ku rei Pendant 1</t>
  </si>
  <si>
    <t xml:space="preserve">Sandhya V </t>
  </si>
  <si>
    <t xml:space="preserve"> 15 Min appointment'</t>
  </si>
  <si>
    <t xml:space="preserve">Haripriya </t>
  </si>
  <si>
    <t xml:space="preserve">ayshakkim </t>
  </si>
  <si>
    <t>Cho ku rei Pendant 1</t>
  </si>
  <si>
    <t xml:space="preserve">Aruna </t>
  </si>
  <si>
    <t>17/09/25</t>
  </si>
  <si>
    <t xml:space="preserve">Ramya </t>
  </si>
  <si>
    <t xml:space="preserve"> Zibu Card</t>
  </si>
  <si>
    <t xml:space="preserve">Sai Aishwarya </t>
  </si>
  <si>
    <t xml:space="preserve">Shanthi S </t>
  </si>
  <si>
    <t xml:space="preserve">Sudha </t>
  </si>
  <si>
    <t>Cho ku rei pendant 1</t>
  </si>
  <si>
    <t>Pyrite bracelet 1</t>
  </si>
  <si>
    <t>Dharani (2)</t>
  </si>
  <si>
    <t xml:space="preserve">974 6670 4251 </t>
  </si>
  <si>
    <t>Aswith</t>
  </si>
  <si>
    <t>1 514 9846650</t>
  </si>
  <si>
    <t>Reiki level-1
Healing session-6</t>
  </si>
  <si>
    <t xml:space="preserve">sathyapriya </t>
  </si>
  <si>
    <t>citrine bracelet - 1</t>
  </si>
  <si>
    <t>Deepa</t>
  </si>
  <si>
    <t>18/09/25</t>
  </si>
  <si>
    <t xml:space="preserve"> Leena</t>
  </si>
  <si>
    <t>72999 07741</t>
  </si>
  <si>
    <t>- Anju</t>
  </si>
  <si>
    <t>526158708594
526158761096</t>
  </si>
  <si>
    <t xml:space="preserve">Sakthi </t>
  </si>
  <si>
    <t>Selinite plate</t>
  </si>
  <si>
    <t xml:space="preserve">Kavithapriya </t>
  </si>
  <si>
    <t>Gayathri Devi</t>
  </si>
  <si>
    <t>111412237951
111412247885</t>
  </si>
  <si>
    <t>sangeetha Dinesh</t>
  </si>
  <si>
    <t>Choku rei pendant-1</t>
  </si>
  <si>
    <t xml:space="preserve">Ramasundaresheari </t>
  </si>
  <si>
    <t xml:space="preserve"> Certificate - 1(level 3 )</t>
  </si>
  <si>
    <t>- sridevi</t>
  </si>
  <si>
    <t xml:space="preserve">Deepak kumaran </t>
  </si>
  <si>
    <t>542093983601
591826120326</t>
  </si>
  <si>
    <t>50ml - 1</t>
  </si>
  <si>
    <t>vyjeyanthimala</t>
  </si>
  <si>
    <t xml:space="preserve">89044 55235 </t>
  </si>
  <si>
    <t>Citrine pyramid 1</t>
  </si>
  <si>
    <t>19/09/25</t>
  </si>
  <si>
    <t>Sanuja</t>
  </si>
  <si>
    <t>Cho ku Rei Silver Pendent -1</t>
  </si>
  <si>
    <t xml:space="preserve">muthukumarmuthu </t>
  </si>
  <si>
    <t xml:space="preserve">padma </t>
  </si>
  <si>
    <t xml:space="preserve">praveena </t>
  </si>
  <si>
    <t>50ml medicine bottles - 4</t>
  </si>
  <si>
    <t xml:space="preserve"> Ramya</t>
  </si>
  <si>
    <t>80767 10649</t>
  </si>
  <si>
    <t xml:space="preserve"> aruljothi </t>
  </si>
  <si>
    <t xml:space="preserve"> aarthy</t>
  </si>
  <si>
    <t xml:space="preserve"> certificates</t>
  </si>
  <si>
    <t xml:space="preserve"> - devi</t>
  </si>
  <si>
    <t xml:space="preserve">- Sowmya - </t>
  </si>
  <si>
    <t xml:space="preserve">97908 62120 </t>
  </si>
  <si>
    <t>Cho ku rei silver pendant -1</t>
  </si>
  <si>
    <t>7chakra bracelet -1</t>
  </si>
  <si>
    <t xml:space="preserve">ananthy </t>
  </si>
  <si>
    <t>- Sowmya</t>
  </si>
  <si>
    <t>Amethyst Bracelet - 1</t>
  </si>
  <si>
    <t>Amethyst pyramid - 1</t>
  </si>
  <si>
    <t>Green aventurine pyramid-1-</t>
  </si>
  <si>
    <t>Rose quartz pyramid - 1</t>
  </si>
  <si>
    <t>Black tourmaline Mini bottle -1</t>
  </si>
  <si>
    <t xml:space="preserve"> - Priya - </t>
  </si>
  <si>
    <t xml:space="preserve">Aravind </t>
  </si>
  <si>
    <t>121962412125
852447094335</t>
  </si>
  <si>
    <t>20/09/25</t>
  </si>
  <si>
    <t xml:space="preserve"> Jyothi </t>
  </si>
  <si>
    <t>81479 71717</t>
  </si>
  <si>
    <t>- sowndarya devi </t>
  </si>
  <si>
    <t>card</t>
  </si>
  <si>
    <t xml:space="preserve"> Nivetha </t>
  </si>
  <si>
    <t>bach medicine appointment
 &amp; 50ml medicine</t>
  </si>
  <si>
    <t>ANBU SELVAN</t>
  </si>
  <si>
    <t xml:space="preserve"> Reiki Level -1</t>
  </si>
  <si>
    <t>Jayasudha -  -</t>
  </si>
  <si>
    <t>Crystal</t>
  </si>
  <si>
    <t>kavithapriya</t>
  </si>
  <si>
    <t>Ranjana - +</t>
  </si>
  <si>
    <t>971 50 473 7935</t>
  </si>
  <si>
    <t>Cho ku rei silver pendent -1</t>
  </si>
  <si>
    <t>Anitha</t>
  </si>
  <si>
    <t>95664 34987</t>
  </si>
  <si>
    <t xml:space="preserve"> - Sowmya - </t>
  </si>
  <si>
    <t>Amethyst bracelet -1</t>
  </si>
  <si>
    <t xml:space="preserve">parvathi </t>
  </si>
  <si>
    <t xml:space="preserve">Jeya james </t>
  </si>
  <si>
    <t xml:space="preserve"> 97100 25824 </t>
  </si>
  <si>
    <t>Bach medicine 100ml 2 bottle</t>
  </si>
  <si>
    <t>Sri</t>
  </si>
  <si>
    <t xml:space="preserve">Menaka </t>
  </si>
  <si>
    <t>kayathry Mahalingam</t>
  </si>
  <si>
    <t>shipping charge 
100ml medicine - 2</t>
  </si>
  <si>
    <t xml:space="preserve"> - Vaishali - </t>
  </si>
  <si>
    <t>- Raji</t>
  </si>
  <si>
    <t>- Raajavarisai</t>
  </si>
  <si>
    <t>100 ml</t>
  </si>
  <si>
    <t xml:space="preserve"> srilatha</t>
  </si>
  <si>
    <t xml:space="preserve"> lapis lazuli bracelet - 1</t>
  </si>
  <si>
    <t xml:space="preserve">Sobiya </t>
  </si>
  <si>
    <t>526342017628
526382326418</t>
  </si>
  <si>
    <t>21/09/25</t>
  </si>
  <si>
    <t xml:space="preserve"> Rajeshwari</t>
  </si>
  <si>
    <t xml:space="preserve">Venkatakrishnan  S </t>
  </si>
  <si>
    <t>Annadhanam</t>
  </si>
  <si>
    <t xml:space="preserve">Amritha Ravi </t>
  </si>
  <si>
    <t xml:space="preserve">savithaneelamegam </t>
  </si>
  <si>
    <t xml:space="preserve">Heerashakshini </t>
  </si>
  <si>
    <t>111551395632
111552452827</t>
  </si>
  <si>
    <t>Red carnelian bracelet-  1</t>
  </si>
  <si>
    <t xml:space="preserve">Kamaleni </t>
  </si>
  <si>
    <t>15 min Appointment</t>
  </si>
  <si>
    <t>97419 83651</t>
  </si>
  <si>
    <t xml:space="preserve">nathiyabanu </t>
  </si>
  <si>
    <t xml:space="preserve">Malini Anbalagan </t>
  </si>
  <si>
    <t xml:space="preserve">Padma  - </t>
  </si>
  <si>
    <t xml:space="preserve"> 98659 31509</t>
  </si>
  <si>
    <t>medicine 100 ml -1</t>
  </si>
  <si>
    <t xml:space="preserve">- Preeta - </t>
  </si>
  <si>
    <t xml:space="preserve">Kanmani -  - </t>
  </si>
  <si>
    <t>80726 35207</t>
  </si>
  <si>
    <t xml:space="preserve">Padmaja </t>
  </si>
  <si>
    <t xml:space="preserve"> 81797 32712</t>
  </si>
  <si>
    <t>Snehasree</t>
  </si>
  <si>
    <t>22/09/25</t>
  </si>
  <si>
    <t>Dharani</t>
  </si>
  <si>
    <t>76392 03001</t>
  </si>
  <si>
    <t>Amethyst pyramid 1,</t>
  </si>
  <si>
    <t>black tourmaline Pyramid 1,</t>
  </si>
  <si>
    <t>lapis lazuli bracelet 1,</t>
  </si>
  <si>
    <t>money magnet bracelet 1</t>
  </si>
  <si>
    <t>24 healing session</t>
  </si>
  <si>
    <t xml:space="preserve">- selvarani - </t>
  </si>
  <si>
    <t>cho ku rei silver pendant 1</t>
  </si>
  <si>
    <t xml:space="preserve"> 82705 48947 </t>
  </si>
  <si>
    <t xml:space="preserve">30min </t>
  </si>
  <si>
    <t xml:space="preserve">Sushmitha </t>
  </si>
  <si>
    <t xml:space="preserve">prema </t>
  </si>
  <si>
    <t xml:space="preserve"> 6380 557 565</t>
  </si>
  <si>
    <t>citrine bracelet - 1</t>
  </si>
  <si>
    <t>Green aventurine pyramid - 1</t>
  </si>
  <si>
    <t xml:space="preserve">Gandhimathi </t>
  </si>
  <si>
    <t>97890 98781</t>
  </si>
  <si>
    <t xml:space="preserve">Ani tha </t>
  </si>
  <si>
    <t>Distance Healing</t>
  </si>
  <si>
    <t xml:space="preserve">Haritha </t>
  </si>
  <si>
    <t xml:space="preserve"> 80952 59988</t>
  </si>
  <si>
    <t xml:space="preserve">Nalini </t>
  </si>
  <si>
    <t>99620 78125</t>
  </si>
  <si>
    <t xml:space="preserve"> Titash raj</t>
  </si>
  <si>
    <t>Tigers eye prymid-1</t>
  </si>
  <si>
    <t>Vadivumohan</t>
  </si>
  <si>
    <t xml:space="preserve">Navanisuresh </t>
  </si>
  <si>
    <t xml:space="preserve"> - Preethi -</t>
  </si>
  <si>
    <t xml:space="preserve">Geetha Vijay </t>
  </si>
  <si>
    <t xml:space="preserve">Amirtha </t>
  </si>
  <si>
    <t xml:space="preserve"> 99436 23406</t>
  </si>
  <si>
    <t>23/09/25</t>
  </si>
  <si>
    <t xml:space="preserve"> kannan </t>
  </si>
  <si>
    <t>90253 66788</t>
  </si>
  <si>
    <t xml:space="preserve"> vinu </t>
  </si>
  <si>
    <t>99977 73764</t>
  </si>
  <si>
    <t xml:space="preserve"> sai aishwarya </t>
  </si>
  <si>
    <t xml:space="preserve"> - Madhumitha -</t>
  </si>
  <si>
    <t xml:space="preserve">Sasi Kumar  </t>
  </si>
  <si>
    <t xml:space="preserve">Kalai vani </t>
  </si>
  <si>
    <t xml:space="preserve"> - S. Malarvizhi - </t>
  </si>
  <si>
    <t>98434 60288</t>
  </si>
  <si>
    <t>45min appointment</t>
  </si>
  <si>
    <t xml:space="preserve"> - Dinesh Kumar- </t>
  </si>
  <si>
    <t xml:space="preserve">Vivek - - </t>
  </si>
  <si>
    <t>govid devi</t>
  </si>
  <si>
    <t xml:space="preserve">agila </t>
  </si>
  <si>
    <t>526669114512
526669123053</t>
  </si>
  <si>
    <t>50ml medicine bottle - 1</t>
  </si>
  <si>
    <t>- Nathiya</t>
  </si>
  <si>
    <t xml:space="preserve"> muruganantham </t>
  </si>
  <si>
    <t xml:space="preserve">Manoj Balaji </t>
  </si>
  <si>
    <t>526661340937
526660636636</t>
  </si>
  <si>
    <t>Howlite bracelet -1</t>
  </si>
  <si>
    <t>Sureshkumar</t>
  </si>
  <si>
    <t xml:space="preserve">98427 77961 </t>
  </si>
  <si>
    <t>Reikilevel -1</t>
  </si>
  <si>
    <t xml:space="preserve">Santhanam rajam </t>
  </si>
  <si>
    <t>96776 66128</t>
  </si>
  <si>
    <t>malini france</t>
  </si>
  <si>
    <t xml:space="preserve">oct month brahma mugurtha &amp; 
fullmoonday 5 members balance
 amount donation </t>
  </si>
  <si>
    <t>sivapandiyan</t>
  </si>
  <si>
    <t>Black tourmaline bracelet - 1</t>
  </si>
  <si>
    <t>Black tourmaline pyramid - 1</t>
  </si>
  <si>
    <t>7 chakra pyramid - 1</t>
  </si>
  <si>
    <t>7 chakra malai - 1</t>
  </si>
  <si>
    <t xml:space="preserve">Menaka Rajasekaran </t>
  </si>
  <si>
    <t>Dhivya</t>
  </si>
  <si>
    <t>melioraindia</t>
  </si>
  <si>
    <t xml:space="preserve">Remyaa </t>
  </si>
  <si>
    <t>Reiki Level 1 &amp; Medicine Consultation</t>
  </si>
  <si>
    <t xml:space="preserve">selva </t>
  </si>
  <si>
    <t xml:space="preserve">Vidhya </t>
  </si>
  <si>
    <t>Shri Rajala</t>
  </si>
  <si>
    <t xml:space="preserve">Yami </t>
  </si>
  <si>
    <t xml:space="preserve">Mythili </t>
  </si>
  <si>
    <t xml:space="preserve">Sudha Sugumar </t>
  </si>
  <si>
    <t>24/09/25</t>
  </si>
  <si>
    <t xml:space="preserve">Mayilsamy </t>
  </si>
  <si>
    <t>87600 30034</t>
  </si>
  <si>
    <t xml:space="preserve">Padmabiraami </t>
  </si>
  <si>
    <t>94872 24731</t>
  </si>
  <si>
    <t>Devendran</t>
  </si>
  <si>
    <t>89392 74367</t>
  </si>
  <si>
    <t xml:space="preserve">Kalpana </t>
  </si>
  <si>
    <t>95386 81805</t>
  </si>
  <si>
    <t xml:space="preserve">Preya Raj </t>
  </si>
  <si>
    <t>61 425 747 709</t>
  </si>
  <si>
    <t xml:space="preserve">Tamilselvi </t>
  </si>
  <si>
    <t xml:space="preserve">90030 77108 </t>
  </si>
  <si>
    <t>Arun Arjunan</t>
  </si>
  <si>
    <t>Dhanapradha</t>
  </si>
  <si>
    <t xml:space="preserve">Akila </t>
  </si>
  <si>
    <t xml:space="preserve">Annakamu </t>
  </si>
  <si>
    <t>Mamtha</t>
  </si>
  <si>
    <t xml:space="preserve">99423 46520 </t>
  </si>
  <si>
    <t>S.Maheswari</t>
  </si>
  <si>
    <t>Srikrupa</t>
  </si>
  <si>
    <t>91766 85860</t>
  </si>
  <si>
    <t xml:space="preserve">Mahademma </t>
  </si>
  <si>
    <t>93607 70885</t>
  </si>
  <si>
    <t xml:space="preserve"> sathiya kannan </t>
  </si>
  <si>
    <t>50ml medicine bottle - 1</t>
  </si>
  <si>
    <t>B.N.Radha</t>
  </si>
  <si>
    <t>Pavee</t>
  </si>
  <si>
    <t xml:space="preserve">97905 96815 </t>
  </si>
  <si>
    <t>Vijitha - +91 -</t>
  </si>
  <si>
    <t xml:space="preserve">88380 74351 </t>
  </si>
  <si>
    <t xml:space="preserve">money magnet bracelet 1
 Reiki level 2 - </t>
  </si>
  <si>
    <t>black tourmaline thumble stone - 1 set</t>
  </si>
  <si>
    <t xml:space="preserve"> Lalitha </t>
  </si>
  <si>
    <t xml:space="preserve">Yoganand </t>
  </si>
  <si>
    <t xml:space="preserve"> 80983 55000</t>
  </si>
  <si>
    <t xml:space="preserve"> 6 Healing session (Baby 2.5year)</t>
  </si>
  <si>
    <t xml:space="preserve"> Nagadevarani </t>
  </si>
  <si>
    <t xml:space="preserve"> - Agilandeshwari - </t>
  </si>
  <si>
    <t xml:space="preserve"> 45min</t>
  </si>
  <si>
    <t xml:space="preserve">Mohan Kumar </t>
  </si>
  <si>
    <t xml:space="preserve"> Selvi </t>
  </si>
  <si>
    <t xml:space="preserve"> Abirami </t>
  </si>
  <si>
    <t xml:space="preserve">Minnalarasan </t>
  </si>
  <si>
    <t>usha</t>
  </si>
  <si>
    <t>563315737405
563345832525</t>
  </si>
  <si>
    <t xml:space="preserve">Catherine Rani </t>
  </si>
  <si>
    <t xml:space="preserve">Mathura  </t>
  </si>
  <si>
    <t>41796706347‬</t>
  </si>
  <si>
    <t>Black tourmaline bracelet 4 - 6016rs</t>
  </si>
  <si>
    <t>Money magnet bracelet 1 - 2607rs</t>
  </si>
  <si>
    <t>Amethyst pyramid 1 - 2004rs</t>
  </si>
  <si>
    <t>Lama fera class fees - 30000rs</t>
  </si>
  <si>
    <t>Shipping charges - 6000rs</t>
  </si>
  <si>
    <t>Annadhanam -2373rs</t>
  </si>
  <si>
    <t xml:space="preserve">Sasi Saravanan </t>
  </si>
  <si>
    <t xml:space="preserve"> Reiki Level1</t>
  </si>
  <si>
    <t xml:space="preserve"> Varshini </t>
  </si>
  <si>
    <t xml:space="preserve">yogashree </t>
  </si>
  <si>
    <t xml:space="preserve"> Deva </t>
  </si>
  <si>
    <t xml:space="preserve">Ganga </t>
  </si>
  <si>
    <t>Reiki Level 1</t>
  </si>
  <si>
    <t xml:space="preserve">Karpagam </t>
  </si>
  <si>
    <t xml:space="preserve"> vanishri </t>
  </si>
  <si>
    <t>99005 48853</t>
  </si>
  <si>
    <t>GST tomorrow payment pannuvanga</t>
  </si>
  <si>
    <t xml:space="preserve"> - Sumi -</t>
  </si>
  <si>
    <t xml:space="preserve"> 30min</t>
  </si>
  <si>
    <t>25/09/25</t>
  </si>
  <si>
    <t>- Shanthi</t>
  </si>
  <si>
    <t>Citrine bracelet-1</t>
  </si>
  <si>
    <t xml:space="preserve"> - keerthiga - </t>
  </si>
  <si>
    <t xml:space="preserve"> - Bashkaran - </t>
  </si>
  <si>
    <t xml:space="preserve">Selvi </t>
  </si>
  <si>
    <t xml:space="preserve"> Santhi </t>
  </si>
  <si>
    <t xml:space="preserve">Jayagowri </t>
  </si>
  <si>
    <t xml:space="preserve">447988 256246 </t>
  </si>
  <si>
    <t xml:space="preserve">- Suganya - </t>
  </si>
  <si>
    <t xml:space="preserve">- sridevi - </t>
  </si>
  <si>
    <t>medicine 100ml</t>
  </si>
  <si>
    <t xml:space="preserve">Ramani </t>
  </si>
  <si>
    <t xml:space="preserve">95978 86020 </t>
  </si>
  <si>
    <t xml:space="preserve"> koushy priya </t>
  </si>
  <si>
    <t>1 (469) 585-2890</t>
  </si>
  <si>
    <t>111758650912
111758618664</t>
  </si>
  <si>
    <t xml:space="preserve"> ashwini </t>
  </si>
  <si>
    <t>26/09/25</t>
  </si>
  <si>
    <t xml:space="preserve">umadevi </t>
  </si>
  <si>
    <t xml:space="preserve"> 7 chakra bracelet</t>
  </si>
  <si>
    <t xml:space="preserve">Mercilin vinosha </t>
  </si>
  <si>
    <t>Vinitha Kumar</t>
  </si>
  <si>
    <t xml:space="preserve"> Red Carnelian Bracelet -1</t>
  </si>
  <si>
    <t xml:space="preserve"> - Rajeshwari - </t>
  </si>
  <si>
    <t>Black tourmaline Bracelet - 1</t>
  </si>
  <si>
    <t xml:space="preserve">- Subha - </t>
  </si>
  <si>
    <t>- Akila</t>
  </si>
  <si>
    <t>- sujatha</t>
  </si>
  <si>
    <t xml:space="preserve"> elakkiya </t>
  </si>
  <si>
    <t>cho ku rei silver pendant - 2</t>
  </si>
  <si>
    <t xml:space="preserve">ayshakkim  </t>
  </si>
  <si>
    <t>Pyrite Pyramid 1</t>
  </si>
  <si>
    <t>27/09/25</t>
  </si>
  <si>
    <t>Sandhya</t>
  </si>
  <si>
    <t>Trinivedi pradeep</t>
  </si>
  <si>
    <t>98863 66213</t>
  </si>
  <si>
    <t xml:space="preserve">Syamala </t>
  </si>
  <si>
    <t>94443 14673</t>
  </si>
  <si>
    <t>Priya kumar</t>
  </si>
  <si>
    <t>99942 04975 -</t>
  </si>
  <si>
    <t xml:space="preserve">- santhimani - </t>
  </si>
  <si>
    <t>certificate</t>
  </si>
  <si>
    <t>Dhanalakshmi -</t>
  </si>
  <si>
    <t xml:space="preserve"> 9677086300 -</t>
  </si>
  <si>
    <t xml:space="preserve"> Cho ku rei pendant - 1</t>
  </si>
  <si>
    <t>28/09/25</t>
  </si>
  <si>
    <t xml:space="preserve"> - Hari shangar - </t>
  </si>
  <si>
    <t>Selenite Plate - 1</t>
  </si>
  <si>
    <t xml:space="preserve">Shiknu </t>
  </si>
  <si>
    <t>- nithiya</t>
  </si>
  <si>
    <t>-Nithya</t>
  </si>
  <si>
    <t>111879196885
111879225645</t>
  </si>
  <si>
    <t>Red carnelian Bracelet 1</t>
  </si>
  <si>
    <t xml:space="preserve">Keerthi </t>
  </si>
  <si>
    <t>90031 37812</t>
  </si>
  <si>
    <t>Full amount pay pannitanga 
 Level  3</t>
  </si>
  <si>
    <t xml:space="preserve"> saravanan </t>
  </si>
  <si>
    <t>lapis lazuli pyramid - 1</t>
  </si>
  <si>
    <t>- sathya</t>
  </si>
  <si>
    <t>- nila</t>
  </si>
  <si>
    <t xml:space="preserve">Sathyasri </t>
  </si>
  <si>
    <t>29/09/25</t>
  </si>
  <si>
    <t xml:space="preserve"> 88255 49158 </t>
  </si>
  <si>
    <t>wheel of fortune card
Crystal mini bottle</t>
  </si>
  <si>
    <t xml:space="preserve">Premi </t>
  </si>
  <si>
    <t xml:space="preserve">Devaraj </t>
  </si>
  <si>
    <t>82968 31504</t>
  </si>
  <si>
    <t xml:space="preserve"> money sigil card - 1</t>
  </si>
  <si>
    <t xml:space="preserve">Dhanvanth </t>
  </si>
  <si>
    <t xml:space="preserve">100ml medicine - 1 </t>
  </si>
  <si>
    <t>50 ml medicine - 1 -</t>
  </si>
  <si>
    <t>- Chamba</t>
  </si>
  <si>
    <t xml:space="preserve"> 90031 75146</t>
  </si>
  <si>
    <t>- Anika</t>
  </si>
  <si>
    <t xml:space="preserve"> 95131 73957 </t>
  </si>
  <si>
    <t>491207086790
598903470936</t>
  </si>
  <si>
    <t>- Haritha -</t>
  </si>
  <si>
    <t>30/09/25</t>
  </si>
  <si>
    <t xml:space="preserve">Gayathri devi </t>
  </si>
  <si>
    <t>527311052250
527387840826</t>
  </si>
  <si>
    <t>Hari priya</t>
  </si>
  <si>
    <t>90031 53620</t>
  </si>
  <si>
    <t>Rasika</t>
  </si>
  <si>
    <t>90801 58878</t>
  </si>
  <si>
    <t>Prabha</t>
  </si>
  <si>
    <t xml:space="preserve">vennilagnanasekaran </t>
  </si>
  <si>
    <t xml:space="preserve"> Cho ku rei silver pendent -1</t>
  </si>
  <si>
    <t>Magarathi</t>
  </si>
  <si>
    <t xml:space="preserve">Hema </t>
  </si>
  <si>
    <t xml:space="preserve"> Money Magnet Bracelet -1</t>
  </si>
  <si>
    <t xml:space="preserve"> Uma</t>
  </si>
  <si>
    <t>91 94896 44880</t>
  </si>
  <si>
    <t>amethyst bracelet -1</t>
  </si>
  <si>
    <t>88843 55303</t>
  </si>
  <si>
    <t>healing sessions 6</t>
  </si>
  <si>
    <t xml:space="preserve">97918 77772 </t>
  </si>
  <si>
    <t xml:space="preserve"> person healing session</t>
  </si>
  <si>
    <t>Selva kumari</t>
  </si>
  <si>
    <t xml:space="preserve"> 87782 52905 </t>
  </si>
  <si>
    <t xml:space="preserve"> Red carnelian pyramid 1</t>
  </si>
  <si>
    <t xml:space="preserve"> lava 7Chakra bracelet 1</t>
  </si>
  <si>
    <t xml:space="preserve"> Malar</t>
  </si>
  <si>
    <t xml:space="preserve"> 6 Healing session</t>
  </si>
  <si>
    <t xml:space="preserve"> Subathra </t>
  </si>
  <si>
    <t>99448 08196</t>
  </si>
  <si>
    <t xml:space="preserve"> sri krishna </t>
  </si>
  <si>
    <t xml:space="preserve"> 98431 11350</t>
  </si>
  <si>
    <t>Zibu crystal-1</t>
  </si>
  <si>
    <t>Amethyst prymid-1 </t>
  </si>
  <si>
    <t xml:space="preserve">                           Howlite bracelet -1</t>
  </si>
  <si>
    <t xml:space="preserve">Guru </t>
  </si>
  <si>
    <t>84281 03712</t>
  </si>
  <si>
    <t>lava 7 chakra bracelet - 1</t>
  </si>
  <si>
    <t>citrine pyramid - 1</t>
  </si>
  <si>
    <t xml:space="preserve">Prabhakaran </t>
  </si>
  <si>
    <t xml:space="preserve"> 94446 37679 </t>
  </si>
  <si>
    <t xml:space="preserve"> Money magnet bracelet - 1</t>
  </si>
  <si>
    <t>Sindhu</t>
  </si>
  <si>
    <t>77956 56124</t>
  </si>
  <si>
    <t xml:space="preserve"> black tourmaline bracelet - 1</t>
  </si>
  <si>
    <t xml:space="preserve"> black tourmaline pyramid - 1</t>
  </si>
  <si>
    <t xml:space="preserve">Anitha </t>
  </si>
  <si>
    <t xml:space="preserve"> +1 (561) 507-8104 </t>
  </si>
  <si>
    <t xml:space="preserve">                          Latha</t>
  </si>
  <si>
    <t xml:space="preserve"> 90926 09054</t>
  </si>
  <si>
    <t>Green aventurine bracelet - 1</t>
  </si>
  <si>
    <t>lava 7 chakra bracelet - 1</t>
  </si>
  <si>
    <t>howlite bracelet - 1</t>
  </si>
  <si>
    <t>Manoj balaji</t>
  </si>
  <si>
    <t xml:space="preserve">95973 45687 </t>
  </si>
  <si>
    <t>Citrine pyramid - 1</t>
  </si>
  <si>
    <t>Green aventurine pyramid - 1</t>
  </si>
  <si>
    <t>Red carnilian pyramid - 1</t>
  </si>
  <si>
    <t xml:space="preserve">Rajakumari </t>
  </si>
  <si>
    <t>81489 84823</t>
  </si>
  <si>
    <t>112081581739
112081385617</t>
  </si>
  <si>
    <t xml:space="preserve"> 50ml bottles - 2</t>
  </si>
  <si>
    <t xml:space="preserve">65 8201 0623 </t>
  </si>
  <si>
    <t>1607ET8465329</t>
  </si>
  <si>
    <t>Sathya vengateshwaran</t>
  </si>
  <si>
    <t>96296 63766</t>
  </si>
  <si>
    <t>Triple protection bracelet - 1</t>
  </si>
  <si>
    <t xml:space="preserve"> 95667 48728</t>
  </si>
  <si>
    <t>Turquoise bracelet - 1</t>
  </si>
  <si>
    <t>Pyrite pyramid - 1</t>
  </si>
  <si>
    <t xml:space="preserve">Rajeswari </t>
  </si>
  <si>
    <t>80155 65792</t>
  </si>
  <si>
    <t>Money magnet bracelet - 1</t>
  </si>
  <si>
    <t xml:space="preserve">Gajalakshmi  </t>
  </si>
  <si>
    <t xml:space="preserve">7397 663 609 </t>
  </si>
  <si>
    <t>Citrine pyramid - </t>
  </si>
  <si>
    <t xml:space="preserve"> Remya </t>
  </si>
  <si>
    <t xml:space="preserve"> Rose quartz bracelet -1</t>
  </si>
  <si>
    <t>73733 19520</t>
  </si>
  <si>
    <t xml:space="preserve">91135 22636‬ </t>
  </si>
  <si>
    <t>527668457621
527686056253</t>
  </si>
  <si>
    <t>green aventurine pyramid - 1
Rose quartz pyramid - 1</t>
  </si>
  <si>
    <t xml:space="preserve">Anoop 
</t>
  </si>
  <si>
    <t xml:space="preserve">99953 53060 </t>
  </si>
  <si>
    <t>Triple protection bracelet - 2</t>
  </si>
  <si>
    <t xml:space="preserve">Mahalakshmi </t>
  </si>
  <si>
    <t>77080 06760</t>
  </si>
  <si>
    <t>Paarvathy priya</t>
  </si>
  <si>
    <t>97862 64504</t>
  </si>
  <si>
    <t xml:space="preserve">
Lapis lazuli bracelet - 1
Clear quartz bracelet - 1
Redcarnilien bracelet - 1
Howlite ball - 1
Amysthist ball - 1</t>
  </si>
  <si>
    <t>Selvi</t>
  </si>
  <si>
    <t>73585 46339</t>
  </si>
  <si>
    <t>lava 7 chakra bracelet - 1</t>
  </si>
  <si>
    <t>triple protection bracelet - 1 
lapis lazuli pyramid - 1 
tigers eye bracelet - 1
gift crytal - 1</t>
  </si>
  <si>
    <t>Jeya Vasudevan</t>
  </si>
  <si>
    <t xml:space="preserve">84890 94534 </t>
  </si>
  <si>
    <t>Mohan kumar</t>
  </si>
  <si>
    <t>95667 48728</t>
  </si>
  <si>
    <t>balance amount</t>
  </si>
  <si>
    <t xml:space="preserve">Preethi </t>
  </si>
  <si>
    <t xml:space="preserve">80757 03922 </t>
  </si>
  <si>
    <t>90619 45126</t>
  </si>
  <si>
    <t>15 min app</t>
  </si>
  <si>
    <t xml:space="preserve">Rama sudharsan </t>
  </si>
  <si>
    <t xml:space="preserve"> 88831 33424</t>
  </si>
  <si>
    <t>Red carnilian pyramid - 1</t>
  </si>
  <si>
    <t>Lapis lazuli pyramid - 1</t>
  </si>
  <si>
    <t>Tiger's eye pyramid - 1</t>
  </si>
  <si>
    <t>7397 663 609</t>
  </si>
  <si>
    <t>Money magnet bracelet- 1</t>
  </si>
  <si>
    <t>Rose quartz pyramid - 1</t>
  </si>
  <si>
    <t xml:space="preserve">Kavya </t>
  </si>
  <si>
    <t xml:space="preserve">95665 42883 </t>
  </si>
  <si>
    <t>Rose quartz bracelet - 1</t>
  </si>
  <si>
    <t>Green aventurine bracelet - 1</t>
  </si>
  <si>
    <t xml:space="preserve">Kanmani </t>
  </si>
  <si>
    <t xml:space="preserve"> 80726 35207</t>
  </si>
  <si>
    <t xml:space="preserve">Eswari </t>
  </si>
  <si>
    <t xml:space="preserve">97873 59184 </t>
  </si>
  <si>
    <t>Money magnet bracelet 1</t>
  </si>
  <si>
    <t>, Citrine Pyramid 1</t>
  </si>
  <si>
    <t>Dhana Siva</t>
  </si>
  <si>
    <t xml:space="preserve"> Black tourmaline bracelet -1</t>
  </si>
  <si>
    <t xml:space="preserve">Neela </t>
  </si>
  <si>
    <t xml:space="preserve"> 97380 29608</t>
  </si>
  <si>
    <t>Triple protection bracelet-1</t>
  </si>
  <si>
    <t xml:space="preserve"> 98402 90803</t>
  </si>
  <si>
    <t>clear Quartz Bracelet- 1</t>
  </si>
  <si>
    <t>Money magnet bracelet - 1</t>
  </si>
  <si>
    <t xml:space="preserve">Reshma </t>
  </si>
  <si>
    <t>98402 90803</t>
  </si>
  <si>
    <t xml:space="preserve">shashikala </t>
  </si>
  <si>
    <t xml:space="preserve">95350 22445 </t>
  </si>
  <si>
    <t>money magnet bracelet - 1</t>
  </si>
  <si>
    <t xml:space="preserve"> poonguzhali -</t>
  </si>
  <si>
    <t xml:space="preserve"> 65 8447 6872</t>
  </si>
  <si>
    <t>6 healing</t>
  </si>
  <si>
    <t xml:space="preserve">Priya Sherine </t>
  </si>
  <si>
    <t>99409 07681</t>
  </si>
  <si>
    <t>5277141 87998</t>
  </si>
  <si>
    <t>amethyst pendant - 1</t>
  </si>
  <si>
    <t xml:space="preserve">Iswarya </t>
  </si>
  <si>
    <t xml:space="preserve">98942 96415 </t>
  </si>
  <si>
    <t xml:space="preserve">Indhurani </t>
  </si>
  <si>
    <t>81291 59328</t>
  </si>
  <si>
    <t>73387 67044</t>
  </si>
  <si>
    <t xml:space="preserve">kalaibani </t>
  </si>
  <si>
    <t>Priyadarsini Udayaraj</t>
  </si>
  <si>
    <t>7708018341 </t>
  </si>
  <si>
    <t> 95002 15336</t>
  </si>
  <si>
    <t>3902757 21862</t>
  </si>
  <si>
    <t xml:space="preserve">fullmoon day </t>
  </si>
  <si>
    <t xml:space="preserve">Kalimuthu </t>
  </si>
  <si>
    <t>1 (408) 666-4326</t>
  </si>
  <si>
    <t>P PADMAJA</t>
  </si>
  <si>
    <t>Reiki Level 2</t>
  </si>
  <si>
    <t xml:space="preserve"> Sweetha</t>
  </si>
  <si>
    <t xml:space="preserve"> Lama Fera Healing</t>
  </si>
  <si>
    <t xml:space="preserve">Sweetha </t>
  </si>
  <si>
    <t>73586 94265</t>
  </si>
  <si>
    <t>fullmoonday</t>
  </si>
  <si>
    <t xml:space="preserve">muhila </t>
  </si>
  <si>
    <t xml:space="preserve"> 90875 20162</t>
  </si>
  <si>
    <t>Amethyst Pyramid-1</t>
  </si>
  <si>
    <t>99447 91292</t>
  </si>
  <si>
    <t xml:space="preserve">Namrutha </t>
  </si>
  <si>
    <t xml:space="preserve"> 74065 19697</t>
  </si>
  <si>
    <t>Maha shriesha</t>
  </si>
  <si>
    <t>77957 12199</t>
  </si>
  <si>
    <t xml:space="preserve">sameena </t>
  </si>
  <si>
    <t>44 7530 861898</t>
  </si>
  <si>
    <t>6917749 66669</t>
  </si>
  <si>
    <t xml:space="preserve">Shyamala </t>
  </si>
  <si>
    <t xml:space="preserve">966 53 394 2862 </t>
  </si>
  <si>
    <t xml:space="preserve">Bagyaayyappan </t>
  </si>
  <si>
    <t xml:space="preserve">kavish </t>
  </si>
  <si>
    <t xml:space="preserve">
vijaya </t>
  </si>
  <si>
    <t xml:space="preserve"> 63811 77420</t>
  </si>
  <si>
    <t>Vijayabharathi</t>
  </si>
  <si>
    <t xml:space="preserve">Revathiravi </t>
  </si>
  <si>
    <t>Aswitha</t>
  </si>
  <si>
    <t xml:space="preserve">1 (514) 984-6650 </t>
  </si>
  <si>
    <t>Reiki level -2 &amp; Full moon day healing</t>
  </si>
  <si>
    <t>6917860 38969</t>
  </si>
  <si>
    <t>5279226 35870</t>
  </si>
  <si>
    <t xml:space="preserve"> Padma </t>
  </si>
  <si>
    <t xml:space="preserve"> Full moon &amp; Annatharnam</t>
  </si>
  <si>
    <t xml:space="preserve"> Shanthi </t>
  </si>
  <si>
    <t xml:space="preserve">Dinesh </t>
  </si>
  <si>
    <t>80159 19880</t>
  </si>
  <si>
    <t>Revathi</t>
  </si>
  <si>
    <t xml:space="preserve">Rani
</t>
  </si>
  <si>
    <t>MB75972908049037</t>
  </si>
  <si>
    <t>Fullmoon day  - 7 month &amp; Brahma1month</t>
  </si>
  <si>
    <t>sumathi</t>
  </si>
  <si>
    <t>91592 81643</t>
  </si>
  <si>
    <t>level 1 &amp; fullmoonday</t>
  </si>
  <si>
    <t>Maliny</t>
  </si>
  <si>
    <t xml:space="preserve">Mala </t>
  </si>
  <si>
    <t xml:space="preserve">ANBU SELVAN </t>
  </si>
  <si>
    <t xml:space="preserve"> Reiki level -2</t>
  </si>
  <si>
    <t>sanarvan</t>
  </si>
  <si>
    <t xml:space="preserve">Vasantha </t>
  </si>
  <si>
    <t xml:space="preserve">63793 29408 </t>
  </si>
  <si>
    <t xml:space="preserve"> Yamini </t>
  </si>
  <si>
    <t xml:space="preserve">Praba </t>
  </si>
  <si>
    <t xml:space="preserve">Prasanna Raj Kumar G.K </t>
  </si>
  <si>
    <t xml:space="preserve">Dhivya </t>
  </si>
  <si>
    <t>Sureka</t>
  </si>
  <si>
    <t xml:space="preserve">41 78 834 82 00 </t>
  </si>
  <si>
    <t>Reiki level 2 and 3 persons fullmoon day</t>
  </si>
  <si>
    <t>Anne</t>
  </si>
  <si>
    <t>98402 37323</t>
  </si>
  <si>
    <t>CAN9358AC</t>
  </si>
  <si>
    <t>preetha</t>
  </si>
  <si>
    <t xml:space="preserve"> 81138 13142</t>
  </si>
  <si>
    <t xml:space="preserve">Madhumitha </t>
  </si>
  <si>
    <t>91760 31972</t>
  </si>
  <si>
    <t xml:space="preserve">Roghini </t>
  </si>
  <si>
    <t>Amethyst bracelet -1</t>
  </si>
  <si>
    <t>Annapoorani pyramid - 1</t>
  </si>
  <si>
    <t>Howlite bracelet - 1</t>
  </si>
  <si>
    <t xml:space="preserve"> 70927 40486</t>
  </si>
  <si>
    <t>Bathmabirami</t>
  </si>
  <si>
    <t>Geethalakshmi</t>
  </si>
  <si>
    <t>96001 29482</t>
  </si>
  <si>
    <t xml:space="preserve">V. Malarvizhi </t>
  </si>
  <si>
    <t>Indra</t>
  </si>
  <si>
    <t>99942 82227</t>
  </si>
  <si>
    <t>msenthil</t>
  </si>
  <si>
    <t>3903492 36430</t>
  </si>
  <si>
    <t xml:space="preserve">Saranya Govind </t>
  </si>
  <si>
    <t xml:space="preserve"> Black tourmaline Bracelet 1</t>
  </si>
  <si>
    <t>Savitha</t>
  </si>
  <si>
    <t>90034 12314</t>
  </si>
  <si>
    <t>88616 08651</t>
  </si>
  <si>
    <t xml:space="preserve"> 88702 21045 </t>
  </si>
  <si>
    <t>100ml  medicine - 1</t>
  </si>
  <si>
    <t xml:space="preserve">vadivumohan </t>
  </si>
  <si>
    <t xml:space="preserve">99948 10295 </t>
  </si>
  <si>
    <t xml:space="preserve"> sree vesshaakah</t>
  </si>
  <si>
    <t>96779 40852</t>
  </si>
  <si>
    <t>100ml 2 bottle</t>
  </si>
  <si>
    <t xml:space="preserve">Buvana </t>
  </si>
  <si>
    <t xml:space="preserve">87549 23733 </t>
  </si>
  <si>
    <t xml:space="preserve">Jeevaraj </t>
  </si>
  <si>
    <t xml:space="preserve">90951 71312 </t>
  </si>
  <si>
    <t xml:space="preserve">99942 04975 </t>
  </si>
  <si>
    <t xml:space="preserve">Punitha </t>
  </si>
  <si>
    <t xml:space="preserve"> 97899 41122 </t>
  </si>
  <si>
    <t>Lava 7Chakra bracelet 1</t>
  </si>
  <si>
    <t>Howlight ball 1</t>
  </si>
  <si>
    <t>Zibu coin 1</t>
  </si>
  <si>
    <t>Amethyst Pyramid 1</t>
  </si>
  <si>
    <t>Thanuja</t>
  </si>
  <si>
    <t xml:space="preserve">Anbuselvi </t>
  </si>
  <si>
    <t>97870 28254</t>
  </si>
  <si>
    <t>45min</t>
  </si>
  <si>
    <t>preethi suresh</t>
  </si>
  <si>
    <t>90032 88410</t>
  </si>
  <si>
    <t>pyrite cluster+ tumble</t>
  </si>
  <si>
    <t>99403 28536</t>
  </si>
  <si>
    <t xml:space="preserve">Sunitha </t>
  </si>
  <si>
    <t xml:space="preserve"> 72599 80812 </t>
  </si>
  <si>
    <t xml:space="preserve"> pyrite cluster+ tumble - 1</t>
  </si>
  <si>
    <t xml:space="preserve"> 97908 62120</t>
  </si>
  <si>
    <t>Pyrite cluster- 3 + tumble</t>
  </si>
  <si>
    <t xml:space="preserve">Lakshmi 
</t>
  </si>
  <si>
    <t xml:space="preserve"> 98809 98981</t>
  </si>
  <si>
    <t>Reiki level - 1</t>
  </si>
  <si>
    <t xml:space="preserve"> vaishini </t>
  </si>
  <si>
    <t>65 8163 1976</t>
  </si>
  <si>
    <t xml:space="preserve">  pyrite cluster+ tumble - 4 </t>
  </si>
  <si>
    <t>Shipping charges</t>
  </si>
  <si>
    <t>Jayanthi</t>
  </si>
  <si>
    <t xml:space="preserve"> pyrite cluster - 1</t>
  </si>
  <si>
    <t xml:space="preserve"> 93425 76579</t>
  </si>
  <si>
    <t xml:space="preserve"> Amethyst bracelet - 1</t>
  </si>
  <si>
    <t xml:space="preserve"> 98409 63910 </t>
  </si>
  <si>
    <t xml:space="preserve"> Pyrite cluster - 1</t>
  </si>
  <si>
    <t>Jona</t>
  </si>
  <si>
    <t>pyrite cluster - 1</t>
  </si>
  <si>
    <t xml:space="preserve">sasirekha </t>
  </si>
  <si>
    <t xml:space="preserve"> 98414 06489</t>
  </si>
  <si>
    <t>Pyrite cluster-1</t>
  </si>
  <si>
    <t xml:space="preserve">Aishu deepi </t>
  </si>
  <si>
    <t>Pushpa</t>
  </si>
  <si>
    <t xml:space="preserve">                         Kumar</t>
  </si>
  <si>
    <t xml:space="preserve"> 94488 91432 </t>
  </si>
  <si>
    <t xml:space="preserve">Abinaya </t>
  </si>
  <si>
    <t xml:space="preserve"> Rukmani</t>
  </si>
  <si>
    <t>Cho ku rei silver pendant</t>
  </si>
  <si>
    <t xml:space="preserve"> Sowmya </t>
  </si>
  <si>
    <t>Black tourmaline pyramid -2</t>
  </si>
  <si>
    <t>Girisha . G</t>
  </si>
  <si>
    <t>Pyrite Cluster 1</t>
  </si>
  <si>
    <t>Amethyst Pyramid 1 ,</t>
  </si>
  <si>
    <t>Tigers Eye bracelet 1</t>
  </si>
  <si>
    <t xml:space="preserve">Valar </t>
  </si>
  <si>
    <t xml:space="preserve">M. Rajeshwari  </t>
  </si>
  <si>
    <t>pryite cluster set -1</t>
  </si>
  <si>
    <t xml:space="preserve">Poojakirthidhaipan </t>
  </si>
  <si>
    <t xml:space="preserve"> Pyrite Cluster 1</t>
  </si>
  <si>
    <t xml:space="preserve"> Kalpana </t>
  </si>
  <si>
    <t xml:space="preserve"> Pyrite Cluster 1</t>
  </si>
  <si>
    <t>Amethyst bracelet -1,pyrite cluster-1</t>
  </si>
  <si>
    <t>97898 24961</t>
  </si>
  <si>
    <t>Ishwarya</t>
  </si>
  <si>
    <t xml:space="preserve">82201 29306 </t>
  </si>
  <si>
    <t xml:space="preserve"> Citrine bracelet - 1</t>
  </si>
  <si>
    <t xml:space="preserve">Sasidevi </t>
  </si>
  <si>
    <t xml:space="preserve">Kamala </t>
  </si>
  <si>
    <t xml:space="preserve">98912 35725 </t>
  </si>
  <si>
    <t>6919664 82180</t>
  </si>
  <si>
    <t xml:space="preserve"> pyrite cluster - set 1</t>
  </si>
  <si>
    <t xml:space="preserve">                              Anju</t>
  </si>
  <si>
    <t>30MIN</t>
  </si>
  <si>
    <t xml:space="preserve">                        Dhana Siva</t>
  </si>
  <si>
    <t>pyrite cluster - 3</t>
  </si>
  <si>
    <t>7 chakra bracelet - 1</t>
  </si>
  <si>
    <t xml:space="preserve"> black tourmaline pyramid - 1</t>
  </si>
  <si>
    <t xml:space="preserve">Yogeshwari  </t>
  </si>
  <si>
    <t>pyrite cluster set - 1</t>
  </si>
  <si>
    <t xml:space="preserve">Hari Ganesh </t>
  </si>
  <si>
    <t xml:space="preserve">uma maheswari </t>
  </si>
  <si>
    <t>99658 17094</t>
  </si>
  <si>
    <t>Pyrite cluster-1 set</t>
  </si>
  <si>
    <t>Lama fera healing - 1</t>
  </si>
  <si>
    <t>Shipping charge - 5000</t>
  </si>
  <si>
    <t>Pyrite cluster - 1</t>
  </si>
  <si>
    <t xml:space="preserve">95970 16987 </t>
  </si>
  <si>
    <t>pyrite cluster set -1</t>
  </si>
  <si>
    <t xml:space="preserve">Sureka </t>
  </si>
  <si>
    <t>41 78 834 82 00</t>
  </si>
  <si>
    <t xml:space="preserve"> Cho ku rei silver pendant - 1</t>
  </si>
  <si>
    <t xml:space="preserve">                          Jayasri </t>
  </si>
  <si>
    <t>Pyrite Cluster</t>
  </si>
  <si>
    <t xml:space="preserve">                              Priya </t>
  </si>
  <si>
    <t xml:space="preserve"> Pyrite Cluster</t>
  </si>
  <si>
    <t xml:space="preserve">Sowmiya </t>
  </si>
  <si>
    <t xml:space="preserve"> 97100 41617 </t>
  </si>
  <si>
    <t xml:space="preserve"> Pyrite pyramid 1</t>
  </si>
  <si>
    <t>Money magnet bracelet 1</t>
  </si>
  <si>
    <t xml:space="preserve"> Pyrite Cluster</t>
  </si>
  <si>
    <t xml:space="preserve">                             Archana </t>
  </si>
  <si>
    <t>73970 70763</t>
  </si>
  <si>
    <t>Sathish</t>
  </si>
  <si>
    <t xml:space="preserve">Neela Krishnan </t>
  </si>
  <si>
    <t xml:space="preserve"> Pyrite Cluster </t>
  </si>
  <si>
    <t>Nasreen</t>
  </si>
  <si>
    <t>89252 46369</t>
  </si>
  <si>
    <t xml:space="preserve"> Pyrite cluster 1</t>
  </si>
  <si>
    <t xml:space="preserve">Rooba </t>
  </si>
  <si>
    <t xml:space="preserve"> 97049 18945</t>
  </si>
  <si>
    <t>Clear quartz tumble stone set 1</t>
  </si>
  <si>
    <t xml:space="preserve"> Madhura </t>
  </si>
  <si>
    <t xml:space="preserve"> pyrite Cluster -1</t>
  </si>
  <si>
    <t xml:space="preserve"> Rudra </t>
  </si>
  <si>
    <t xml:space="preserve"> Pyrite cluster - 2</t>
  </si>
  <si>
    <t xml:space="preserve">santhiya </t>
  </si>
  <si>
    <t xml:space="preserve"> 73586 16661</t>
  </si>
  <si>
    <t xml:space="preserve">Harishankar </t>
  </si>
  <si>
    <t xml:space="preserve"> pyrite cluster -1</t>
  </si>
  <si>
    <t xml:space="preserve"> Kavitha </t>
  </si>
  <si>
    <t>pyrite cluster -1</t>
  </si>
  <si>
    <t>50ml medicine - 2</t>
  </si>
  <si>
    <t xml:space="preserve">98654 90552 </t>
  </si>
  <si>
    <t xml:space="preserve"> pyrite cluster+ tumble - 1</t>
  </si>
  <si>
    <t xml:space="preserve"> Manju</t>
  </si>
  <si>
    <t xml:space="preserve"> 100ml medicine -1</t>
  </si>
  <si>
    <t xml:space="preserve"> Ezhilarasi </t>
  </si>
  <si>
    <t>5283706 24362</t>
  </si>
  <si>
    <t xml:space="preserve">Subashini </t>
  </si>
  <si>
    <t xml:space="preserve"> 70322 93415 </t>
  </si>
  <si>
    <t xml:space="preserve"> Renuka</t>
  </si>
  <si>
    <t xml:space="preserve"> Pyrite cluster set -1</t>
  </si>
  <si>
    <t xml:space="preserve">Banu </t>
  </si>
  <si>
    <t xml:space="preserve">Saritha </t>
  </si>
  <si>
    <t>91 96269 62145</t>
  </si>
  <si>
    <t xml:space="preserve"> black tourmaline pyramid - 1,</t>
  </si>
  <si>
    <t xml:space="preserve">money magnet bracelet 3 </t>
  </si>
  <si>
    <t xml:space="preserve"> crystals combination - 1</t>
  </si>
  <si>
    <t xml:space="preserve">Vivek </t>
  </si>
  <si>
    <t xml:space="preserve"> 99620 94942 </t>
  </si>
  <si>
    <t xml:space="preserve"> lava 7 chakra beacelet -1</t>
  </si>
  <si>
    <t xml:space="preserve">Ishwarya </t>
  </si>
  <si>
    <t xml:space="preserve"> 74489 98485</t>
  </si>
  <si>
    <t>Amethyst pyramid - 1</t>
  </si>
  <si>
    <t xml:space="preserve">                          Sathish</t>
  </si>
  <si>
    <t xml:space="preserve">vanishri
</t>
  </si>
  <si>
    <t>Maheswari</t>
  </si>
  <si>
    <t xml:space="preserve"> 85239 50841</t>
  </si>
  <si>
    <t>100ml - 2 bottle</t>
  </si>
  <si>
    <t>Sangeetha</t>
  </si>
  <si>
    <t xml:space="preserve"> triple protection bracelet - 1</t>
  </si>
  <si>
    <t>suresh</t>
  </si>
  <si>
    <t>89396 65477</t>
  </si>
  <si>
    <t xml:space="preserve">Kannagi  </t>
  </si>
  <si>
    <t>63748 65549</t>
  </si>
  <si>
    <t xml:space="preserve"> Green aventurine prymid-1</t>
  </si>
  <si>
    <t xml:space="preserve"> 78068 21201</t>
  </si>
  <si>
    <t xml:space="preserve">Vimaladevi </t>
  </si>
  <si>
    <t xml:space="preserve">  49 176 87319020</t>
  </si>
  <si>
    <t>Lama fera class fee &amp;</t>
  </si>
  <si>
    <t>Lava 7 chakra Bracelet - 1</t>
  </si>
  <si>
    <t>Pyrite cluster - 5</t>
  </si>
  <si>
    <t>Shipping charges -9500rs</t>
  </si>
  <si>
    <t>Next 2 months Brahma mugurtha</t>
  </si>
  <si>
    <t xml:space="preserve">Balamani </t>
  </si>
  <si>
    <t>Sowmya</t>
  </si>
  <si>
    <t>Annapoorna pyramid - 1</t>
  </si>
  <si>
    <t>Lava 7 chakra bracelet - 1</t>
  </si>
  <si>
    <t>Red Carnelian Pyramid - 1</t>
  </si>
  <si>
    <t>Money magnet bracelet 4 crystals combination - 1</t>
  </si>
  <si>
    <t>Red jasper bracelet - 2</t>
  </si>
  <si>
    <t xml:space="preserve">Ashaganesh </t>
  </si>
  <si>
    <t>97406 37312</t>
  </si>
  <si>
    <t xml:space="preserve"> pyrite cluster set -1</t>
  </si>
  <si>
    <t xml:space="preserve">Meenakshi </t>
  </si>
  <si>
    <t xml:space="preserve">Santhanam </t>
  </si>
  <si>
    <t xml:space="preserve"> 96776 66128 </t>
  </si>
  <si>
    <t xml:space="preserve"> 50 ml medicine - 1</t>
  </si>
  <si>
    <t>kavish</t>
  </si>
  <si>
    <t>41 79 964 18 89</t>
  </si>
  <si>
    <t>Red jasper bracelet-1</t>
  </si>
  <si>
    <t>Malarvizhi</t>
  </si>
  <si>
    <t xml:space="preserve">Thulasi </t>
  </si>
  <si>
    <t xml:space="preserve">91760 56969 </t>
  </si>
  <si>
    <t>Lava 7 chakra bracelet - 1</t>
  </si>
  <si>
    <t>13/10/25</t>
  </si>
  <si>
    <t xml:space="preserve">                        Gayathri </t>
  </si>
  <si>
    <t xml:space="preserve"> 63830 26919</t>
  </si>
  <si>
    <t xml:space="preserve"> rose quartz zibu coin</t>
  </si>
  <si>
    <t xml:space="preserve"> Bhuvaneshwari </t>
  </si>
  <si>
    <t>80729 53851</t>
  </si>
  <si>
    <t>Lava 7chakra bracelet -1</t>
  </si>
  <si>
    <t xml:space="preserve">Anuroopa </t>
  </si>
  <si>
    <t>84388 11671</t>
  </si>
  <si>
    <t xml:space="preserve">97907 55354 </t>
  </si>
  <si>
    <t xml:space="preserve"> Amethyst bracelet  - 1</t>
  </si>
  <si>
    <t xml:space="preserve"> Ravi  </t>
  </si>
  <si>
    <t>95432 18383</t>
  </si>
  <si>
    <t xml:space="preserve"> pyrite cluster set - 1</t>
  </si>
  <si>
    <t>80728 55156</t>
  </si>
  <si>
    <t xml:space="preserve">                      Nithya</t>
  </si>
  <si>
    <t xml:space="preserve">                   Parameshwari</t>
  </si>
  <si>
    <t xml:space="preserve">63835 16221 </t>
  </si>
  <si>
    <t>money magnet bracelet 1</t>
  </si>
  <si>
    <t xml:space="preserve">                      Devsri</t>
  </si>
  <si>
    <t xml:space="preserve"> 93459 31363 </t>
  </si>
  <si>
    <t xml:space="preserve"> Citrine Bracelet 1 </t>
  </si>
  <si>
    <t xml:space="preserve">Santhi </t>
  </si>
  <si>
    <t xml:space="preserve"> Pyrite Cluster 2</t>
  </si>
  <si>
    <t xml:space="preserve">Kanimozhi </t>
  </si>
  <si>
    <t xml:space="preserve">Devi priya </t>
  </si>
  <si>
    <t xml:space="preserve">87926 26605 </t>
  </si>
  <si>
    <t>14/10/25</t>
  </si>
  <si>
    <t>97890 47634</t>
  </si>
  <si>
    <t>Lava 7chakra bracelet-1</t>
  </si>
  <si>
    <t xml:space="preserve">                              Rani </t>
  </si>
  <si>
    <t xml:space="preserve"> Pyrite Cluster  - 3</t>
  </si>
  <si>
    <t xml:space="preserve"> kannagi </t>
  </si>
  <si>
    <t xml:space="preserve"> 97901 65658</t>
  </si>
  <si>
    <t>Amethyst prymid-1</t>
  </si>
  <si>
    <t>Sai Pranav</t>
  </si>
  <si>
    <t xml:space="preserve">95666 90659 </t>
  </si>
  <si>
    <t xml:space="preserve"> Amethyst Pyramid 1</t>
  </si>
  <si>
    <t>Abi</t>
  </si>
  <si>
    <t>Shakila banu</t>
  </si>
  <si>
    <t xml:space="preserve">  pyrite cluster - 1</t>
  </si>
  <si>
    <t>Lakshmi praba</t>
  </si>
  <si>
    <t>15/10/25</t>
  </si>
  <si>
    <t>Kannan</t>
  </si>
  <si>
    <t xml:space="preserve">  Black Tourmaline Bracelet 1</t>
  </si>
  <si>
    <t>suryaprakash</t>
  </si>
  <si>
    <t xml:space="preserve">95002 15336 </t>
  </si>
  <si>
    <t>5288272 97761
6922878 10311</t>
  </si>
  <si>
    <t>99409 07616</t>
  </si>
  <si>
    <t xml:space="preserve">Shiva </t>
  </si>
  <si>
    <t>T2510151508050832823022</t>
  </si>
  <si>
    <t>ELLAKIYA PRIYAA</t>
  </si>
  <si>
    <t xml:space="preserve">Anbarasi </t>
  </si>
  <si>
    <t xml:space="preserve">95662 22635 </t>
  </si>
  <si>
    <t>Money magnet bracelet 1
100ml medicine 1</t>
  </si>
  <si>
    <t xml:space="preserve">Jabeen sana </t>
  </si>
  <si>
    <t>98845 88393</t>
  </si>
  <si>
    <t>524970642885
525033792885
525103472885</t>
  </si>
  <si>
    <t>Green aventurine bracelet - 1
Tiger eye pyramid - 1
Lava 7 cakra bracelet - 1</t>
  </si>
  <si>
    <t xml:space="preserve"> 99529 49411</t>
  </si>
  <si>
    <t>112703892693
112704432143</t>
  </si>
  <si>
    <t xml:space="preserve"> srinivasan </t>
  </si>
  <si>
    <t>88381 97689</t>
  </si>
  <si>
    <t>pyrite cluster with black tumble - 1</t>
  </si>
  <si>
    <t>16/10/25</t>
  </si>
  <si>
    <t xml:space="preserve">Sarala </t>
  </si>
  <si>
    <t>528900989789
565400983836
528900996322</t>
  </si>
  <si>
    <t>Money magnet bracelet - 1
Pyrite bracelet - 1</t>
  </si>
  <si>
    <t xml:space="preserve"> Glory </t>
  </si>
  <si>
    <t>96532 93238</t>
  </si>
  <si>
    <t>607130292895
607235942895</t>
  </si>
  <si>
    <t>Orange carnelian bracelet -1</t>
  </si>
  <si>
    <t xml:space="preserve">Anbu selvi </t>
  </si>
  <si>
    <t xml:space="preserve">97870 28254 </t>
  </si>
  <si>
    <t>528902533409
528902538587</t>
  </si>
  <si>
    <t xml:space="preserve">SuganyaVijayan </t>
  </si>
  <si>
    <t>Pyrite cluster - 1</t>
  </si>
  <si>
    <t>Sivaranjani</t>
  </si>
  <si>
    <t>Triveni Pradeep</t>
  </si>
  <si>
    <t>Pyrite cluster-1</t>
  </si>
  <si>
    <t xml:space="preserve">Pooja </t>
  </si>
  <si>
    <t>96116 69879</t>
  </si>
  <si>
    <t>112448696047
T2510171652215795508212</t>
  </si>
  <si>
    <t>Triple protection Bracelet -1</t>
  </si>
  <si>
    <t>93840 83733</t>
  </si>
  <si>
    <t xml:space="preserve">nisha </t>
  </si>
  <si>
    <t xml:space="preserve">85902 57570 </t>
  </si>
  <si>
    <t>pyrite cluster+ black tumble - 1</t>
  </si>
  <si>
    <t xml:space="preserve">sundari </t>
  </si>
  <si>
    <t>R. Sarita</t>
  </si>
  <si>
    <t>Annapurna Gukanti</t>
  </si>
  <si>
    <t>17/10/25</t>
  </si>
  <si>
    <t>Siva kumar</t>
  </si>
  <si>
    <t>6923862 65910</t>
  </si>
  <si>
    <t>Thenmozhi dubai</t>
  </si>
  <si>
    <t>971 50 247 9639</t>
  </si>
  <si>
    <t>Sujatha</t>
  </si>
  <si>
    <t xml:space="preserve"> Sangeetha </t>
  </si>
  <si>
    <t>112788631769
112788650587</t>
  </si>
  <si>
    <t xml:space="preserve">100ml medicine </t>
  </si>
  <si>
    <t>Renuga</t>
  </si>
  <si>
    <t>Thenmozhi duba</t>
  </si>
  <si>
    <t xml:space="preserve">Bhramma mugurtham </t>
  </si>
  <si>
    <t>Full Moon Day-2 person</t>
  </si>
  <si>
    <t>4DECD1F717C4</t>
  </si>
  <si>
    <t>15min appointment</t>
  </si>
  <si>
    <t xml:space="preserve"> Saranya
</t>
  </si>
  <si>
    <t>Pyrite cluster -1</t>
  </si>
  <si>
    <t xml:space="preserve"> Arun</t>
  </si>
  <si>
    <t xml:space="preserve">91 86676 64358‬ </t>
  </si>
  <si>
    <t xml:space="preserve">15 min </t>
  </si>
  <si>
    <t xml:space="preserve"> Mohana</t>
  </si>
  <si>
    <t xml:space="preserve"> Pyrite cluster -1</t>
  </si>
  <si>
    <t>18/10/25</t>
  </si>
  <si>
    <t xml:space="preserve">Thenmozhi </t>
  </si>
  <si>
    <t>Uma kowsalya </t>
  </si>
  <si>
    <t>98416 02222‬</t>
  </si>
  <si>
    <t>Sheela</t>
  </si>
  <si>
    <t>Santhoshi</t>
  </si>
  <si>
    <t>Jayakumar</t>
  </si>
  <si>
    <t>Black tourmaline brecelet -1</t>
  </si>
  <si>
    <t xml:space="preserve">Arthi </t>
  </si>
  <si>
    <t>vino</t>
  </si>
  <si>
    <t>529108447464
529108573809</t>
  </si>
  <si>
    <t>money magnet bracelet - 1</t>
  </si>
  <si>
    <t xml:space="preserve">Nirmala </t>
  </si>
  <si>
    <t>96206 62427</t>
  </si>
  <si>
    <t>Jophin Jees</t>
  </si>
  <si>
    <t>Elavarasi kandasamy</t>
  </si>
  <si>
    <t xml:space="preserve"> reiki level 1 </t>
  </si>
  <si>
    <t xml:space="preserve">Anusya </t>
  </si>
  <si>
    <t>Gayathri</t>
  </si>
  <si>
    <t>112849145269
112849220298</t>
  </si>
  <si>
    <t>Lava 7 Chakra Bracelet 1</t>
  </si>
  <si>
    <t>Geetha lakshmi</t>
  </si>
  <si>
    <t>Sadhana</t>
  </si>
  <si>
    <t>MB18194948046T2631205</t>
  </si>
  <si>
    <t>Valarmathi</t>
  </si>
  <si>
    <t xml:space="preserve">Jaya Lakshmi </t>
  </si>
  <si>
    <t>19/10/25</t>
  </si>
  <si>
    <t>Ashina</t>
  </si>
  <si>
    <t>MB18214034994ET8423452</t>
  </si>
  <si>
    <t xml:space="preserve">Pyrite cluster -1
HOWLITE bracelet 
Black tourmaline pyramid
Money magnetbracelet
</t>
  </si>
  <si>
    <t>Akshaya</t>
  </si>
  <si>
    <t>Logeshwari</t>
  </si>
  <si>
    <t>Rose quartz bracelet - 1
Howlite bracelet - 1</t>
  </si>
  <si>
    <t>Vasuki</t>
  </si>
  <si>
    <t>Venkatakrishnan S</t>
  </si>
  <si>
    <t>October month ammavasai 
donation amount</t>
  </si>
  <si>
    <t>Pyrite Cluster 1</t>
  </si>
  <si>
    <t>20/10/25</t>
  </si>
  <si>
    <t>Keerthi</t>
  </si>
  <si>
    <t>Kirthi</t>
  </si>
  <si>
    <t xml:space="preserve">Ashwini </t>
  </si>
  <si>
    <t xml:space="preserve"> Devi </t>
  </si>
  <si>
    <t>Menaka</t>
  </si>
  <si>
    <t xml:space="preserve">Sandhiya </t>
  </si>
  <si>
    <t>Kavitha.R</t>
  </si>
  <si>
    <t>Pyrite Cluster set -1</t>
  </si>
  <si>
    <t>15 Min</t>
  </si>
  <si>
    <t>21/10/25</t>
  </si>
  <si>
    <t xml:space="preserve">seetha </t>
  </si>
  <si>
    <t>Pyrite Cluster</t>
  </si>
  <si>
    <t>Sutha</t>
  </si>
  <si>
    <t xml:space="preserve">Bhuvaneswari </t>
  </si>
  <si>
    <t>Selenite plate-1</t>
  </si>
  <si>
    <t>Murugan</t>
  </si>
  <si>
    <t>-</t>
  </si>
  <si>
    <t>Lava 7 chakra bracelet - 1
Amethyst bracelet - 1
Green aventurine bracelet - 1</t>
  </si>
  <si>
    <t xml:space="preserve">Mebilasherin </t>
  </si>
  <si>
    <t xml:space="preserve">D. k. Shree </t>
  </si>
  <si>
    <t>Mebilasherin</t>
  </si>
  <si>
    <t>Bhagya Lakshmi Payal</t>
  </si>
  <si>
    <t>354830942935
354899112935</t>
  </si>
  <si>
    <t>Medicine 100ml -2
Triple protection bracelet -1
Pyrite cluster set -1
Zibu coin - 1</t>
  </si>
  <si>
    <t>Moganasundar</t>
  </si>
  <si>
    <t>Cho ku rei silver pendant 1</t>
  </si>
  <si>
    <t xml:space="preserve">Rajeshwari </t>
  </si>
  <si>
    <t>black tourmaline bracelet 1</t>
  </si>
  <si>
    <t>22/10/25</t>
  </si>
  <si>
    <t xml:space="preserve">Sree Vihanika </t>
  </si>
  <si>
    <t xml:space="preserve">Rajinipandeeswari </t>
  </si>
  <si>
    <t xml:space="preserve"> jothi Lakshmi </t>
  </si>
  <si>
    <t>90923 84801</t>
  </si>
  <si>
    <t xml:space="preserve">Brintha </t>
  </si>
  <si>
    <t>Black Toumaline Bracelet 2</t>
  </si>
  <si>
    <t>Chitradevi</t>
  </si>
  <si>
    <t>Maneesha Rajesh</t>
  </si>
  <si>
    <t>saroja</t>
  </si>
  <si>
    <t>Tigers Eye Bracelet 1</t>
  </si>
  <si>
    <t>Padma Sankaraniyer‪</t>
  </si>
  <si>
    <t>Black Tourmaline Bracelet 1</t>
  </si>
  <si>
    <t>23/10/25</t>
  </si>
  <si>
    <t>Demasuthan</t>
  </si>
  <si>
    <t>Pyrite cluster set - 1</t>
  </si>
  <si>
    <t xml:space="preserve">Bhagyalakshmi </t>
  </si>
  <si>
    <t>Money magnet bracelet -1</t>
  </si>
  <si>
    <t>A. Sankaravel</t>
  </si>
  <si>
    <t>Money magnet bracelet-1 
Tigers eye prymid-1 
Black tourmaline Pyramid-1 
Lapis lasuli prymid-1</t>
  </si>
  <si>
    <t>Murugansanthi</t>
  </si>
  <si>
    <t>Shanthi</t>
  </si>
  <si>
    <t>kalaivani</t>
  </si>
  <si>
    <t>Banu</t>
  </si>
  <si>
    <t xml:space="preserve">Nithu </t>
  </si>
  <si>
    <t>Kalaivani</t>
  </si>
  <si>
    <t xml:space="preserve">Radhamani </t>
  </si>
  <si>
    <t>Rohini</t>
  </si>
  <si>
    <t>Raje</t>
  </si>
  <si>
    <t>5296261 91266</t>
  </si>
  <si>
    <t>Manjula</t>
  </si>
  <si>
    <t>Rajeshwari</t>
  </si>
  <si>
    <t>wheel of fortune card +
Pyrite mini bottle crystal</t>
  </si>
  <si>
    <t>Vidhya krishnan</t>
  </si>
  <si>
    <t xml:space="preserve"> Reikilevel 1</t>
  </si>
  <si>
    <t>Mala</t>
  </si>
  <si>
    <t xml:space="preserve">Bhavani </t>
  </si>
  <si>
    <t>usshanjana</t>
  </si>
  <si>
    <t>Saritha Purushottam</t>
  </si>
  <si>
    <t>Uma kousalya</t>
  </si>
  <si>
    <t>Tamilmani</t>
  </si>
  <si>
    <t>24/10/25</t>
  </si>
  <si>
    <t>Mahesh</t>
  </si>
  <si>
    <t xml:space="preserve">Devi </t>
  </si>
  <si>
    <t>Dhanapriya</t>
  </si>
  <si>
    <t>YJPe52b5b406fcc4feb8713006512e</t>
  </si>
  <si>
    <t>Priyaramkumar</t>
  </si>
  <si>
    <t>Gunasekaran</t>
  </si>
  <si>
    <t>Kalavathi</t>
  </si>
  <si>
    <t>Sasikumar</t>
  </si>
  <si>
    <t>Uma Maheshwari</t>
  </si>
  <si>
    <t>Sobha</t>
  </si>
  <si>
    <t>lava 7 chakra bracelet 1</t>
  </si>
  <si>
    <t xml:space="preserve">Malarvizhi </t>
  </si>
  <si>
    <t>Veena</t>
  </si>
  <si>
    <t>Revanya</t>
  </si>
  <si>
    <t>Shan</t>
  </si>
  <si>
    <t>Hema Prakash</t>
  </si>
  <si>
    <t>Rahu Nandhan</t>
  </si>
  <si>
    <t xml:space="preserve">lavanyaramesh </t>
  </si>
  <si>
    <t>Meera</t>
  </si>
  <si>
    <t>Bhuvi</t>
  </si>
  <si>
    <t>566372152307
566346433711</t>
  </si>
  <si>
    <t>Red carnilian bracelet -1</t>
  </si>
  <si>
    <t>Rasmi</t>
  </si>
  <si>
    <t>Lavanya</t>
  </si>
  <si>
    <t>Michelin</t>
  </si>
  <si>
    <t>Aruljothi</t>
  </si>
  <si>
    <t xml:space="preserve">maheswari </t>
  </si>
  <si>
    <t xml:space="preserve">Usha Siva </t>
  </si>
  <si>
    <t>Nisha</t>
  </si>
  <si>
    <t>RajSree</t>
  </si>
  <si>
    <t>Charumathy</t>
  </si>
  <si>
    <t>latha</t>
  </si>
  <si>
    <t>Jayapackiam</t>
  </si>
  <si>
    <t>566358163143
566322668884</t>
  </si>
  <si>
    <t>Praveena</t>
  </si>
  <si>
    <t>25/10/25</t>
  </si>
  <si>
    <t>Manisha</t>
  </si>
  <si>
    <t xml:space="preserve"> Healing session 6</t>
  </si>
  <si>
    <t>Angel healing session 6</t>
  </si>
  <si>
    <t>87927a97-0512-3942-b14c-1b6df1d340a0</t>
  </si>
  <si>
    <t>Shyam</t>
  </si>
  <si>
    <t>5298366 51512</t>
  </si>
  <si>
    <t>Lava 7 chakra bracelet 
Tiger's eye bracelet 
Pyrite pyramid 
Black tourmaline pyramid 
AMETHYST pyramid</t>
  </si>
  <si>
    <t xml:space="preserve">Sree Rajeawari </t>
  </si>
  <si>
    <t>Kantha</t>
  </si>
  <si>
    <t>Buvanaishu</t>
  </si>
  <si>
    <t>26/10/25</t>
  </si>
  <si>
    <t xml:space="preserve">Indira </t>
  </si>
  <si>
    <t>Amethyst bracelet - 2</t>
  </si>
  <si>
    <t>Banu Priya</t>
  </si>
  <si>
    <t>529832998482
529832962600
529833009915</t>
  </si>
  <si>
    <t>Citrine pyramid - 1
amethyst pyramid - 1</t>
  </si>
  <si>
    <t>27/10/25</t>
  </si>
  <si>
    <t>Jeevara</t>
  </si>
  <si>
    <t>530012471936
530012520695</t>
  </si>
  <si>
    <t xml:space="preserve"> Money magnet bracelet -1</t>
  </si>
  <si>
    <t>Premila punitharasa</t>
  </si>
  <si>
    <t>Brahma mugurtha healing
Full moonday healing
Black tourmaline brecelet1
Money magnet bracelet1
Sipping charges - 4200</t>
  </si>
  <si>
    <t xml:space="preserve"> Karthik</t>
  </si>
  <si>
    <t>Sakthi</t>
  </si>
  <si>
    <t>566627228494
566681519145</t>
  </si>
  <si>
    <t>30min video call Appointment</t>
  </si>
  <si>
    <t xml:space="preserve">Nathiya </t>
  </si>
  <si>
    <t xml:space="preserve">Parimala Devi </t>
  </si>
  <si>
    <t>Tigers eye bracelet
Amethyst pyramid
citrine pyramid
lava 7 chakra bracelet </t>
  </si>
  <si>
    <t>Indhumathi</t>
  </si>
  <si>
    <t>113276816613
113276858323</t>
  </si>
  <si>
    <t>Money magnet Bracelet 1</t>
  </si>
  <si>
    <t>Karpgam</t>
  </si>
  <si>
    <t>Ezhil</t>
  </si>
  <si>
    <t>5300722 35909</t>
  </si>
  <si>
    <t>Reiki Level 2</t>
  </si>
  <si>
    <t>28/10/25</t>
  </si>
  <si>
    <t>Yamuna</t>
  </si>
  <si>
    <t xml:space="preserve"> Rose quartz pendant</t>
  </si>
  <si>
    <t>Anuradha</t>
  </si>
  <si>
    <t>Sofiya</t>
  </si>
  <si>
    <t>29/10/25</t>
  </si>
  <si>
    <t>113331735111
113331709774
113331946093</t>
  </si>
  <si>
    <t xml:space="preserve"> Amethyst bracelet - 1
 Black tourmaline pyramid - 1</t>
  </si>
  <si>
    <t>Sivasakthi</t>
  </si>
  <si>
    <t>530211695260
530211605153</t>
  </si>
  <si>
    <t>reiki level one to one session</t>
  </si>
  <si>
    <t>muruganatham</t>
  </si>
  <si>
    <t>30/10/25</t>
  </si>
  <si>
    <t xml:space="preserve">Rumana </t>
  </si>
  <si>
    <t xml:space="preserve">Dhanapradha </t>
  </si>
  <si>
    <t>Banu priya</t>
  </si>
  <si>
    <t>530393512404
530324620264</t>
  </si>
  <si>
    <t xml:space="preserve"> togers eye ball - 1</t>
  </si>
  <si>
    <t>T.Sathyabama</t>
  </si>
  <si>
    <t xml:space="preserve"> muruganatham</t>
  </si>
  <si>
    <t>530341550132
530327354263</t>
  </si>
  <si>
    <t xml:space="preserve">Sathyavani </t>
  </si>
  <si>
    <t>Aanandha devi</t>
  </si>
  <si>
    <t>530330130445
113382748240</t>
  </si>
  <si>
    <t>31/10/25</t>
  </si>
  <si>
    <t>pyrite cluster</t>
  </si>
  <si>
    <t>Bhuvana</t>
  </si>
  <si>
    <t xml:space="preserve">Suja </t>
  </si>
  <si>
    <t xml:space="preserve"> Anitha</t>
  </si>
  <si>
    <t>Saravanan</t>
  </si>
  <si>
    <t>7 Chakra bracelet 1</t>
  </si>
  <si>
    <t xml:space="preserve">Sathiyanarayan </t>
  </si>
  <si>
    <t>530501940561
530584258104</t>
  </si>
  <si>
    <t>Annapurna</t>
  </si>
  <si>
    <t>manijaya</t>
  </si>
  <si>
    <t xml:space="preserve">Murugan </t>
  </si>
  <si>
    <t>Thulasi</t>
  </si>
  <si>
    <t>15Min Appointment</t>
  </si>
  <si>
    <t>R. Sulochana</t>
  </si>
  <si>
    <t>30min  ( video call)</t>
  </si>
  <si>
    <t>Pyrite Bracelet 1</t>
  </si>
  <si>
    <t xml:space="preserve">Uma devi </t>
  </si>
  <si>
    <t xml:space="preserve">Subramanian </t>
  </si>
  <si>
    <t>567235176687
567202279335</t>
  </si>
  <si>
    <t>padma</t>
  </si>
  <si>
    <t>113563671879
113563688043</t>
  </si>
  <si>
    <t>Nithiya</t>
  </si>
  <si>
    <t xml:space="preserve">Kalaiselvi Lakshmanan </t>
  </si>
  <si>
    <t>MB76213486231530
MB76213454757472</t>
  </si>
  <si>
    <t>15min appointment
Reiki Level 2</t>
  </si>
  <si>
    <t xml:space="preserve">Shri Rajalakshmi </t>
  </si>
  <si>
    <t>Prags</t>
  </si>
  <si>
    <t>857068348232
230811273693</t>
  </si>
  <si>
    <t>Amethyst Bracelet 1</t>
  </si>
  <si>
    <t>95002 15336</t>
  </si>
  <si>
    <t>6932734 97934</t>
  </si>
  <si>
    <t>Annadhanam 
Fullmoon day</t>
  </si>
  <si>
    <t>Elily</t>
  </si>
  <si>
    <t xml:space="preserve">Reiki Level 2
fullmoonday 
reiki level one </t>
  </si>
  <si>
    <t>Emmi juliet</t>
  </si>
  <si>
    <t>Certificate</t>
  </si>
  <si>
    <t xml:space="preserve">sukitha </t>
  </si>
  <si>
    <t>CIUBH25307080043</t>
  </si>
  <si>
    <t>Red knot magic -1</t>
  </si>
  <si>
    <t xml:space="preserve">Shoba jeevan </t>
  </si>
  <si>
    <t>howlite bracelet - 1</t>
  </si>
  <si>
    <t xml:space="preserve"> jayashree </t>
  </si>
  <si>
    <t>Nathiya</t>
  </si>
  <si>
    <t>Raji Harish</t>
  </si>
  <si>
    <t>Black Tourmaline Bracelet - 1</t>
  </si>
  <si>
    <t>Leena</t>
  </si>
  <si>
    <t xml:space="preserve"> jayanthiran</t>
  </si>
  <si>
    <t>945 554 2591</t>
  </si>
  <si>
    <t>Money Magnet Bracelet 1</t>
  </si>
  <si>
    <t>Nancy Mary</t>
  </si>
  <si>
    <t>Black Tourmaline bracelet 1</t>
  </si>
  <si>
    <t>lavanaya</t>
  </si>
  <si>
    <t>amutha</t>
  </si>
  <si>
    <t>91 84898 48890</t>
  </si>
  <si>
    <t>50 ml medicine - 1</t>
  </si>
  <si>
    <t>Shree</t>
  </si>
  <si>
    <t xml:space="preserve">Sutha </t>
  </si>
  <si>
    <t>Aksheaya Ganesh</t>
  </si>
  <si>
    <t>Binu</t>
  </si>
  <si>
    <t>95666 99896</t>
  </si>
  <si>
    <t>Sukitha</t>
  </si>
  <si>
    <t>65 8244 4059</t>
  </si>
  <si>
    <t>CIUBH25308064130</t>
  </si>
  <si>
    <t>Cho ku rei pendant - 1</t>
  </si>
  <si>
    <t xml:space="preserve"> sukitha </t>
  </si>
  <si>
    <t>CIUBH25308064178</t>
  </si>
  <si>
    <t>7chakra bracelet-1</t>
  </si>
  <si>
    <t>91 96989 88110</t>
  </si>
  <si>
    <t>Pyrite Cluster set - 3</t>
  </si>
  <si>
    <t>Anbuselvi</t>
  </si>
  <si>
    <t xml:space="preserve"> 98431 39915‬</t>
  </si>
  <si>
    <t>Tiger's eye bracelet -1</t>
  </si>
  <si>
    <t>Citrine pyramid -1</t>
  </si>
  <si>
    <t>Black tourmaline pyramid -1</t>
  </si>
  <si>
    <t>Sabitha</t>
  </si>
  <si>
    <t xml:space="preserve">97390 50364‬ </t>
  </si>
  <si>
    <t xml:space="preserve"> 63801 27078‬</t>
  </si>
  <si>
    <t>85310 08364</t>
  </si>
  <si>
    <t xml:space="preserve">Indhukrishnan </t>
  </si>
  <si>
    <t>73735 22805‬</t>
  </si>
  <si>
    <t>Shiva</t>
  </si>
  <si>
    <t xml:space="preserve"> 91643 82038‬ </t>
  </si>
  <si>
    <t>Sudha</t>
  </si>
  <si>
    <t xml:space="preserve">73394 99138‬ </t>
  </si>
  <si>
    <t xml:space="preserve"> Lavanya </t>
  </si>
  <si>
    <t>96005 48159</t>
  </si>
  <si>
    <t xml:space="preserve">sumithra Ganapathy </t>
  </si>
  <si>
    <t>8122740118‬</t>
  </si>
  <si>
    <t xml:space="preserve"> reikilevel 2</t>
  </si>
  <si>
    <t>Saro</t>
  </si>
  <si>
    <t xml:space="preserve"> Amethyst thumble stone - 1</t>
  </si>
  <si>
    <t xml:space="preserve">98431 39915‬ </t>
  </si>
  <si>
    <t>Triple Protection bracelet -1</t>
  </si>
  <si>
    <t>Lava 7 chakra bracelet -1</t>
  </si>
  <si>
    <t>Red carnilian pyramid -1</t>
  </si>
  <si>
    <t>Indhu mathi</t>
  </si>
  <si>
    <t>Vidhya</t>
  </si>
  <si>
    <t>Malathi</t>
  </si>
  <si>
    <t>‪+1 (408) 666-4326</t>
  </si>
  <si>
    <t>5020 0051 5122 78</t>
  </si>
  <si>
    <t>30min Appointment</t>
  </si>
  <si>
    <t xml:space="preserve">95666 99896‬ </t>
  </si>
  <si>
    <t xml:space="preserve"> Amethyst bracelet 1</t>
  </si>
  <si>
    <t>Hema</t>
  </si>
  <si>
    <t xml:space="preserve">9003823555‬ </t>
  </si>
  <si>
    <t xml:space="preserve"> reiki level -2</t>
  </si>
  <si>
    <t>radhamani</t>
  </si>
  <si>
    <t>9444429493‬</t>
  </si>
  <si>
    <t xml:space="preserve">Sangeetha Yuvaraj </t>
  </si>
  <si>
    <t xml:space="preserve"> reiki level - 2</t>
  </si>
  <si>
    <t xml:space="preserve">K Sandhiya </t>
  </si>
  <si>
    <t xml:space="preserve"> Reiki level  -2</t>
  </si>
  <si>
    <t xml:space="preserve"> veena</t>
  </si>
  <si>
    <t xml:space="preserve"> 94967 64412</t>
  </si>
  <si>
    <t xml:space="preserve"> Reiki level-2</t>
  </si>
  <si>
    <t xml:space="preserve">8778868461‬ </t>
  </si>
  <si>
    <t>- Reiki level -2</t>
  </si>
  <si>
    <t xml:space="preserve">adheshnitiksha </t>
  </si>
  <si>
    <t xml:space="preserve">9344352717‬ </t>
  </si>
  <si>
    <t>HDFC0006543</t>
  </si>
  <si>
    <t xml:space="preserve">19845567771‬ </t>
  </si>
  <si>
    <t>Lakshmihari</t>
  </si>
  <si>
    <t xml:space="preserve"> black tourmaline stone - 1set</t>
  </si>
  <si>
    <t xml:space="preserve"> Punitharasa Premila</t>
  </si>
  <si>
    <t xml:space="preserve">1(514) 984-6650‬ </t>
  </si>
  <si>
    <t xml:space="preserve">Vino </t>
  </si>
  <si>
    <t>Cho ku rei silver pendant - 1</t>
  </si>
  <si>
    <t>Vasantha leela</t>
  </si>
  <si>
    <t xml:space="preserve"> ‪+91 86107 44867‬ </t>
  </si>
  <si>
    <t xml:space="preserve"> Sangeetha</t>
  </si>
  <si>
    <t xml:space="preserve">919942022768‬ </t>
  </si>
  <si>
    <t>Red Jasper Bracelet -1</t>
  </si>
  <si>
    <t xml:space="preserve"> sri Rajeshwari </t>
  </si>
  <si>
    <t xml:space="preserve">91 73971 79662‬ </t>
  </si>
  <si>
    <t>95666 99896‬</t>
  </si>
  <si>
    <t xml:space="preserve">Jeyapradha </t>
  </si>
  <si>
    <t>96266 76041‬</t>
  </si>
  <si>
    <t xml:space="preserve">Gowthami Kannan </t>
  </si>
  <si>
    <t>919176664712‬</t>
  </si>
  <si>
    <t xml:space="preserve">Ramana </t>
  </si>
  <si>
    <t>91 93616 71369</t>
  </si>
  <si>
    <t xml:space="preserve"> 50 ml medicine</t>
  </si>
  <si>
    <t>Sahitha</t>
  </si>
  <si>
    <t xml:space="preserve"> Reiki level 3 certificate</t>
  </si>
  <si>
    <t xml:space="preserve"> Senthamizh Chelvi </t>
  </si>
  <si>
    <t>94894 82367‬</t>
  </si>
  <si>
    <t xml:space="preserve"> Black tourmaline bracelet -1</t>
  </si>
  <si>
    <t xml:space="preserve">Tamilasari </t>
  </si>
  <si>
    <t xml:space="preserve"> ‪+91 77087 41946‬</t>
  </si>
  <si>
    <t xml:space="preserve"> 100ml Medicine</t>
  </si>
  <si>
    <t xml:space="preserve">Saravanan </t>
  </si>
  <si>
    <t xml:space="preserve"> ‪+91 80569 86655</t>
  </si>
  <si>
    <t xml:space="preserve"> Citrine bracelet 1</t>
  </si>
  <si>
    <t xml:space="preserve">Navin Kumar </t>
  </si>
  <si>
    <t xml:space="preserve">Josphine sheeba 
</t>
  </si>
  <si>
    <t>T2511081700529308060408</t>
  </si>
  <si>
    <t>black tourmaline bracelet - 1</t>
  </si>
  <si>
    <t xml:space="preserve"> Anju </t>
  </si>
  <si>
    <t>91 90619 45126</t>
  </si>
  <si>
    <t xml:space="preserve"> Rubini 
</t>
  </si>
  <si>
    <t>1 (469) 361-5191‬</t>
  </si>
  <si>
    <t>91 72000 10626‬</t>
  </si>
  <si>
    <t xml:space="preserve"> triple protection bracelet -1</t>
  </si>
  <si>
    <t xml:space="preserve"> Annapurana </t>
  </si>
  <si>
    <t>cho ku rei silver pendant -1</t>
  </si>
  <si>
    <t xml:space="preserve"> Lakshmi 
</t>
  </si>
  <si>
    <t>91 97512 46055</t>
  </si>
  <si>
    <t>Money magnet bracelet -1</t>
  </si>
  <si>
    <t>Selvagayathri</t>
  </si>
  <si>
    <t>91 94436 36362‬</t>
  </si>
  <si>
    <t xml:space="preserve"> Citrine bracelet -1</t>
  </si>
  <si>
    <t xml:space="preserve">Bhagyalakshmi 
</t>
  </si>
  <si>
    <t>91 98844 83605‬</t>
  </si>
  <si>
    <t xml:space="preserve">
Citrine bracelet - 1 
Howlite ball - 1</t>
  </si>
  <si>
    <t xml:space="preserve">76393 56680‬ </t>
  </si>
  <si>
    <t xml:space="preserve">91 95666 99896‬ </t>
  </si>
  <si>
    <t>Clear quartz bracelet 1</t>
  </si>
  <si>
    <t xml:space="preserve"> Dhanalakshmi</t>
  </si>
  <si>
    <t>91 99656 34343‬</t>
  </si>
  <si>
    <t>Simple card -2</t>
  </si>
  <si>
    <t>Akiladevi</t>
  </si>
  <si>
    <t>91 96267 02299</t>
  </si>
  <si>
    <t xml:space="preserve">91 80567 47246‬ </t>
  </si>
  <si>
    <t>Tiger's eye bracelet - 1</t>
  </si>
  <si>
    <t xml:space="preserve">rajalakshmi </t>
  </si>
  <si>
    <t xml:space="preserve">91 80728 55156‬ </t>
  </si>
  <si>
    <t xml:space="preserve"> raajavarisai</t>
  </si>
  <si>
    <t>91 88258 03204</t>
  </si>
  <si>
    <t>Lucky</t>
  </si>
  <si>
    <t xml:space="preserve">Viji </t>
  </si>
  <si>
    <t>‪+919003826400‬</t>
  </si>
  <si>
    <t xml:space="preserve"> Pyrite Cluster 1</t>
  </si>
  <si>
    <t xml:space="preserve">Sathya Narayanan </t>
  </si>
  <si>
    <t xml:space="preserve"> ‪+91 91760 82621‬ </t>
  </si>
  <si>
    <t xml:space="preserve"> Lava 7 chakra bracelet 1</t>
  </si>
  <si>
    <t xml:space="preserve"> ‪+91 95666 99896‬ </t>
  </si>
  <si>
    <t>Black tourmaline brecelet -1</t>
  </si>
  <si>
    <t>Howlite bracelet -1</t>
  </si>
  <si>
    <t xml:space="preserve"> Parthiban</t>
  </si>
  <si>
    <t>91 90928 55566</t>
  </si>
  <si>
    <t xml:space="preserve"> Lava 7chakra bracelet -1</t>
  </si>
  <si>
    <t xml:space="preserve"> ‪+91 98409 63910</t>
  </si>
  <si>
    <t xml:space="preserve"> Tiger's eye bracelet - 1</t>
  </si>
  <si>
    <t xml:space="preserve">Arumugam </t>
  </si>
  <si>
    <t>91 96267 02299‬</t>
  </si>
  <si>
    <t>Amethyst bracelet-1</t>
  </si>
  <si>
    <t xml:space="preserve">Mona
</t>
  </si>
  <si>
    <t>‪+60 11-2543 2653‬</t>
  </si>
  <si>
    <t>1.Black tourmaline pyramid - 1</t>
  </si>
  <si>
    <t>2.citrine pyramid - 1</t>
  </si>
  <si>
    <t>3.Amethyst bracelet - 1</t>
  </si>
  <si>
    <t>4.Tiger eye tumble stone set - 1</t>
  </si>
  <si>
    <t>5.7 chakra bracelet - 1</t>
  </si>
  <si>
    <t>Maheshgandhiraj</t>
  </si>
  <si>
    <t xml:space="preserve"> 91 80151 11341</t>
  </si>
  <si>
    <t xml:space="preserve"> black turmaline tumble stone set -1 </t>
  </si>
  <si>
    <t xml:space="preserve"> Chitra </t>
  </si>
  <si>
    <t xml:space="preserve"> Nila</t>
  </si>
  <si>
    <t xml:space="preserve"> suganthi</t>
  </si>
  <si>
    <t xml:space="preserve"> Ritha </t>
  </si>
  <si>
    <t>Nithya</t>
  </si>
  <si>
    <t>919840743869‬</t>
  </si>
  <si>
    <t>citrine mini bottle - 1</t>
  </si>
  <si>
    <t>Nandhini NG</t>
  </si>
  <si>
    <t>13/11/25</t>
  </si>
  <si>
    <t>Vidhya Balaj</t>
  </si>
  <si>
    <t>91 98414 47054</t>
  </si>
  <si>
    <t>Swarna</t>
  </si>
  <si>
    <t>Anu</t>
  </si>
  <si>
    <t>‪+49 179 676144</t>
  </si>
  <si>
    <t xml:space="preserve">Pratheeba </t>
  </si>
  <si>
    <t xml:space="preserve">91 81479 27991‬ </t>
  </si>
  <si>
    <t>IDFB531752309281</t>
  </si>
  <si>
    <t xml:space="preserve"> Trust Annadhanam</t>
  </si>
  <si>
    <t xml:space="preserve"> ‪+60 16-202 454</t>
  </si>
  <si>
    <t xml:space="preserve"> reiki level 1 - one to one session</t>
  </si>
  <si>
    <t xml:space="preserve">Indhukrishnan  </t>
  </si>
  <si>
    <t xml:space="preserve">91 73735 22805‬ </t>
  </si>
  <si>
    <t xml:space="preserve"> Cho ku rei silver pendant - 1</t>
  </si>
  <si>
    <t>14/11/25</t>
  </si>
  <si>
    <t>Vishu prasad</t>
  </si>
  <si>
    <t xml:space="preserve"> Money Magnet bracelet  - 1</t>
  </si>
  <si>
    <t xml:space="preserve">Esha </t>
  </si>
  <si>
    <t>91 90032 28428</t>
  </si>
  <si>
    <t>pyrite Bracelet - 1</t>
  </si>
  <si>
    <t xml:space="preserve"> Madeshwaran</t>
  </si>
  <si>
    <t>91 80855 01016‬</t>
  </si>
  <si>
    <t xml:space="preserve">KRITHIKA SRI </t>
  </si>
  <si>
    <t xml:space="preserve"> ‪+91868189985</t>
  </si>
  <si>
    <t xml:space="preserve"> reiki level - 1</t>
  </si>
  <si>
    <t xml:space="preserve"> Hema</t>
  </si>
  <si>
    <t xml:space="preserve">98452 75124 </t>
  </si>
  <si>
    <t xml:space="preserve"> Raja Lakshmi</t>
  </si>
  <si>
    <t xml:space="preserve">91 99412 64745‬ </t>
  </si>
  <si>
    <t xml:space="preserve"> Citrine tumble stone -1</t>
  </si>
  <si>
    <t xml:space="preserve"> 100ml medicine + consultation 1 person</t>
  </si>
  <si>
    <t xml:space="preserve">Demasuthan </t>
  </si>
  <si>
    <t xml:space="preserve"> ‪91 93612 4117</t>
  </si>
  <si>
    <t>Amethyst bracelet - 1</t>
  </si>
  <si>
    <t xml:space="preserve">vallichelvi </t>
  </si>
  <si>
    <t xml:space="preserve"> ‪+919843462729‬</t>
  </si>
  <si>
    <t xml:space="preserve"> - Reiki level -1</t>
  </si>
  <si>
    <t xml:space="preserve"> Renganayagi </t>
  </si>
  <si>
    <t>91 95000 65767‬</t>
  </si>
  <si>
    <t>Triple protection bracelet -1</t>
  </si>
  <si>
    <t>16/11/25</t>
  </si>
  <si>
    <t>91 98452 75124</t>
  </si>
  <si>
    <t>lava 7chakra bracelet -1</t>
  </si>
  <si>
    <t>Green Aventurine Pyramid - 1,</t>
  </si>
  <si>
    <t>, Rose quartz pyramid -1</t>
  </si>
  <si>
    <t>S BALAJI</t>
  </si>
  <si>
    <t>‪+919844264344</t>
  </si>
  <si>
    <t>17/11/25</t>
  </si>
  <si>
    <t xml:space="preserve">Jaya ranjini </t>
  </si>
  <si>
    <t>Pragash</t>
  </si>
  <si>
    <t>‪+91 91594 09029</t>
  </si>
  <si>
    <t xml:space="preserve"> Pyrite cluster set - 1</t>
  </si>
  <si>
    <t xml:space="preserve">Mahalakshmi 
</t>
  </si>
  <si>
    <t xml:space="preserve"> Vijayalakshmi </t>
  </si>
  <si>
    <t xml:space="preserve">charusundari </t>
  </si>
  <si>
    <t xml:space="preserve">919080155971‬ </t>
  </si>
  <si>
    <t xml:space="preserve"> Niranjani jagadeesan</t>
  </si>
  <si>
    <t>41 76 701 51 84‬</t>
  </si>
  <si>
    <t>Amythist pyramid - 2004rs</t>
  </si>
  <si>
    <t>Amythist bracelet - 2004rs</t>
  </si>
  <si>
    <t>Tigers eye pyramid - 2004rs</t>
  </si>
  <si>
    <t>Tigers eye bracelet - 2004rs</t>
  </si>
  <si>
    <t>Lava 7 chakra bracelet - 2004rs</t>
  </si>
  <si>
    <t>Red carnilien pyramid - 2004rs</t>
  </si>
  <si>
    <t>Green aventurine bracelet - 2004rs</t>
  </si>
  <si>
    <t>Money magnet bracelet - 2607rs</t>
  </si>
  <si>
    <t>Lapis lazuli  pyramid - 2004rs</t>
  </si>
  <si>
    <t>Black tourmaline pyramid - 2004rs</t>
  </si>
  <si>
    <t>Shipping charge - 6000rs</t>
  </si>
  <si>
    <t xml:space="preserve"> Balaji</t>
  </si>
  <si>
    <t xml:space="preserve"> 12 session healing</t>
  </si>
  <si>
    <t>PunithaSubramani</t>
  </si>
  <si>
    <t xml:space="preserve">‪+919884533657‬ </t>
  </si>
  <si>
    <t>18/11/25</t>
  </si>
  <si>
    <t>Venkakakrishnan</t>
  </si>
  <si>
    <t>91 94448 92058‬</t>
  </si>
  <si>
    <t xml:space="preserve"> Donation amount</t>
  </si>
  <si>
    <t xml:space="preserve">91 81220 57583‬ </t>
  </si>
  <si>
    <t xml:space="preserve"> Black tourmaline bracelet - 1</t>
  </si>
  <si>
    <t>Pyrite bracelet - 1</t>
  </si>
  <si>
    <t>Indhukrishan</t>
  </si>
  <si>
    <t xml:space="preserve"> Lapis Lazuli bracelet and pyramid - 1</t>
  </si>
  <si>
    <t xml:space="preserve">91 97911 81582‬ </t>
  </si>
  <si>
    <t xml:space="preserve">91 91507 59550‬ </t>
  </si>
  <si>
    <t xml:space="preserve"> 100ml medicine 2 bottle</t>
  </si>
  <si>
    <t xml:space="preserve">Selva Gayathri </t>
  </si>
  <si>
    <t xml:space="preserve"> 100ml medicine - </t>
  </si>
  <si>
    <t xml:space="preserve"> gayathiri </t>
  </si>
  <si>
    <t>90801 78650</t>
  </si>
  <si>
    <t xml:space="preserve"> ‪+91 95671 52348</t>
  </si>
  <si>
    <t xml:space="preserve"> 100ml medicine</t>
  </si>
  <si>
    <t xml:space="preserve">Hema pradeep </t>
  </si>
  <si>
    <t>‪+91 98452 75124‬</t>
  </si>
  <si>
    <t>Distance Healing Session</t>
  </si>
  <si>
    <t xml:space="preserve"> rajesh </t>
  </si>
  <si>
    <t>91 98404 98151</t>
  </si>
  <si>
    <t xml:space="preserve">100ml </t>
  </si>
  <si>
    <t xml:space="preserve"> Anees</t>
  </si>
  <si>
    <t>919344250822‬</t>
  </si>
  <si>
    <t xml:space="preserve"> Rajeshwari </t>
  </si>
  <si>
    <t>6383233887‬</t>
  </si>
  <si>
    <t>Varshini</t>
  </si>
  <si>
    <t>65 8163 1976‬</t>
  </si>
  <si>
    <t xml:space="preserve"> medicine 100ml -2</t>
  </si>
  <si>
    <t xml:space="preserve">medicine consultation -2 person </t>
  </si>
  <si>
    <t>19/11/25</t>
  </si>
  <si>
    <t>91 95855 46135‬</t>
  </si>
  <si>
    <t xml:space="preserve">Jakulin </t>
  </si>
  <si>
    <t xml:space="preserve">91 81100 52055‬ </t>
  </si>
  <si>
    <t xml:space="preserve">Suresh </t>
  </si>
  <si>
    <t>50 ml medicine - 1</t>
  </si>
  <si>
    <t xml:space="preserve">Indhu krishnan 
</t>
  </si>
  <si>
    <t>91 73735 22805‬</t>
  </si>
  <si>
    <t>Green aventurine bracelet -1</t>
  </si>
  <si>
    <t xml:space="preserve">Komilambal
</t>
  </si>
  <si>
    <t>91 97878 11110‬</t>
  </si>
  <si>
    <t>Esakiammal</t>
  </si>
  <si>
    <t>91 81220 57583‬</t>
  </si>
  <si>
    <t>Citrine brecelet -1</t>
  </si>
  <si>
    <t>Citrine pyramid -1</t>
  </si>
  <si>
    <t xml:space="preserve">Shipping charge </t>
  </si>
  <si>
    <t xml:space="preserve">Mohan kumar </t>
  </si>
  <si>
    <t>98430 83830</t>
  </si>
  <si>
    <t>91 63819 97699</t>
  </si>
  <si>
    <t xml:space="preserve">Anika </t>
  </si>
  <si>
    <t>Prasanna venkatesan</t>
  </si>
  <si>
    <t xml:space="preserve"> Green aventurine bracelet - 1</t>
  </si>
  <si>
    <t>44 7877 280483‬</t>
  </si>
  <si>
    <t>12 months - fullmoon</t>
  </si>
  <si>
    <t>15 min - Appointment</t>
  </si>
  <si>
    <t xml:space="preserve">Maheshwaran </t>
  </si>
  <si>
    <t>917200189404‬</t>
  </si>
  <si>
    <t xml:space="preserve"> geetha </t>
  </si>
  <si>
    <t>91 97513 38457‬</t>
  </si>
  <si>
    <t xml:space="preserve">Mahendra </t>
  </si>
  <si>
    <t>1 (416) 254-2091‬</t>
  </si>
  <si>
    <t>UTIB0001715,</t>
  </si>
  <si>
    <t>Sharmila</t>
  </si>
  <si>
    <t xml:space="preserve">919600912200‬ </t>
  </si>
  <si>
    <t>HDFC0001575</t>
  </si>
  <si>
    <t xml:space="preserve"> Raajavarisai </t>
  </si>
  <si>
    <t>21/11/25</t>
  </si>
  <si>
    <t xml:space="preserve">Anuradha </t>
  </si>
  <si>
    <t>91 93853 12246‬</t>
  </si>
  <si>
    <t xml:space="preserve"> 100ml - 1</t>
  </si>
  <si>
    <t xml:space="preserve">Gowry </t>
  </si>
  <si>
    <t>1 416-262-1617</t>
  </si>
  <si>
    <t xml:space="preserve"> Reiki level 1 - 2 person </t>
  </si>
  <si>
    <t>91 80569 58078</t>
  </si>
  <si>
    <t>22/11/25</t>
  </si>
  <si>
    <t xml:space="preserve">91 98409 63910‬ </t>
  </si>
  <si>
    <t xml:space="preserve"> Amethyst bracelet- 1</t>
  </si>
  <si>
    <t xml:space="preserve">Rekha </t>
  </si>
  <si>
    <t xml:space="preserve">91 87788 39223‬ </t>
  </si>
  <si>
    <t>‬ Geetha</t>
  </si>
  <si>
    <t>91 95858 99189</t>
  </si>
  <si>
    <t>100ml- 2 bottle</t>
  </si>
  <si>
    <t>Pavalakodi</t>
  </si>
  <si>
    <t>91 99526 79178‬</t>
  </si>
  <si>
    <t>Jenifer rayan</t>
  </si>
  <si>
    <t>91 98409 36246</t>
  </si>
  <si>
    <t>Kanagavalli</t>
  </si>
  <si>
    <t>91 88258 89184‬</t>
  </si>
  <si>
    <t>Sundari</t>
  </si>
  <si>
    <t>91 97152 80651</t>
  </si>
  <si>
    <t xml:space="preserve">Anandhi </t>
  </si>
  <si>
    <t>91 93844 03472</t>
  </si>
  <si>
    <t xml:space="preserve">Banumathi </t>
  </si>
  <si>
    <t>91 90434 64998</t>
  </si>
  <si>
    <t>Uma</t>
  </si>
  <si>
    <t xml:space="preserve">91 98948 19118‬ </t>
  </si>
  <si>
    <t>91 99406 62336</t>
  </si>
  <si>
    <t>Anandhi</t>
  </si>
  <si>
    <t>Kavitha siva</t>
  </si>
  <si>
    <t>100ml medicine -1</t>
  </si>
  <si>
    <t xml:space="preserve"> selvajathambiga</t>
  </si>
  <si>
    <t xml:space="preserve">65 8657 6189‬ </t>
  </si>
  <si>
    <t>Choku rei silver pendent</t>
  </si>
  <si>
    <t>‬ Elavarasi</t>
  </si>
  <si>
    <t>532593949130
532503040906</t>
  </si>
  <si>
    <t>‬  Visalakshi</t>
  </si>
  <si>
    <t xml:space="preserve">Ragunathan </t>
  </si>
  <si>
    <t>88702 21045‬</t>
  </si>
  <si>
    <t>100ml -2</t>
  </si>
  <si>
    <t xml:space="preserve"> Nirmala</t>
  </si>
  <si>
    <t>108612959587
108612961643</t>
  </si>
  <si>
    <t>100ml -1</t>
  </si>
  <si>
    <t xml:space="preserve"> Divya</t>
  </si>
  <si>
    <t>99949 61421‬</t>
  </si>
  <si>
    <t xml:space="preserve">Jeejisekar </t>
  </si>
  <si>
    <t>‬Mohankumar</t>
  </si>
  <si>
    <t xml:space="preserve"> 98430 83830</t>
  </si>
  <si>
    <t xml:space="preserve">Archana sivakumar </t>
  </si>
  <si>
    <t>5326529 46411
2954551 50735</t>
  </si>
  <si>
    <t xml:space="preserve">Mugila </t>
  </si>
  <si>
    <t xml:space="preserve">Prasitha Lenith </t>
  </si>
  <si>
    <t xml:space="preserve">971543086401‬ </t>
  </si>
  <si>
    <t>Reiki level1</t>
  </si>
  <si>
    <t xml:space="preserve">8610584136‬ </t>
  </si>
  <si>
    <t>6943208 56429</t>
  </si>
  <si>
    <t>9787281836‬</t>
  </si>
  <si>
    <t>Sagana John</t>
  </si>
  <si>
    <t>94764814871‬</t>
  </si>
  <si>
    <t>RC2511210916492EEOD</t>
  </si>
  <si>
    <t>‬  Praba</t>
  </si>
  <si>
    <t xml:space="preserve">Thirusenthil </t>
  </si>
  <si>
    <t xml:space="preserve">63837 81954‬ </t>
  </si>
  <si>
    <t>23/11/25</t>
  </si>
  <si>
    <t>Vinod Kumar</t>
  </si>
  <si>
    <t xml:space="preserve">974 6624 1551‬ </t>
  </si>
  <si>
    <t xml:space="preserve">8220573401‬ </t>
  </si>
  <si>
    <t>50 ml</t>
  </si>
  <si>
    <t>24/11/25</t>
  </si>
  <si>
    <t xml:space="preserve">Uma vijay </t>
  </si>
  <si>
    <t>‬sathya</t>
  </si>
  <si>
    <t>65 9887 3735</t>
  </si>
  <si>
    <t>‬- sibi Chakravarthy</t>
  </si>
  <si>
    <t xml:space="preserve"> 99445 54059</t>
  </si>
  <si>
    <t>Thilaga</t>
  </si>
  <si>
    <t xml:space="preserve"> 89406 69288‬ </t>
  </si>
  <si>
    <t xml:space="preserve">Thilaga </t>
  </si>
  <si>
    <t xml:space="preserve">devsri </t>
  </si>
  <si>
    <t xml:space="preserve">93459 31363‬ </t>
  </si>
  <si>
    <t>532535147502
569279773603</t>
  </si>
  <si>
    <t xml:space="preserve">Sofiya </t>
  </si>
  <si>
    <t xml:space="preserve"> 94869 66480‬ </t>
  </si>
  <si>
    <t xml:space="preserve">Selva mala </t>
  </si>
  <si>
    <t xml:space="preserve">97903 27738‬ </t>
  </si>
  <si>
    <t>lava 7 chakra braclet</t>
  </si>
  <si>
    <t>Suganya</t>
  </si>
  <si>
    <t xml:space="preserve"> sowndarya</t>
  </si>
  <si>
    <t>61 421 698 085‬</t>
  </si>
  <si>
    <t xml:space="preserve">Juliet </t>
  </si>
  <si>
    <t>9489570508‬</t>
  </si>
  <si>
    <t xml:space="preserve">Muniappan </t>
  </si>
  <si>
    <t xml:space="preserve">9994552324‬ </t>
  </si>
  <si>
    <t xml:space="preserve">Varsha </t>
  </si>
  <si>
    <t>8277075465‬</t>
  </si>
  <si>
    <t xml:space="preserve">Prakeerthna </t>
  </si>
  <si>
    <t xml:space="preserve">8144770777‬ </t>
  </si>
  <si>
    <t xml:space="preserve">Chitra Narayanan </t>
  </si>
  <si>
    <t xml:space="preserve">8754487354‬ </t>
  </si>
  <si>
    <t>25/11/25</t>
  </si>
  <si>
    <t xml:space="preserve">Sumathy </t>
  </si>
  <si>
    <t xml:space="preserve">91595 71431‬ </t>
  </si>
  <si>
    <t xml:space="preserve">Sivasankari </t>
  </si>
  <si>
    <t xml:space="preserve">Kalaivani </t>
  </si>
  <si>
    <t>Money magnet bracelet</t>
  </si>
  <si>
    <t>T.Latha</t>
  </si>
  <si>
    <t xml:space="preserve"> ‪+918838675592</t>
  </si>
  <si>
    <t xml:space="preserve">Kantha  </t>
  </si>
  <si>
    <t>919003357180‬</t>
  </si>
  <si>
    <t xml:space="preserve">919003357180‬ </t>
  </si>
  <si>
    <t xml:space="preserve">soundarya </t>
  </si>
  <si>
    <t>91 90254 68026</t>
  </si>
  <si>
    <t>Geethagopal</t>
  </si>
  <si>
    <t>919942914281‬</t>
  </si>
  <si>
    <t xml:space="preserve"> Ritha</t>
  </si>
  <si>
    <t xml:space="preserve">VinoSuresh </t>
  </si>
  <si>
    <t xml:space="preserve"> krishnaveni</t>
  </si>
  <si>
    <t>95005 27486</t>
  </si>
  <si>
    <t xml:space="preserve"> Priya Sherine </t>
  </si>
  <si>
    <t>91 99409 07681‬</t>
  </si>
  <si>
    <t xml:space="preserve"> Krishnaveni </t>
  </si>
  <si>
    <t>91 95859 20971‬</t>
  </si>
  <si>
    <t xml:space="preserve"> 100 ml medicine -1</t>
  </si>
  <si>
    <t xml:space="preserve"> Nishanthini </t>
  </si>
  <si>
    <t>70926 78190</t>
  </si>
  <si>
    <t>26/11/25</t>
  </si>
  <si>
    <t>Jayashree</t>
  </si>
  <si>
    <t xml:space="preserve">Jasmine </t>
  </si>
  <si>
    <t>971 56 939 3339</t>
  </si>
  <si>
    <t>Simplearun</t>
  </si>
  <si>
    <t>918940990777‬</t>
  </si>
  <si>
    <t>reiki level one</t>
  </si>
  <si>
    <t>91 97150 66000</t>
  </si>
  <si>
    <t xml:space="preserve">Jency samna </t>
  </si>
  <si>
    <t xml:space="preserve"> Reiki level  -1</t>
  </si>
  <si>
    <t xml:space="preserve">Gayathri Baskar </t>
  </si>
  <si>
    <t xml:space="preserve">91 73731 23472‬ </t>
  </si>
  <si>
    <t xml:space="preserve">91 99659 66006‬ </t>
  </si>
  <si>
    <t>Sankari</t>
  </si>
  <si>
    <t>6945268 64927</t>
  </si>
  <si>
    <t xml:space="preserve"> Reiki level - 1</t>
  </si>
  <si>
    <t>Sree vihanika</t>
  </si>
  <si>
    <t>91 96770 42375</t>
  </si>
  <si>
    <t>‬ -Reiki level 1</t>
  </si>
  <si>
    <t xml:space="preserve">Saihana </t>
  </si>
  <si>
    <t>91 96009 09275</t>
  </si>
  <si>
    <t>Bhaghya lakshmi</t>
  </si>
  <si>
    <t xml:space="preserve">91 80562 23534‬ </t>
  </si>
  <si>
    <t>- Reiki level 1</t>
  </si>
  <si>
    <t xml:space="preserve">Ganga Senthil </t>
  </si>
  <si>
    <t>Selvarani</t>
  </si>
  <si>
    <t>41 79 360 96 61‬</t>
  </si>
  <si>
    <t xml:space="preserve"> Reiki level -1</t>
  </si>
  <si>
    <t xml:space="preserve">Santhiya Raja </t>
  </si>
  <si>
    <t>Reiki level -1</t>
  </si>
  <si>
    <t>Gomathi</t>
  </si>
  <si>
    <t>Vinu</t>
  </si>
  <si>
    <t>yalapalli Sudha</t>
  </si>
  <si>
    <t xml:space="preserve">917337030025‬ </t>
  </si>
  <si>
    <t>Shyamala</t>
  </si>
  <si>
    <t xml:space="preserve">919994372350‬ </t>
  </si>
  <si>
    <t xml:space="preserve">Poorani </t>
  </si>
  <si>
    <t xml:space="preserve">919865202227‬ </t>
  </si>
  <si>
    <t xml:space="preserve">.Agustin Amirtha Mary </t>
  </si>
  <si>
    <t>Rajee</t>
  </si>
  <si>
    <t xml:space="preserve"> suganya </t>
  </si>
  <si>
    <t>91 96296 51600</t>
  </si>
  <si>
    <t>Sowmi</t>
  </si>
  <si>
    <t>27/11/25</t>
  </si>
  <si>
    <t xml:space="preserve">Amudha </t>
  </si>
  <si>
    <t>91 93605 67470</t>
  </si>
  <si>
    <t xml:space="preserve"> Aura cleansing spray - 1</t>
  </si>
  <si>
    <t>Pradeep Kumar</t>
  </si>
  <si>
    <t xml:space="preserve">Thiruchendil </t>
  </si>
  <si>
    <t>91 63837 81954</t>
  </si>
  <si>
    <t>28/11/25</t>
  </si>
  <si>
    <t xml:space="preserve"> Vaishnavi </t>
  </si>
  <si>
    <t xml:space="preserve">91 80507 35624‬ </t>
  </si>
  <si>
    <t>3929233 43887</t>
  </si>
  <si>
    <t xml:space="preserve"> Rose quartz pyramid -1</t>
  </si>
  <si>
    <t xml:space="preserve">Bharkavi </t>
  </si>
  <si>
    <t>Aura cleansing Spray</t>
  </si>
  <si>
    <t xml:space="preserve"> Kamala sirnivasan</t>
  </si>
  <si>
    <t>91 98912 35725</t>
  </si>
  <si>
    <t xml:space="preserve"> Aura cleanser - 1</t>
  </si>
  <si>
    <t xml:space="preserve">sakthi </t>
  </si>
  <si>
    <t xml:space="preserve">918015768988‬ </t>
  </si>
  <si>
    <t xml:space="preserve"> Aara Clensing Spray</t>
  </si>
  <si>
    <t xml:space="preserve">KALPANA </t>
  </si>
  <si>
    <t xml:space="preserve"> 7 Chakra Bracelet 1</t>
  </si>
  <si>
    <t xml:space="preserve">Ganesh </t>
  </si>
  <si>
    <t>91 94867 63581</t>
  </si>
  <si>
    <t xml:space="preserve"> Black tourmaline stone set - 1</t>
  </si>
  <si>
    <t>Latha</t>
  </si>
  <si>
    <t>91 98456 98281</t>
  </si>
  <si>
    <t>100ml medicine 1</t>
  </si>
  <si>
    <t xml:space="preserve">sundariyegannath </t>
  </si>
  <si>
    <t>919715280651‬</t>
  </si>
  <si>
    <t xml:space="preserve"> 15 Min App</t>
  </si>
  <si>
    <t xml:space="preserve"> murali </t>
  </si>
  <si>
    <t>29/11/25</t>
  </si>
  <si>
    <t xml:space="preserve">Sree Rajeshwari </t>
  </si>
  <si>
    <t>91 73971 79662</t>
  </si>
  <si>
    <t>Pushpa devi</t>
  </si>
  <si>
    <t xml:space="preserve"> Citrine  bracelet - 1</t>
  </si>
  <si>
    <t xml:space="preserve">Vishalakshi </t>
  </si>
  <si>
    <t>41 79 964 18 89‬</t>
  </si>
  <si>
    <t>reiki one on one session</t>
  </si>
  <si>
    <t xml:space="preserve">Sumathi murugan
</t>
  </si>
  <si>
    <t>S.No</t>
  </si>
  <si>
    <t xml:space="preserve"> 80151 06699 </t>
  </si>
  <si>
    <t>100 medicine - 1</t>
  </si>
  <si>
    <t xml:space="preserve">Krish </t>
  </si>
  <si>
    <t>61 420 834 431</t>
  </si>
  <si>
    <t>Rama Sudharsan</t>
  </si>
  <si>
    <t xml:space="preserve"> Aura cleansing spray -1</t>
  </si>
  <si>
    <t>Cho Ku Rei Pendant -1</t>
  </si>
  <si>
    <t xml:space="preserve">Jananishree </t>
  </si>
  <si>
    <t>Reiki level -2</t>
  </si>
  <si>
    <t>parameshwari</t>
  </si>
  <si>
    <t xml:space="preserve"> 80150 24730</t>
  </si>
  <si>
    <t>15 MIN</t>
  </si>
  <si>
    <t xml:space="preserve">Sumathi-
</t>
  </si>
  <si>
    <t xml:space="preserve"> Simplearun</t>
  </si>
  <si>
    <t xml:space="preserve">Jeyanthi gopal </t>
  </si>
  <si>
    <t xml:space="preserve"> 88255 81424</t>
  </si>
  <si>
    <t xml:space="preserve"> Distance Healing</t>
  </si>
  <si>
    <t xml:space="preserve">Nandhini  </t>
  </si>
  <si>
    <t xml:space="preserve">Indu krishnan </t>
  </si>
  <si>
    <t>73735 22805</t>
  </si>
  <si>
    <t xml:space="preserve"> gomathi chakra pyramid - 1
Clear quartz bracelet - 1</t>
  </si>
  <si>
    <t>Sinthiya Raja</t>
  </si>
  <si>
    <t xml:space="preserve"> Reiki level -2</t>
  </si>
  <si>
    <t xml:space="preserve">Sathish </t>
  </si>
  <si>
    <t xml:space="preserve"> Rajamaliga </t>
  </si>
  <si>
    <t xml:space="preserve"> Red carnelian bracelet -1</t>
  </si>
  <si>
    <t>Juliet</t>
  </si>
  <si>
    <t xml:space="preserve">- Anbu selvi - </t>
  </si>
  <si>
    <t>108678011329 
108678017409</t>
  </si>
  <si>
    <t>Reiki Level 2- Fullmoonday</t>
  </si>
  <si>
    <t xml:space="preserve"> bavani </t>
  </si>
  <si>
    <t>533674454908
533674491363</t>
  </si>
  <si>
    <t>Dhanvanth</t>
  </si>
  <si>
    <t xml:space="preserve"> Reiki level 2</t>
  </si>
  <si>
    <t>Thiyagarajan</t>
  </si>
  <si>
    <t>-reiki level 2</t>
  </si>
  <si>
    <t xml:space="preserve">Krithika </t>
  </si>
  <si>
    <t>96556 68839</t>
  </si>
  <si>
    <t>money magnet bracelet - 1 
(4 combination)</t>
  </si>
  <si>
    <t>Malar  -</t>
  </si>
  <si>
    <t xml:space="preserve">manjula </t>
  </si>
  <si>
    <t xml:space="preserve">Venu gobal </t>
  </si>
  <si>
    <t xml:space="preserve"> reiki level 2</t>
  </si>
  <si>
    <t>77082 63289</t>
  </si>
  <si>
    <t>115064261230
115064227262</t>
  </si>
  <si>
    <t xml:space="preserve">Santhiya </t>
  </si>
  <si>
    <t>89395 33801</t>
  </si>
  <si>
    <t>Sumathi -</t>
  </si>
  <si>
    <t xml:space="preserve">70191 22878 </t>
  </si>
  <si>
    <t xml:space="preserve"> Tamilarasi</t>
  </si>
  <si>
    <t>108687876676
108688090138</t>
  </si>
  <si>
    <t>- Bhuvaneswari</t>
  </si>
  <si>
    <t>1 (313) 398-1139</t>
  </si>
  <si>
    <t>Choku rei pendant-</t>
  </si>
  <si>
    <t xml:space="preserve"> - Surya prakash </t>
  </si>
  <si>
    <t>6949622 97625</t>
  </si>
  <si>
    <t>Annadhanam +Fullmoonday
 = 500+130=Rs630</t>
  </si>
  <si>
    <t>Tamilselvi Sakthivel</t>
  </si>
  <si>
    <t xml:space="preserve">Saveetha </t>
  </si>
  <si>
    <t>- deepa</t>
  </si>
  <si>
    <t xml:space="preserve">96860 93563 </t>
  </si>
  <si>
    <t>570461716525
570484609642</t>
  </si>
  <si>
    <t>Vijayalakshmi</t>
  </si>
  <si>
    <t xml:space="preserve">Uma Vijai </t>
  </si>
  <si>
    <t xml:space="preserve">porchilambi </t>
  </si>
  <si>
    <t>240199953385
241190883385</t>
  </si>
  <si>
    <t>Sharada Preethi</t>
  </si>
  <si>
    <t>Prasitha Lenith</t>
  </si>
  <si>
    <t xml:space="preserve">Usha Bhaskar </t>
  </si>
  <si>
    <t>98849 91873</t>
  </si>
  <si>
    <t>- uma Rajesh</t>
  </si>
  <si>
    <t xml:space="preserve"> 94908 74103</t>
  </si>
  <si>
    <t>532045432313
542116991023</t>
  </si>
  <si>
    <t>Aura Cleanser spray -1</t>
  </si>
  <si>
    <t>95974 45511</t>
  </si>
  <si>
    <t>Rose quartz tumble stone-1 se</t>
  </si>
  <si>
    <t>Shrisubha Mohan</t>
  </si>
  <si>
    <t xml:space="preserve"> 15 min</t>
  </si>
  <si>
    <t>61 434 163 557</t>
  </si>
  <si>
    <t>cho ku silver pendent -1
Tigers eye pyramid-1</t>
  </si>
  <si>
    <t xml:space="preserve">Padmapriya </t>
  </si>
  <si>
    <t xml:space="preserve">7397 318 223 </t>
  </si>
  <si>
    <t xml:space="preserve">Sri vithya </t>
  </si>
  <si>
    <t xml:space="preserve">63836 42263 </t>
  </si>
  <si>
    <t xml:space="preserve"> - Rejoy</t>
  </si>
  <si>
    <t>98948 90566</t>
  </si>
  <si>
    <t>Black tourmaline bracelet-3</t>
  </si>
  <si>
    <t xml:space="preserve">Anitha - 91 - </t>
  </si>
  <si>
    <t xml:space="preserve">Ramar - 91 - </t>
  </si>
  <si>
    <t>Padma Priya - +91</t>
  </si>
  <si>
    <t xml:space="preserve"> 7397 318 223 -</t>
  </si>
  <si>
    <t xml:space="preserve"> reiki level 1 - one to one</t>
  </si>
  <si>
    <t xml:space="preserve">Ananthi - +- </t>
  </si>
  <si>
    <t xml:space="preserve">91 93844 03472 </t>
  </si>
  <si>
    <t xml:space="preserve">Jananiram </t>
  </si>
  <si>
    <t>318289319602 
305476035118</t>
  </si>
  <si>
    <t xml:space="preserve"> 50ml medicine - 1</t>
  </si>
  <si>
    <t xml:space="preserve">90032 88410 </t>
  </si>
  <si>
    <t>115239948466
570639264262</t>
  </si>
  <si>
    <t>Padmini</t>
  </si>
  <si>
    <t xml:space="preserve">Vidhya vidhu </t>
  </si>
  <si>
    <t xml:space="preserve"> 63637 02935 </t>
  </si>
  <si>
    <t>Aura cleanser spray -1</t>
  </si>
  <si>
    <t xml:space="preserve">Kalaimani </t>
  </si>
  <si>
    <t>115247804620
115247823311</t>
  </si>
  <si>
    <t xml:space="preserve">Mahendra -- </t>
  </si>
  <si>
    <t xml:space="preserve">  +1 (416) 254-2091 </t>
  </si>
  <si>
    <t>reiki level one to one</t>
  </si>
  <si>
    <t xml:space="preserve">Dharshana nimalan </t>
  </si>
  <si>
    <t>968 9756 5005</t>
  </si>
  <si>
    <t xml:space="preserve"> - Santhosh Kumar -</t>
  </si>
  <si>
    <t>98959 24543</t>
  </si>
  <si>
    <t xml:space="preserve"> Reiki level -1</t>
  </si>
  <si>
    <t>Usharamesh</t>
  </si>
  <si>
    <t>Sukumar</t>
  </si>
  <si>
    <t>Anushya</t>
  </si>
  <si>
    <t xml:space="preserve">Shivachandru Vijayarajan </t>
  </si>
  <si>
    <t xml:space="preserve">Sreeja Anil </t>
  </si>
  <si>
    <t xml:space="preserve"> - Chithra - </t>
  </si>
  <si>
    <t>90486 20653</t>
  </si>
  <si>
    <t xml:space="preserve">Ram </t>
  </si>
  <si>
    <t xml:space="preserve"> silambu selvi - </t>
  </si>
  <si>
    <t>6385757923 -</t>
  </si>
  <si>
    <t>Divya Sukumar - -</t>
  </si>
  <si>
    <t xml:space="preserve">Ragunathan - +91 - </t>
  </si>
  <si>
    <t xml:space="preserve"> 87788 29077</t>
  </si>
  <si>
    <t>100ml medicine -1
Choku rei silver pendent -1</t>
  </si>
  <si>
    <t xml:space="preserve">Sriranjana Naavalan </t>
  </si>
  <si>
    <t xml:space="preserve">Jeevalakshmi - +91 - </t>
  </si>
  <si>
    <t xml:space="preserve"> 79944 07904</t>
  </si>
  <si>
    <t>108724527982
108724522583</t>
  </si>
  <si>
    <t>cho ku rei silver pendent -1</t>
  </si>
  <si>
    <t>- Santhanamari -</t>
  </si>
  <si>
    <t xml:space="preserve"> Ace of pentacles card +
 citrine mini bottle - 1</t>
  </si>
  <si>
    <t>Rohinirethu - +91-</t>
  </si>
  <si>
    <t>- pusbha</t>
  </si>
  <si>
    <t>Aura clansing spray-1</t>
  </si>
  <si>
    <t>Jeevitha</t>
  </si>
  <si>
    <t xml:space="preserve"> 97518 38695 -</t>
  </si>
  <si>
    <t>30 min - urgent app</t>
  </si>
  <si>
    <t xml:space="preserve"> - bhuvana</t>
  </si>
  <si>
    <t>97907 66095</t>
  </si>
  <si>
    <t>30min  ( video call)</t>
  </si>
  <si>
    <t xml:space="preserve">61 425 747 709 </t>
  </si>
  <si>
    <t>Healing Session</t>
  </si>
  <si>
    <t xml:space="preserve"> 97101 02534</t>
  </si>
  <si>
    <t xml:space="preserve">Manimekalai Kalaiselvan </t>
  </si>
  <si>
    <t xml:space="preserve">Suganya </t>
  </si>
  <si>
    <t xml:space="preserve"> 96296 51600 </t>
  </si>
  <si>
    <t xml:space="preserve">Aishwarya </t>
  </si>
  <si>
    <t>571077919264
571065333974</t>
  </si>
  <si>
    <t>1 healing session</t>
  </si>
  <si>
    <t>Sulfiya</t>
  </si>
  <si>
    <t>968 7959 1095</t>
  </si>
  <si>
    <t xml:space="preserve"> 99946 88326</t>
  </si>
  <si>
    <t>Immaculate Princys</t>
  </si>
  <si>
    <t>78923 35172</t>
  </si>
  <si>
    <t xml:space="preserve">Kamalakannan </t>
  </si>
  <si>
    <t>98400 44244</t>
  </si>
  <si>
    <t xml:space="preserve">CHEVVEL DELIGHTS </t>
  </si>
  <si>
    <t xml:space="preserve">Jayaprasanth  </t>
  </si>
  <si>
    <t>- sandhiya</t>
  </si>
  <si>
    <t xml:space="preserve"> 99411 58110</t>
  </si>
  <si>
    <t xml:space="preserve"> Healing session</t>
  </si>
  <si>
    <t>- sangari</t>
  </si>
  <si>
    <t xml:space="preserve">78128 46629 </t>
  </si>
  <si>
    <t>100ml medicine - 1 
Amethyst bracelet - 1</t>
  </si>
  <si>
    <t>Priya - -</t>
  </si>
  <si>
    <t xml:space="preserve">Rubini </t>
  </si>
  <si>
    <t xml:space="preserve"> 63836 72820</t>
  </si>
  <si>
    <t>571182468755
115490444513</t>
  </si>
  <si>
    <t>Black tourmaline bracelet -1</t>
  </si>
  <si>
    <t>- Gowshi</t>
  </si>
  <si>
    <t xml:space="preserve">95977 25487 </t>
  </si>
  <si>
    <t xml:space="preserve"> Reiki level 1</t>
  </si>
  <si>
    <t xml:space="preserve">Shajitha </t>
  </si>
  <si>
    <t xml:space="preserve"> 95664 77100</t>
  </si>
  <si>
    <t xml:space="preserve">Shobha P </t>
  </si>
  <si>
    <t xml:space="preserve"> Reiki Level 1</t>
  </si>
  <si>
    <t xml:space="preserve">Salai Pavalathai </t>
  </si>
  <si>
    <t xml:space="preserve">Tanuja </t>
  </si>
  <si>
    <t xml:space="preserve">Vidhya Rajasankar </t>
  </si>
  <si>
    <t>73959 04675</t>
  </si>
  <si>
    <t xml:space="preserve">Karkulazhi - +91 - </t>
  </si>
  <si>
    <t xml:space="preserve">Praveena - +91 - </t>
  </si>
  <si>
    <t>Saranya - +91-</t>
  </si>
  <si>
    <t xml:space="preserve">Chithra - +91- </t>
  </si>
  <si>
    <t xml:space="preserve">Lalitha - +91- </t>
  </si>
  <si>
    <t xml:space="preserve">Umadevi (Sathish Kumar) </t>
  </si>
  <si>
    <t xml:space="preserve">Singaravalli </t>
  </si>
  <si>
    <t xml:space="preserve"> personal healing session - 2</t>
  </si>
  <si>
    <t xml:space="preserve">Sumathi </t>
  </si>
  <si>
    <t>sangeetha</t>
  </si>
  <si>
    <t>94 76 722 5380</t>
  </si>
  <si>
    <t>Ph - +1 (817) 271-9973</t>
  </si>
  <si>
    <t>Triple Protection Bracelet</t>
  </si>
  <si>
    <t>Red Carnelian Bracelet</t>
  </si>
  <si>
    <t>Pyrite Pyramid</t>
  </si>
  <si>
    <t>Lapis Lazuli Pyramid</t>
  </si>
  <si>
    <t>Tiger's eye Pyramid</t>
  </si>
  <si>
    <t>Citrine Pyramid</t>
  </si>
  <si>
    <t>Rose Quartz Pyramid</t>
  </si>
  <si>
    <t>Amethyst Pyramid</t>
  </si>
  <si>
    <t>Black Tourmaline Pyramid</t>
  </si>
  <si>
    <t>Green Aventurine Pyramid</t>
  </si>
  <si>
    <t>sharavan</t>
  </si>
  <si>
    <t xml:space="preserve">Mariappan </t>
  </si>
  <si>
    <t xml:space="preserve">Sowmiy - 91 - </t>
  </si>
  <si>
    <t>cho ku rei pendant - 1</t>
  </si>
  <si>
    <t>Hema - 91 -</t>
  </si>
  <si>
    <t xml:space="preserve">2 person 
 reiki level one - </t>
  </si>
  <si>
    <t xml:space="preserve">Vimala - +91 </t>
  </si>
  <si>
    <t xml:space="preserve">96061 91688 </t>
  </si>
  <si>
    <t xml:space="preserve">Chithra - +91 </t>
  </si>
  <si>
    <t xml:space="preserve">91769 01959 </t>
  </si>
  <si>
    <t>Gayathri -  91-</t>
  </si>
  <si>
    <t>Savitha - 91-</t>
  </si>
  <si>
    <t xml:space="preserve"> level 1</t>
  </si>
  <si>
    <t>Ambika - 91</t>
  </si>
  <si>
    <t>91- uma</t>
  </si>
  <si>
    <t>15/11/25</t>
  </si>
  <si>
    <t xml:space="preserve">Veeran -  - </t>
  </si>
  <si>
    <t>65 8657 6189</t>
  </si>
  <si>
    <t>Vennila+91</t>
  </si>
  <si>
    <t xml:space="preserve">GomathiPriya </t>
  </si>
  <si>
    <t xml:space="preserve"> Money Reiki class</t>
  </si>
  <si>
    <t xml:space="preserve">- punithavalli - </t>
  </si>
  <si>
    <t xml:space="preserve">97899 41122 </t>
  </si>
  <si>
    <t>Amethyst pyramid -1</t>
  </si>
  <si>
    <t>Manonmani - +91 -</t>
  </si>
  <si>
    <t xml:space="preserve"> Reiki level -</t>
  </si>
  <si>
    <t>Tharshini +91-</t>
  </si>
  <si>
    <t>vijiravi</t>
  </si>
  <si>
    <t xml:space="preserve">97909 80546 </t>
  </si>
  <si>
    <t>Jothi - 91</t>
  </si>
  <si>
    <t>Empress tarot card - 1</t>
  </si>
  <si>
    <t>Ace of pentacles card - 1</t>
  </si>
  <si>
    <t>Sasikala - 91 -</t>
  </si>
  <si>
    <t xml:space="preserve"> money reiki class - 1</t>
  </si>
  <si>
    <t>Selvi - +91-</t>
  </si>
  <si>
    <t xml:space="preserve">Padmavathy - 91 - </t>
  </si>
  <si>
    <t>money reiki class - 1</t>
  </si>
  <si>
    <t xml:space="preserve">Sameena - +91  - </t>
  </si>
  <si>
    <t>98422 07869</t>
  </si>
  <si>
    <t>15 min pesitaga</t>
  </si>
  <si>
    <t>Guru - 91-</t>
  </si>
  <si>
    <t xml:space="preserve"> black tourmaline bracelet - 1</t>
  </si>
  <si>
    <t xml:space="preserve">Dhivya Ethiraj </t>
  </si>
  <si>
    <t>Pradeepa - -</t>
  </si>
  <si>
    <t>monry reiki class - 1</t>
  </si>
  <si>
    <t>- vasugi</t>
  </si>
  <si>
    <t>99446 50810</t>
  </si>
  <si>
    <t xml:space="preserve">Arathi - - </t>
  </si>
  <si>
    <t>30 MIN</t>
  </si>
  <si>
    <t>16/12/25</t>
  </si>
  <si>
    <t xml:space="preserve"> - Mahalakshmi</t>
  </si>
  <si>
    <t>Keerthana - +91</t>
  </si>
  <si>
    <t>Nithya J - +91</t>
  </si>
  <si>
    <t>reiki 1</t>
  </si>
  <si>
    <t>Apoorva A -  +91</t>
  </si>
  <si>
    <t>reiki 2</t>
  </si>
  <si>
    <t xml:space="preserve">Anitha - </t>
  </si>
  <si>
    <t xml:space="preserve">1 (778) 984-1263 </t>
  </si>
  <si>
    <t xml:space="preserve">sureshgeethadharsha </t>
  </si>
  <si>
    <t>jayapradha - +91</t>
  </si>
  <si>
    <t xml:space="preserve">Aruna - +91 </t>
  </si>
  <si>
    <t xml:space="preserve">90039 18280 </t>
  </si>
  <si>
    <t>Revathi Pandiaraj - +91</t>
  </si>
  <si>
    <t>Haniel Theo +91</t>
  </si>
  <si>
    <t>KAVITHA - +91-</t>
  </si>
  <si>
    <t>Pushpa  -  +91 -</t>
  </si>
  <si>
    <t>- B178 vinothini</t>
  </si>
  <si>
    <t xml:space="preserve"> 97912 42614</t>
  </si>
  <si>
    <t>Dr. CJ Priya</t>
  </si>
  <si>
    <t xml:space="preserve">vidyashreemurugesh </t>
  </si>
  <si>
    <t xml:space="preserve">Usharani </t>
  </si>
  <si>
    <t xml:space="preserve">Ammulakshmi - 91 - </t>
  </si>
  <si>
    <t xml:space="preserve"> - Dhivani Muthuvel - </t>
  </si>
  <si>
    <t>- sathyapriya -</t>
  </si>
  <si>
    <t xml:space="preserve">Manimekalai - 91- </t>
  </si>
  <si>
    <t>level 1</t>
  </si>
  <si>
    <t>Sangeetha - 91</t>
  </si>
  <si>
    <t>thenrral - +91</t>
  </si>
  <si>
    <t>Arun Prasad -  +91</t>
  </si>
  <si>
    <t>Hema  - +91  -</t>
  </si>
  <si>
    <t>98430 73049</t>
  </si>
  <si>
    <t xml:space="preserve"> Healing session 6</t>
  </si>
  <si>
    <t xml:space="preserve">Thamizharasi - +91- </t>
  </si>
  <si>
    <t xml:space="preserve">Kalaiyarasi Ravikumar - +91 - </t>
  </si>
  <si>
    <t>Subbu - +91</t>
  </si>
  <si>
    <t>Sayikumari - 91</t>
  </si>
  <si>
    <t>~Darshana Priya - +91</t>
  </si>
  <si>
    <t>Charan - +91</t>
  </si>
  <si>
    <t xml:space="preserve">Mahalakshmi Karthikeyan </t>
  </si>
  <si>
    <t>8148461645 -</t>
  </si>
  <si>
    <t>Sona - +91</t>
  </si>
  <si>
    <t>Ramya  - +91</t>
  </si>
  <si>
    <t>Subathra G - +91-</t>
  </si>
  <si>
    <t>Prabha - 91 -</t>
  </si>
  <si>
    <t>philo</t>
  </si>
  <si>
    <t>94490 34787-</t>
  </si>
  <si>
    <t xml:space="preserve">- Sharmila - </t>
  </si>
  <si>
    <t xml:space="preserve">1 (860) 938-2350 </t>
  </si>
  <si>
    <t>Shanmuga priya - 91 -</t>
  </si>
  <si>
    <t>17/12/25</t>
  </si>
  <si>
    <t>karthik</t>
  </si>
  <si>
    <t xml:space="preserve"> 97405 73900</t>
  </si>
  <si>
    <t>571721663106
571796855937</t>
  </si>
  <si>
    <t xml:space="preserve">Nisha - +91 </t>
  </si>
  <si>
    <t>99446 69681</t>
  </si>
  <si>
    <t>sindhuriswethan- +91</t>
  </si>
  <si>
    <t xml:space="preserve">Ajitha - +91 </t>
  </si>
  <si>
    <t>80983 55000 -</t>
  </si>
  <si>
    <t>Ganga -  +91</t>
  </si>
  <si>
    <t xml:space="preserve">- Vijayalakshmi - </t>
  </si>
  <si>
    <t>Chitra - +91-</t>
  </si>
  <si>
    <t>Nithya Priya U</t>
  </si>
  <si>
    <t>Thangam  -  +91</t>
  </si>
  <si>
    <t>ashva - +91</t>
  </si>
  <si>
    <t>Bhuvana - +91</t>
  </si>
  <si>
    <t>Lokeshwari - 91</t>
  </si>
  <si>
    <t>kavitha arasu - +91 -</t>
  </si>
  <si>
    <t>Nandhini - 91</t>
  </si>
  <si>
    <t>Shanthi - +91</t>
  </si>
  <si>
    <t>91 - jaya. Priya</t>
  </si>
  <si>
    <t>Madan - +91</t>
  </si>
  <si>
    <t>ArasiKarthick - +91</t>
  </si>
  <si>
    <t xml:space="preserve">senthilramya8091 </t>
  </si>
  <si>
    <t>Thangasudha - +91</t>
  </si>
  <si>
    <t>sivathillaisorna -  +91</t>
  </si>
  <si>
    <t>money magnet bracelet (mesham)</t>
  </si>
  <si>
    <t xml:space="preserve">- karpaga saravana priya </t>
  </si>
  <si>
    <t>Malathi - +91</t>
  </si>
  <si>
    <t>Malathi - +91-</t>
  </si>
  <si>
    <t>Kavitha Kavitha - +91</t>
  </si>
  <si>
    <t>Vaishu - +91</t>
  </si>
  <si>
    <t>- Anitha</t>
  </si>
  <si>
    <t xml:space="preserve"> 95679 73265</t>
  </si>
  <si>
    <t>Keerthi - 91 -</t>
  </si>
  <si>
    <t>Jayaranjani - +91</t>
  </si>
  <si>
    <t xml:space="preserve"> 95661 52651</t>
  </si>
  <si>
    <t>Money reiki - 1</t>
  </si>
  <si>
    <t>Brahma mukurtha-1</t>
  </si>
  <si>
    <t>Fullmoon - 1</t>
  </si>
  <si>
    <t xml:space="preserve"> 6380 564 317 </t>
  </si>
  <si>
    <t>Kaleeswari - +91</t>
  </si>
  <si>
    <t>Sadana -  +</t>
  </si>
  <si>
    <t>94 76 697 9216</t>
  </si>
  <si>
    <t>money reiki</t>
  </si>
  <si>
    <t>- vinutha</t>
  </si>
  <si>
    <t xml:space="preserve"> 73493 84012</t>
  </si>
  <si>
    <t>Mesam rasi money magnet bracelet-1</t>
  </si>
  <si>
    <t>18/12/25</t>
  </si>
  <si>
    <t>Danushaa -  +91</t>
  </si>
  <si>
    <t>Anbu s - +91-</t>
  </si>
  <si>
    <t>Thanuja - -</t>
  </si>
  <si>
    <t xml:space="preserve">Vasantha Devi - </t>
  </si>
  <si>
    <t>Mangala - +91</t>
  </si>
  <si>
    <t>- Shaline</t>
  </si>
  <si>
    <t>82206 84883</t>
  </si>
  <si>
    <t>Money magnet bracelet-</t>
  </si>
  <si>
    <t>vanitha parthi -  +91</t>
  </si>
  <si>
    <t>Vidya Anand - +91</t>
  </si>
  <si>
    <t>Harish +91-</t>
  </si>
  <si>
    <t xml:space="preserve"> Money magnet bracelet - 1 (Mesham rasi )</t>
  </si>
  <si>
    <t xml:space="preserve">jayadevi Mathiyazhagan </t>
  </si>
  <si>
    <t>- sulotchana</t>
  </si>
  <si>
    <t>money magnet bracelet - mesham</t>
  </si>
  <si>
    <t xml:space="preserve">- sujatha </t>
  </si>
  <si>
    <t>63795 33784</t>
  </si>
  <si>
    <t>kaveri -  +91</t>
  </si>
  <si>
    <t xml:space="preserve">stella - +91 - </t>
  </si>
  <si>
    <t>Money magnet bracelet - 1(mesham rasi</t>
  </si>
  <si>
    <t xml:space="preserve">Vishwa - +91 - </t>
  </si>
  <si>
    <t>money magnet bracelet -1 (mesham rasi</t>
  </si>
  <si>
    <t>Nisha Gopinath - +91 -</t>
  </si>
  <si>
    <t xml:space="preserve"> Aura clansing spray -1</t>
  </si>
  <si>
    <t>Vidhya - + -</t>
  </si>
  <si>
    <t>lakshmidevi+91</t>
  </si>
  <si>
    <t>Manjula -  +91 -</t>
  </si>
  <si>
    <t xml:space="preserve">98407 66595 </t>
  </si>
  <si>
    <t xml:space="preserve"> Money reiki class</t>
  </si>
  <si>
    <t xml:space="preserve">M.S. Subbulakshhmii </t>
  </si>
  <si>
    <t>shanthimani - +91-</t>
  </si>
  <si>
    <t xml:space="preserve"> Lamafera certificate</t>
  </si>
  <si>
    <t>savitha naidu - +91</t>
  </si>
  <si>
    <t>Uvadeshwari D+91</t>
  </si>
  <si>
    <t>535273679417
535274605668</t>
  </si>
  <si>
    <t>Brindha- +91 -</t>
  </si>
  <si>
    <t>Black turmaline bracelet -1</t>
  </si>
  <si>
    <t>-  farook-x</t>
  </si>
  <si>
    <t xml:space="preserve">Mahalakshmi +91 - </t>
  </si>
  <si>
    <t xml:space="preserve">Kalamani Loganathan -  +91 - </t>
  </si>
  <si>
    <t>money magnet bracelet 1 (mesham rasi)</t>
  </si>
  <si>
    <t>Revathi Naresh  - +91</t>
  </si>
  <si>
    <t>Tamilselvi +91</t>
  </si>
  <si>
    <t>Jayanthi - 91-</t>
  </si>
  <si>
    <t>Devimurali - + -</t>
  </si>
  <si>
    <t xml:space="preserve"> fullmoon session one year</t>
  </si>
  <si>
    <t>sumathikish - +91</t>
  </si>
  <si>
    <t>Mangaiyarkarasi - 91</t>
  </si>
  <si>
    <t>kavijayalakshmi Ayyappan - +91</t>
  </si>
  <si>
    <t>Amirtha B</t>
  </si>
  <si>
    <t>99436 23406</t>
  </si>
  <si>
    <t>Anusha R - +91</t>
  </si>
  <si>
    <t>SWATHI - +91</t>
  </si>
  <si>
    <t>MONEY REIKI</t>
  </si>
  <si>
    <t xml:space="preserve">Sangeetha - +91 - </t>
  </si>
  <si>
    <t>Vidhya - +91</t>
  </si>
  <si>
    <t>- lavanya -</t>
  </si>
  <si>
    <t xml:space="preserve"> level 1 and fullmoon</t>
  </si>
  <si>
    <t xml:space="preserve">lakshmisri - +91 </t>
  </si>
  <si>
    <t>9498126284 -</t>
  </si>
  <si>
    <t xml:space="preserve">Srinivasan - +91 -  </t>
  </si>
  <si>
    <t>money magnet bracelet mesham rasi - 1</t>
  </si>
  <si>
    <t>J Vanamadevi - +91</t>
  </si>
  <si>
    <t>115826165711
115826401283</t>
  </si>
  <si>
    <t>money reiki - 1</t>
  </si>
  <si>
    <t>fullmoon - 1</t>
  </si>
  <si>
    <t>brahma mukurtha - 1</t>
  </si>
  <si>
    <t>Pavan - +9</t>
  </si>
  <si>
    <t>LEVEL 1</t>
  </si>
  <si>
    <t xml:space="preserve">Gowri Sanju - +91- </t>
  </si>
  <si>
    <t>Gayathri --</t>
  </si>
  <si>
    <t xml:space="preserve"> level 1 and full moon</t>
  </si>
  <si>
    <t xml:space="preserve">Sona - +91 - </t>
  </si>
  <si>
    <t>money magnet bracelet -1 risabam rasi</t>
  </si>
  <si>
    <t>Saipritinga -91</t>
  </si>
  <si>
    <t>Kayal - +91</t>
  </si>
  <si>
    <t xml:space="preserve"> 99445 50090 </t>
  </si>
  <si>
    <t xml:space="preserve"> cho ku rei pendant - 2</t>
  </si>
  <si>
    <t xml:space="preserve">Kayal - +91  - </t>
  </si>
  <si>
    <t>99445 50090</t>
  </si>
  <si>
    <t>fullmoon 2 person - 1 year</t>
  </si>
  <si>
    <t>Chithra - +91-</t>
  </si>
  <si>
    <t xml:space="preserve">Sudharsan - +91 - </t>
  </si>
  <si>
    <t>money magnet Bracet risabam - 1</t>
  </si>
  <si>
    <t xml:space="preserve">Yazhutharu - 91 - </t>
  </si>
  <si>
    <t>money magnet bracelet - 1 risabam rasi</t>
  </si>
  <si>
    <t>Glory - 91-</t>
  </si>
  <si>
    <t>Sabari - 91 -</t>
  </si>
  <si>
    <t xml:space="preserve"> money magnet bracelet - 1 mesham rasi</t>
  </si>
  <si>
    <t>Deviyani - 91-</t>
  </si>
  <si>
    <t>- gayathiri</t>
  </si>
  <si>
    <t xml:space="preserve"> 99957 06229</t>
  </si>
  <si>
    <t>Money reiki class fees</t>
  </si>
  <si>
    <t>Nithi - +91-</t>
  </si>
  <si>
    <t xml:space="preserve"> Money Magnet bracelet -1(Mesham rasi )</t>
  </si>
  <si>
    <t>19/12/25</t>
  </si>
  <si>
    <t>Revanya - +91-</t>
  </si>
  <si>
    <t>- kalaivani -</t>
  </si>
  <si>
    <t xml:space="preserve"> Money Magnet bracelet -1 (Risabam rasi)</t>
  </si>
  <si>
    <t xml:space="preserve">ABUBUCKER  SITHICK </t>
  </si>
  <si>
    <t>Money magnet bracelet-1 (Mesam rasi)</t>
  </si>
  <si>
    <t>- sathyabama</t>
  </si>
  <si>
    <t xml:space="preserve"> 86081 06559</t>
  </si>
  <si>
    <t>Money magnet bracelet-1 (Reshapam rasi-</t>
  </si>
  <si>
    <t xml:space="preserve">Hema -+91 </t>
  </si>
  <si>
    <t>98430 73049 -</t>
  </si>
  <si>
    <t xml:space="preserve">jeejibijusree - +91 - </t>
  </si>
  <si>
    <t>Money magnet bracelet-1 (mesham rasi)</t>
  </si>
  <si>
    <t>Ann Maria - +91-</t>
  </si>
  <si>
    <t xml:space="preserve">Janagi Raman - +91- </t>
  </si>
  <si>
    <t>535255749843
535357418105</t>
  </si>
  <si>
    <t>Money magnet bracelet-1(mesham rasi</t>
  </si>
  <si>
    <t>- Kavitha -</t>
  </si>
  <si>
    <t>Rajkiran  - +91-</t>
  </si>
  <si>
    <t xml:space="preserve"> Money magnet bracelet -1(mesham rasi)</t>
  </si>
  <si>
    <t>Dr.J.Vanitha Muthukumar -  +91 -</t>
  </si>
  <si>
    <t xml:space="preserve"> Money Magnet bracelet-1  (Risabam rasi)</t>
  </si>
  <si>
    <t xml:space="preserve">M.Selvarani - +91 - </t>
  </si>
  <si>
    <t>Vasanthakumar+91-</t>
  </si>
  <si>
    <t xml:space="preserve">Sudha  - +91- </t>
  </si>
  <si>
    <t>money magnet bracelet (mesham) -1</t>
  </si>
  <si>
    <t xml:space="preserve">Hema Latha - +91- </t>
  </si>
  <si>
    <t xml:space="preserve">anbuasha - +91- </t>
  </si>
  <si>
    <t>Money magnet bracelet (mesham rasi) -1</t>
  </si>
  <si>
    <t>Megala - +91 -</t>
  </si>
  <si>
    <t xml:space="preserve">90957 48686 </t>
  </si>
  <si>
    <t xml:space="preserve"> cho ku rei pendant -1</t>
  </si>
  <si>
    <t xml:space="preserve">Nethra - +91- </t>
  </si>
  <si>
    <t>Rishabam Rasi bracelet - 1</t>
  </si>
  <si>
    <t>Priyanka Raj - +91 -</t>
  </si>
  <si>
    <t xml:space="preserve"> LEVEL 1</t>
  </si>
  <si>
    <t xml:space="preserve">VARALAKSHMI - +91 - </t>
  </si>
  <si>
    <t>risabam rasi bracelet - 1</t>
  </si>
  <si>
    <t>Arulmozhikannan Madras</t>
  </si>
  <si>
    <t>- pavithra -</t>
  </si>
  <si>
    <t>Anuradha - +91</t>
  </si>
  <si>
    <t>Myvizhi - 91 -</t>
  </si>
  <si>
    <t xml:space="preserve">91 amrutha - </t>
  </si>
  <si>
    <t>9677171401 -</t>
  </si>
  <si>
    <t>mesham rasi bracelet -1</t>
  </si>
  <si>
    <t>- Alamelu kumar</t>
  </si>
  <si>
    <t>99406 32647</t>
  </si>
  <si>
    <t>( Mithunam rasi)</t>
  </si>
  <si>
    <t xml:space="preserve">Banu - +91- </t>
  </si>
  <si>
    <t>money magnet bracelet - 1 (mesham rasi</t>
  </si>
  <si>
    <t>Sindhu - 91-</t>
  </si>
  <si>
    <t xml:space="preserve">Kavitha - +91 - </t>
  </si>
  <si>
    <t xml:space="preserve">Mangalam - +91 - </t>
  </si>
  <si>
    <t>mithunam rasi bracelet - 1</t>
  </si>
  <si>
    <t>Sameera - +91-</t>
  </si>
  <si>
    <t>Jenny - 91-</t>
  </si>
  <si>
    <t>Level 1 -1</t>
  </si>
  <si>
    <t>Fullmoon - brahma -</t>
  </si>
  <si>
    <t xml:space="preserve">Sachana - +91 - </t>
  </si>
  <si>
    <t>money magnet bracelet - 1 (risabam rasi )</t>
  </si>
  <si>
    <t xml:space="preserve">Amrutha </t>
  </si>
  <si>
    <t>2 times pay panirkaga
Katakam rasi bracelet - 1</t>
  </si>
  <si>
    <t xml:space="preserve">Vishva - +91 - </t>
  </si>
  <si>
    <t>money magnet bracelet -1 (mesham rasi )</t>
  </si>
  <si>
    <t xml:space="preserve">Shanthi - 91 - </t>
  </si>
  <si>
    <t>money magnet bracelet -;1 meshak rasi</t>
  </si>
  <si>
    <t>20/12/25</t>
  </si>
  <si>
    <t>Bindhu -</t>
  </si>
  <si>
    <t>-Mithunam rasi crystal</t>
  </si>
  <si>
    <t xml:space="preserve">Thirumani - </t>
  </si>
  <si>
    <t xml:space="preserve">Sai kalaivani - </t>
  </si>
  <si>
    <t>7780117503 -</t>
  </si>
  <si>
    <t>Mithunam rasi crystal</t>
  </si>
  <si>
    <t xml:space="preserve">Ramalakshmi - </t>
  </si>
  <si>
    <t xml:space="preserve">Raji - </t>
  </si>
  <si>
    <t xml:space="preserve">8015565792 - </t>
  </si>
  <si>
    <t>Money reiki class</t>
  </si>
  <si>
    <t>Balaji -  -</t>
  </si>
  <si>
    <t xml:space="preserve"> Mithunam rasi crystal</t>
  </si>
  <si>
    <t>Yugapriya - +91</t>
  </si>
  <si>
    <t xml:space="preserve">Kirthiga Manikandan - +91 - </t>
  </si>
  <si>
    <t xml:space="preserve">Shanmu - +91- </t>
  </si>
  <si>
    <t>Money Magnet bracelet -1 (mithunam )rasi</t>
  </si>
  <si>
    <t xml:space="preserve"> preethi - </t>
  </si>
  <si>
    <t>6238929516 -</t>
  </si>
  <si>
    <t xml:space="preserve">Shanthi - +91 - </t>
  </si>
  <si>
    <t>Money magnet bracelet -1 (methunam rasi)</t>
  </si>
  <si>
    <t xml:space="preserve"> - Soniya - </t>
  </si>
  <si>
    <t>Latha+91</t>
  </si>
  <si>
    <t>115914461809
115915905211</t>
  </si>
  <si>
    <t>Hari Priya - +91 -</t>
  </si>
  <si>
    <t xml:space="preserve">90031 53620 </t>
  </si>
  <si>
    <t xml:space="preserve">Vasanthi Vijay +91- </t>
  </si>
  <si>
    <t>Reiki level one</t>
  </si>
  <si>
    <t xml:space="preserve"> Money magnet bracelet  - Rishabam -1</t>
  </si>
  <si>
    <t xml:space="preserve">pramod -  +91 - </t>
  </si>
  <si>
    <t>Pyrite Pyramid -1
7 chakra bracelet -1</t>
  </si>
  <si>
    <t>Bharathi+ -</t>
  </si>
  <si>
    <t>saranyajinesh-</t>
  </si>
  <si>
    <t>Priyaa V+91</t>
  </si>
  <si>
    <t>Ajitha+91</t>
  </si>
  <si>
    <t xml:space="preserve">GANGADHARAN 
BALAKRISHNAN+91- </t>
  </si>
  <si>
    <t>535468746646
535468760402</t>
  </si>
  <si>
    <t>Money magnet bracelet (Rasi ) Rishabam -2</t>
  </si>
  <si>
    <t>Kathiresan - +91</t>
  </si>
  <si>
    <t xml:space="preserve">Jaya Kamaraj+91 - </t>
  </si>
  <si>
    <t>vasugi</t>
  </si>
  <si>
    <t xml:space="preserve"> 99446 50810-</t>
  </si>
  <si>
    <t>21/12/25</t>
  </si>
  <si>
    <t>Yoga Lakshmi - 91 -</t>
  </si>
  <si>
    <t>M.bharathi - +91</t>
  </si>
  <si>
    <t xml:space="preserve">Radhika - +91 - </t>
  </si>
  <si>
    <t xml:space="preserve"> 94980 26716</t>
  </si>
  <si>
    <t>535566995739
535524785388</t>
  </si>
  <si>
    <t>cho ku rei pendant -1
Brown gown - 1</t>
  </si>
  <si>
    <t>Rama rajeev - 91 -</t>
  </si>
  <si>
    <t>Hemalatha - +91 -</t>
  </si>
  <si>
    <t xml:space="preserve"> mithunam rasi bracelet -1</t>
  </si>
  <si>
    <t>Akshaya Vimal - +91-</t>
  </si>
  <si>
    <t xml:space="preserve"> money magnet bracelet - 1 risabam rasi</t>
  </si>
  <si>
    <t xml:space="preserve">GANGA RAJI -+91 - </t>
  </si>
  <si>
    <t>Ramya - +91 - level 1</t>
  </si>
  <si>
    <t xml:space="preserve">- anbil chelambi - </t>
  </si>
  <si>
    <t>aura cleanser spray - 1</t>
  </si>
  <si>
    <t>91- rajan -</t>
  </si>
  <si>
    <t xml:space="preserve"> Lapis lazuli bracelet - 1</t>
  </si>
  <si>
    <t>Seetha - +91-</t>
  </si>
  <si>
    <t>Uma Maheswari - 91-</t>
  </si>
  <si>
    <t>Shanmugapriya - 91- level 1</t>
  </si>
  <si>
    <t xml:space="preserve">Kalyani Kodal - +91- </t>
  </si>
  <si>
    <t>money magnet bracelet - 1 (mithunam rasi)</t>
  </si>
  <si>
    <t>Yugapriya - +91 - level 1</t>
  </si>
  <si>
    <t>- Aananthi</t>
  </si>
  <si>
    <t xml:space="preserve"> 7397 728 966</t>
  </si>
  <si>
    <t>22/12/25</t>
  </si>
  <si>
    <t>- sukitha</t>
  </si>
  <si>
    <t>658244 4059</t>
  </si>
  <si>
    <t>money reiki class fees</t>
  </si>
  <si>
    <t>- jothi</t>
  </si>
  <si>
    <t>97897 66923</t>
  </si>
  <si>
    <t xml:space="preserve"> Reiki level-1</t>
  </si>
  <si>
    <t xml:space="preserve">Gayathri - +91- </t>
  </si>
  <si>
    <t xml:space="preserve">Rajibai -  - </t>
  </si>
  <si>
    <t>Suba -</t>
  </si>
  <si>
    <t>DevSai - -</t>
  </si>
  <si>
    <t>Subha - -</t>
  </si>
  <si>
    <t>money reiki and fullmoon DAY</t>
  </si>
  <si>
    <t>Arjunan</t>
  </si>
  <si>
    <t xml:space="preserve"> 63694 38983-</t>
  </si>
  <si>
    <t xml:space="preserve">Nithya Radhakrishnan+91- </t>
  </si>
  <si>
    <t>- sudha</t>
  </si>
  <si>
    <t xml:space="preserve"> 99527 93147</t>
  </si>
  <si>
    <t xml:space="preserve">Vinodhini Giridharan - +91- </t>
  </si>
  <si>
    <t xml:space="preserve">Samyuktha - </t>
  </si>
  <si>
    <t xml:space="preserve"> 9789929729 -</t>
  </si>
  <si>
    <t>- Amutha</t>
  </si>
  <si>
    <t xml:space="preserve">Priya  -  </t>
  </si>
  <si>
    <t>8248260676 -</t>
  </si>
  <si>
    <t>Vidyaa - +91 - Reiki level -1</t>
  </si>
  <si>
    <t>- yamuna</t>
  </si>
  <si>
    <t xml:space="preserve"> 96770 18352</t>
  </si>
  <si>
    <t xml:space="preserve">Lavanya Maluvendran </t>
  </si>
  <si>
    <t xml:space="preserve">Sumathi.Harish - +91 - </t>
  </si>
  <si>
    <t>Money magnet bracelet -1(mithunam rasi)</t>
  </si>
  <si>
    <t>O S Amrritrajhan +91 -</t>
  </si>
  <si>
    <t xml:space="preserve"> Black turmaline tumble stone</t>
  </si>
  <si>
    <t xml:space="preserve">MYNAVATHY - +91- </t>
  </si>
  <si>
    <t>Money magnet bracelet -1(kadagam rasi)</t>
  </si>
  <si>
    <t xml:space="preserve">ramya - +91- </t>
  </si>
  <si>
    <t xml:space="preserve">Jayalakshmi - +91 - </t>
  </si>
  <si>
    <t xml:space="preserve">Raji - +91 </t>
  </si>
  <si>
    <t>9597769398 -</t>
  </si>
  <si>
    <t xml:space="preserve">Kalaivani Ganesh - +91 - </t>
  </si>
  <si>
    <t>116015850768
116015872665</t>
  </si>
  <si>
    <t xml:space="preserve"> kadagam rasi bracelet - 1</t>
  </si>
  <si>
    <t xml:space="preserve">HarishankariRuben - +91 - </t>
  </si>
  <si>
    <t>Money magnet bracelet -1 (Kadagam rasi)</t>
  </si>
  <si>
    <t>Mangaiyarkarasi - +91</t>
  </si>
  <si>
    <t>Brown gown -2</t>
  </si>
  <si>
    <t xml:space="preserve">Sri vithya - +91 - </t>
  </si>
  <si>
    <t xml:space="preserve"> 63836 42263</t>
  </si>
  <si>
    <t>100ml medicine - 2</t>
  </si>
  <si>
    <t>Mohanraj K - +91 -</t>
  </si>
  <si>
    <t>- sangeetha Dinesh</t>
  </si>
  <si>
    <t>44 7884 556235</t>
  </si>
  <si>
    <t>- mohan kumar</t>
  </si>
  <si>
    <t>Vshivaathidh - +91-</t>
  </si>
  <si>
    <t xml:space="preserve"> money magnet bracelet - 1 katagam rasi</t>
  </si>
  <si>
    <t>- renuka -</t>
  </si>
  <si>
    <t>Amethys bracelet - 1</t>
  </si>
  <si>
    <t>Red carnelian pyramid - 1</t>
  </si>
  <si>
    <t>zibu crytal - 1</t>
  </si>
  <si>
    <t xml:space="preserve">Mythrayeechinnasamy - +91- </t>
  </si>
  <si>
    <t>money magnet bracelet - 1 katagam rasi \</t>
  </si>
  <si>
    <t xml:space="preserve">Nandhini - +91- </t>
  </si>
  <si>
    <t>Durairaj - +91 -</t>
  </si>
  <si>
    <t xml:space="preserve"> katagam rasi Bracelet -1</t>
  </si>
  <si>
    <t xml:space="preserve">Nive -+91 - </t>
  </si>
  <si>
    <t>Hema Gayathri -+91 -</t>
  </si>
  <si>
    <t xml:space="preserve"> katagam rasi bracelet -1</t>
  </si>
  <si>
    <t>23/12/25</t>
  </si>
  <si>
    <t>- Senthamizh chelvi</t>
  </si>
  <si>
    <t xml:space="preserve"> 94894 82367</t>
  </si>
  <si>
    <t>- Dharani</t>
  </si>
  <si>
    <t xml:space="preserve">jkalaivani - +91 - </t>
  </si>
  <si>
    <t>Money Reiki class</t>
  </si>
  <si>
    <t>Mahadevi - +91</t>
  </si>
  <si>
    <t xml:space="preserve">6383548858 - </t>
  </si>
  <si>
    <t xml:space="preserve">Deepa - +91- </t>
  </si>
  <si>
    <t>- jenida</t>
  </si>
  <si>
    <t>535789351458
535789405222</t>
  </si>
  <si>
    <t>- kaliyammal</t>
  </si>
  <si>
    <t xml:space="preserve">Dr ARULMOZHI KAVYA - +91 - </t>
  </si>
  <si>
    <t>Sashi Balakrishnan -  +91-</t>
  </si>
  <si>
    <t xml:space="preserve">Juliet - +91 -  </t>
  </si>
  <si>
    <t xml:space="preserve">- Soundarya - </t>
  </si>
  <si>
    <t>karthiha - +91 -</t>
  </si>
  <si>
    <t>- Logeshwari</t>
  </si>
  <si>
    <t xml:space="preserve"> 95662 98287</t>
  </si>
  <si>
    <t xml:space="preserve">𝑩𝒉𝒂𝒓𝒖_𝒌𝒂𝒗𝒊 - +91 - </t>
  </si>
  <si>
    <t>Sunitha</t>
  </si>
  <si>
    <t xml:space="preserve">8123866828 - </t>
  </si>
  <si>
    <t>LEVEL 1(Instagram)</t>
  </si>
  <si>
    <t xml:space="preserve">- kala - </t>
  </si>
  <si>
    <t>Money magnet bracelet (mesham rasi)</t>
  </si>
  <si>
    <t xml:space="preserve">Selvi - +91 - </t>
  </si>
  <si>
    <t xml:space="preserve">SHIVIHARA - +91 - </t>
  </si>
  <si>
    <t>- Lalitha</t>
  </si>
  <si>
    <t xml:space="preserve"> 98949 82228</t>
  </si>
  <si>
    <t>Muthamizh naveen - +91-</t>
  </si>
  <si>
    <t xml:space="preserve">Kavitha - 91 - </t>
  </si>
  <si>
    <t>535799465843
535791278116</t>
  </si>
  <si>
    <t>Krithika - 91</t>
  </si>
  <si>
    <t xml:space="preserve">91-narayani - </t>
  </si>
  <si>
    <t>Thirunavukarasi - +91  -</t>
  </si>
  <si>
    <t>94432 90522</t>
  </si>
  <si>
    <t xml:space="preserve"> money magnet bracelet - mithunam - 1</t>
  </si>
  <si>
    <t>Archana Thiyagarajan - +91 -</t>
  </si>
  <si>
    <t xml:space="preserve">Dhanalakshmi - +91  - </t>
  </si>
  <si>
    <t>99656 34343</t>
  </si>
  <si>
    <t xml:space="preserve">Suganthi - +91 - </t>
  </si>
  <si>
    <t>6960761 89769</t>
  </si>
  <si>
    <t xml:space="preserve">Suganya -  +91 - </t>
  </si>
  <si>
    <t>inu - +91 -</t>
  </si>
  <si>
    <t xml:space="preserve">Kaviya - +91- </t>
  </si>
  <si>
    <t>- vinu</t>
  </si>
  <si>
    <t xml:space="preserve">Thamayanthi - +91 - </t>
  </si>
  <si>
    <t xml:space="preserve">Revanya - +91- </t>
  </si>
  <si>
    <t>Aura cleansing spray - 1</t>
  </si>
  <si>
    <t>Shanthi - +91-</t>
  </si>
  <si>
    <t xml:space="preserve">Vanaja - +91 </t>
  </si>
  <si>
    <t>7358074557 -</t>
  </si>
  <si>
    <t xml:space="preserve">Prem - +91- </t>
  </si>
  <si>
    <t>Simam Rasi crystal</t>
  </si>
  <si>
    <t xml:space="preserve">Maczio - +91 - </t>
  </si>
  <si>
    <t>Wheel of Fortune card - 1</t>
  </si>
  <si>
    <t>Lakshmi - +91-</t>
  </si>
  <si>
    <t xml:space="preserve"> Simam Rasi crystal - 1</t>
  </si>
  <si>
    <t xml:space="preserve">Shanthakumari - +91 - </t>
  </si>
  <si>
    <t>Kumbam rasi crystal - 1</t>
  </si>
  <si>
    <t>Murugan - +91 -</t>
  </si>
  <si>
    <t xml:space="preserve"> Kadagam rasi crystal - 1</t>
  </si>
  <si>
    <t xml:space="preserve">Jamuna - +91 - </t>
  </si>
  <si>
    <t>Simam rasi crystal</t>
  </si>
  <si>
    <t xml:space="preserve">Divine Angel - +91- </t>
  </si>
  <si>
    <t xml:space="preserve">Shri - +91 - </t>
  </si>
  <si>
    <t>Reiki level 1 - 2persons</t>
  </si>
  <si>
    <t xml:space="preserve">Nithya -  </t>
  </si>
  <si>
    <t>8778076788 -</t>
  </si>
  <si>
    <t>shree - -</t>
  </si>
  <si>
    <t>24/12/25</t>
  </si>
  <si>
    <t>kinchitha</t>
  </si>
  <si>
    <t xml:space="preserve">88380 98308- </t>
  </si>
  <si>
    <t>Money magnet bracelet-1
Mithunam rasi</t>
  </si>
  <si>
    <t xml:space="preserve">KANNAN KADAYANALLUR +91 </t>
  </si>
  <si>
    <t>8903787051 -</t>
  </si>
  <si>
    <t>Money magnet bracelet (Simmam rasi)  -1</t>
  </si>
  <si>
    <t xml:space="preserve">Bhuvi - +91 - </t>
  </si>
  <si>
    <t xml:space="preserve">Vanitha - +91- </t>
  </si>
  <si>
    <t>Shoba +91 -</t>
  </si>
  <si>
    <t xml:space="preserve"> Money magnet bracelet (Simmam rasi) - 1</t>
  </si>
  <si>
    <t>Kowsalya +91-</t>
  </si>
  <si>
    <t xml:space="preserve">Meena M+91 - </t>
  </si>
  <si>
    <t>- ganesh kumar</t>
  </si>
  <si>
    <t xml:space="preserve">Menaka+91- </t>
  </si>
  <si>
    <t>Money magnet bracelet (Kadagam rasi)  -1</t>
  </si>
  <si>
    <t>- uma</t>
  </si>
  <si>
    <t>ARINA - +91</t>
  </si>
  <si>
    <t>8919889402 -</t>
  </si>
  <si>
    <t>- kalaivani</t>
  </si>
  <si>
    <t>Money magnet bracelet-1
Kanni rasi</t>
  </si>
  <si>
    <t>Anitha+91 -</t>
  </si>
  <si>
    <t xml:space="preserve"> Money magnet bracelet - kanni rasi -1</t>
  </si>
  <si>
    <t>87542 11781</t>
  </si>
  <si>
    <t xml:space="preserve">Prem - +- </t>
  </si>
  <si>
    <t>Money Reiki ,fullmoonday ,brahma mugurtha healing</t>
  </si>
  <si>
    <t xml:space="preserve">Renuka - +91 - </t>
  </si>
  <si>
    <t xml:space="preserve">Nimalaa R+91 - </t>
  </si>
  <si>
    <t>Money magnet bracelet (mithunam rasi) -1</t>
  </si>
  <si>
    <t xml:space="preserve">Indhira Shanmugam - +91 - </t>
  </si>
  <si>
    <t>Malathi Gowtham raj - +91x-</t>
  </si>
  <si>
    <t xml:space="preserve">Mangai Physiotherapist - +91 - </t>
  </si>
  <si>
    <t xml:space="preserve">- Manjula - </t>
  </si>
  <si>
    <t>Money magnet bracelet -1 (Kanni rasi) - 1503rs</t>
  </si>
  <si>
    <t xml:space="preserve">Rajeswari - +91 - </t>
  </si>
  <si>
    <t>kanni rasi crystal - 1</t>
  </si>
  <si>
    <t xml:space="preserve">Pradeep Kumar - +91- </t>
  </si>
  <si>
    <t>selenite plate - 1</t>
  </si>
  <si>
    <t>IndhuKrishnan - +91-</t>
  </si>
  <si>
    <t xml:space="preserve"> kanni rasi crystal - 1</t>
  </si>
  <si>
    <t xml:space="preserve">Priya - +91 - </t>
  </si>
  <si>
    <t xml:space="preserve">Archana Sivakumar - +91- </t>
  </si>
  <si>
    <t xml:space="preserve">Vidyaa [- +91 - </t>
  </si>
  <si>
    <t>RISABAM rasi crystal - 1</t>
  </si>
  <si>
    <t xml:space="preserve">Priya Illankumaran - +91- </t>
  </si>
  <si>
    <t>simma rasi crystal - 1</t>
  </si>
  <si>
    <t xml:space="preserve">Janani jana- +91 - </t>
  </si>
  <si>
    <t>Nandhini - +91-</t>
  </si>
  <si>
    <t xml:space="preserve">sharmilakarthick - +91- </t>
  </si>
  <si>
    <t xml:space="preserve">poojithapooji - +91-  </t>
  </si>
  <si>
    <t>kanni rasi crytal - 1</t>
  </si>
  <si>
    <t xml:space="preserve">Mahalakshmi - 91 - </t>
  </si>
  <si>
    <t>Padmavathy - +91-</t>
  </si>
  <si>
    <t xml:space="preserve"> kanni rasi crystal -1</t>
  </si>
  <si>
    <t xml:space="preserve">Dhivyamuthuvisvam  - +91 - </t>
  </si>
  <si>
    <t>Monigiri - +919677545206</t>
  </si>
  <si>
    <t>535864155874
535864225715
535864304636</t>
  </si>
  <si>
    <t>1503 -3</t>
  </si>
  <si>
    <t>crystals for 
simma rasi- 1 
mithunam rasi  - 1
risabam rasi - 1</t>
  </si>
  <si>
    <t xml:space="preserve">Vithiya -  +91 - </t>
  </si>
  <si>
    <t>Jeeji -  +919751379 - makaram crystal - 1</t>
  </si>
  <si>
    <t>makaram crystal - 1</t>
  </si>
  <si>
    <t>Revanya - 91 -</t>
  </si>
  <si>
    <t xml:space="preserve">Latha - +91 </t>
  </si>
  <si>
    <t>95029 01021 -</t>
  </si>
  <si>
    <t>87075569419
607658984223</t>
  </si>
  <si>
    <t xml:space="preserve">Thanuja - +91 - </t>
  </si>
  <si>
    <t xml:space="preserve">S.BHUVANESWARi +91 - </t>
  </si>
  <si>
    <t>Money Magnet bracelet for kanni Rasi -1</t>
  </si>
  <si>
    <t>25/12/25</t>
  </si>
  <si>
    <t xml:space="preserve">Sugantha - +91 - </t>
  </si>
  <si>
    <t>116145261821
535989827747</t>
  </si>
  <si>
    <t>Money magnet bracelet -  Kanni rasi -2</t>
  </si>
  <si>
    <t>- komathi</t>
  </si>
  <si>
    <t>74063 54002</t>
  </si>
  <si>
    <t>- Nithya</t>
  </si>
  <si>
    <t xml:space="preserve">77082 63289 </t>
  </si>
  <si>
    <t xml:space="preserve">M. ABUBUCKER SITHICK  -  +91 -  </t>
  </si>
  <si>
    <t>Money Magnet bracelet for thulam rasi -1</t>
  </si>
  <si>
    <t xml:space="preserve">Arun Arjunan+91- </t>
  </si>
  <si>
    <t xml:space="preserve">Anantharaman - +91- </t>
  </si>
  <si>
    <t xml:space="preserve">Pandurangan -- </t>
  </si>
  <si>
    <t>Simmam rasi crystal</t>
  </si>
  <si>
    <t xml:space="preserve">Anu V.S+91 - </t>
  </si>
  <si>
    <t>Money magnet bracelet (Kanni rasi)  -1</t>
  </si>
  <si>
    <t>satheeskumar mani+91 -</t>
  </si>
  <si>
    <t xml:space="preserve"> Money magnet bracelet (kanni rasi)  -1</t>
  </si>
  <si>
    <t xml:space="preserve">Ajas - +91 </t>
  </si>
  <si>
    <t>9677295644-</t>
  </si>
  <si>
    <t>Mathiaashika -</t>
  </si>
  <si>
    <t xml:space="preserve"> 8870101286 - </t>
  </si>
  <si>
    <t xml:space="preserve">Sabari Nathan  - +91- </t>
  </si>
  <si>
    <t>Money Magnet bracelet -1 thulam rasi</t>
  </si>
  <si>
    <t xml:space="preserve">Shivani+91- </t>
  </si>
  <si>
    <t>Thulam Rasi -1</t>
  </si>
  <si>
    <t xml:space="preserve">RAMANI.M+91 </t>
  </si>
  <si>
    <t>9444613081 -</t>
  </si>
  <si>
    <t>Thulam  rasi</t>
  </si>
  <si>
    <t xml:space="preserve">Gayathri Surya - +91- </t>
  </si>
  <si>
    <t xml:space="preserve">Vihana Bangle - +91 - </t>
  </si>
  <si>
    <t>Money Magnet bracelet -1thulam rasi</t>
  </si>
  <si>
    <t xml:space="preserve">Kalpana -  +91 - </t>
  </si>
  <si>
    <t xml:space="preserve">deepasaravanan - +91- </t>
  </si>
  <si>
    <t>Money magnet bracelet -1(Simmam rasi)</t>
  </si>
  <si>
    <t>VÊÑKÂT - +91 -</t>
  </si>
  <si>
    <t>Rajamalliga - +91</t>
  </si>
  <si>
    <t>money reiki and rasi</t>
  </si>
  <si>
    <t xml:space="preserve">Vinothkumar - 91- </t>
  </si>
  <si>
    <t>thulam rasi bracelet -1</t>
  </si>
  <si>
    <t xml:space="preserve">Srinivasan - +91 - </t>
  </si>
  <si>
    <t xml:space="preserve">88381 97689 </t>
  </si>
  <si>
    <t>Kadagam rasi -1</t>
  </si>
  <si>
    <t xml:space="preserve">Gayathri - +91 - </t>
  </si>
  <si>
    <t>Money Magnet bracelet - 1(kanni rasi )</t>
  </si>
  <si>
    <t xml:space="preserve">Nirmala - 91- </t>
  </si>
  <si>
    <t xml:space="preserve">Ganeswari - 91- </t>
  </si>
  <si>
    <t>Amutha - +91 - level 1</t>
  </si>
  <si>
    <t xml:space="preserve">Abinaya - +91- </t>
  </si>
  <si>
    <t>simma rasi bracelet - 1</t>
  </si>
  <si>
    <t>Jeeva selvi  - +91-</t>
  </si>
  <si>
    <t>Mugila T - +91 -</t>
  </si>
  <si>
    <t>viruchiga rasi bracelet - 1</t>
  </si>
  <si>
    <t xml:space="preserve">Sumathi S T - +91- </t>
  </si>
  <si>
    <t>viruchigam rasi crystal - 1</t>
  </si>
  <si>
    <t>Sunitha Nandagopal - +91-</t>
  </si>
  <si>
    <t xml:space="preserve"> viruchigam rasi bracelet - 1</t>
  </si>
  <si>
    <t>prem - +91 -</t>
  </si>
  <si>
    <t xml:space="preserve"> tulam rasi bracelet - 1</t>
  </si>
  <si>
    <t xml:space="preserve">Santhiya - n+91 - </t>
  </si>
  <si>
    <t>thulam rasi bracelet - 1</t>
  </si>
  <si>
    <t xml:space="preserve">R Ajith - +91 - </t>
  </si>
  <si>
    <t>26/12/25</t>
  </si>
  <si>
    <t xml:space="preserve"> - daisyrani - </t>
  </si>
  <si>
    <t>- Sharmila -</t>
  </si>
  <si>
    <t>1 (780) 708-4213</t>
  </si>
  <si>
    <t xml:space="preserve">sureshamudha- +91- </t>
  </si>
  <si>
    <t xml:space="preserve">- prasanth - </t>
  </si>
  <si>
    <t xml:space="preserve">Money magnet bracelet -1(Kadagam rasi)  </t>
  </si>
  <si>
    <t xml:space="preserve">Indhujha - +91 </t>
  </si>
  <si>
    <t xml:space="preserve"> Money Magnet bracelet -1 viruchigam rasi</t>
  </si>
  <si>
    <t xml:space="preserve">Sheela Meyyappan+91- </t>
  </si>
  <si>
    <t xml:space="preserve">Nalini Suresh - +91 - </t>
  </si>
  <si>
    <t>Money magnet bracelet -1(kanni rasi)</t>
  </si>
  <si>
    <t>nagarani - +91 -</t>
  </si>
  <si>
    <t xml:space="preserve">Sudalaiyandi - +91- </t>
  </si>
  <si>
    <t>Money Magnet bracelet for viruchigam rasi -1</t>
  </si>
  <si>
    <t xml:space="preserve">ARUMUGAM R - +91 </t>
  </si>
  <si>
    <t>7338899919 -</t>
  </si>
  <si>
    <t>Money Magnet bracelet -1Risabam rasi</t>
  </si>
  <si>
    <t>Sangeetha+91 -</t>
  </si>
  <si>
    <t xml:space="preserve">Santhosh Sandy - +91 - </t>
  </si>
  <si>
    <t>Money Magnet bracelet -1(simmam rasi)</t>
  </si>
  <si>
    <t xml:space="preserve">Aravind Jayabal - +91 - </t>
  </si>
  <si>
    <t>Money magnet bracelet -1(Viruchigam rasi)</t>
  </si>
  <si>
    <t xml:space="preserve">rammagi - +91 - </t>
  </si>
  <si>
    <t xml:space="preserve">Karpagam - +91  - </t>
  </si>
  <si>
    <t>90034 82865</t>
  </si>
  <si>
    <t>money magnet bracelet -1</t>
  </si>
  <si>
    <t xml:space="preserve">Bhuvi Tejal - +91 - </t>
  </si>
  <si>
    <t xml:space="preserve">Chitra R - +91 - </t>
  </si>
  <si>
    <t>Money Magnet bracelet -1(Risabam rasi)</t>
  </si>
  <si>
    <t>Money magnet bracelet -1(mesham rasi)</t>
  </si>
  <si>
    <t>Money magnet bracelet-1 (Viruchigam rasi)</t>
  </si>
  <si>
    <t xml:space="preserve">Shanthi Mohanan- +91- </t>
  </si>
  <si>
    <t>- Money Magnet bracelet for viruchigam rasi -1</t>
  </si>
  <si>
    <t>- shanmuga priya</t>
  </si>
  <si>
    <t>93602 43166</t>
  </si>
  <si>
    <t xml:space="preserve">kuppulakshmi -  +91 - </t>
  </si>
  <si>
    <t xml:space="preserve">Manimekalai - +91 - </t>
  </si>
  <si>
    <t>Sathish - +91-</t>
  </si>
  <si>
    <t xml:space="preserve"> kanni rasi bracelet -1</t>
  </si>
  <si>
    <t xml:space="preserve">Shanthi - +91- </t>
  </si>
  <si>
    <t>pyrte cluster - 1</t>
  </si>
  <si>
    <t>Sangeetha - +91 -</t>
  </si>
  <si>
    <t>536047513475
536047590282</t>
  </si>
  <si>
    <t xml:space="preserve"> mithunam rasi bracelet -1 and thulam</t>
  </si>
  <si>
    <t>- shalini</t>
  </si>
  <si>
    <t>96550 11339</t>
  </si>
  <si>
    <t>Tarot card certificate</t>
  </si>
  <si>
    <t>JANSI RANI - +91 -</t>
  </si>
  <si>
    <t xml:space="preserve"> viruchiga rasi bracelet - 1</t>
  </si>
  <si>
    <t>Dhivani - +91-</t>
  </si>
  <si>
    <t xml:space="preserve"> viruchiga rasi bracelet -1</t>
  </si>
  <si>
    <t xml:space="preserve">Muralitharan - +91 - </t>
  </si>
  <si>
    <t>simma rasj bracelet - 1</t>
  </si>
  <si>
    <t xml:space="preserve">Esha - </t>
  </si>
  <si>
    <t xml:space="preserve"> 90032 28428 </t>
  </si>
  <si>
    <t>Indhubabu - +91</t>
  </si>
  <si>
    <t>9094617231 -</t>
  </si>
  <si>
    <t xml:space="preserve">Nagarani - +91 - </t>
  </si>
  <si>
    <t>viruchigam rasi bracelet - 1</t>
  </si>
  <si>
    <t xml:space="preserve">Mathe - +91- </t>
  </si>
  <si>
    <t>Tamilarasi - 91 -</t>
  </si>
  <si>
    <t xml:space="preserve">Latha - - </t>
  </si>
  <si>
    <t>distance healing session</t>
  </si>
  <si>
    <t xml:space="preserve">Vasuki Sugumar -  +91 - </t>
  </si>
  <si>
    <t>kanni rasi bracelet - 1</t>
  </si>
  <si>
    <t xml:space="preserve">Kalaimani - +91 - </t>
  </si>
  <si>
    <t>Money Magnet bracelet -1 (kanni rasi )</t>
  </si>
  <si>
    <t>27/12/25</t>
  </si>
  <si>
    <t>Rajasumdereswari - 91 -</t>
  </si>
  <si>
    <t xml:space="preserve"> money reiki -1</t>
  </si>
  <si>
    <t xml:space="preserve">Divya  - +91- </t>
  </si>
  <si>
    <t xml:space="preserve">Anusha -  - </t>
  </si>
  <si>
    <t>level 1 Fullmoon 1 year</t>
  </si>
  <si>
    <t>Akkalaneni MallikarjunRao+91 -</t>
  </si>
  <si>
    <t xml:space="preserve"> Kadaga Rasi -1</t>
  </si>
  <si>
    <t xml:space="preserve">karthik+91- </t>
  </si>
  <si>
    <t>Viruchigam Rasi -1</t>
  </si>
  <si>
    <t>Money magnet bracelet-1 (kadagam rasi)
Amethyst Bracelet -1</t>
  </si>
  <si>
    <t xml:space="preserve">Santhana - 91 - </t>
  </si>
  <si>
    <t xml:space="preserve">Thirunavukarasu TK - +91 - </t>
  </si>
  <si>
    <t>Money magnet bracelet -1(thulam rasi)</t>
  </si>
  <si>
    <t xml:space="preserve">iniya velava  - +91 - </t>
  </si>
  <si>
    <t>Money Magnet bracelet -1 thulan rasi</t>
  </si>
  <si>
    <t xml:space="preserve">91 - vijey manjunathan - </t>
  </si>
  <si>
    <t>Money Reiki</t>
  </si>
  <si>
    <t>mariyammalpazhanivel - +91-</t>
  </si>
  <si>
    <t>536190447941
536166855526</t>
  </si>
  <si>
    <t>Vijayalakshmi -  -</t>
  </si>
  <si>
    <t xml:space="preserve"> level 1 and fullmoon 4 person</t>
  </si>
  <si>
    <t>Sujatha - 91</t>
  </si>
  <si>
    <t>9092911801 -</t>
  </si>
  <si>
    <t xml:space="preserve">Rajamalliga - 91- </t>
  </si>
  <si>
    <t xml:space="preserve">priya - +91 - </t>
  </si>
  <si>
    <t xml:space="preserve">RadhaRani - +91 - </t>
  </si>
  <si>
    <t xml:space="preserve">Vijayakumar - +91- </t>
  </si>
  <si>
    <t>Money magnet bracelet-2 (Viruchigam rasi)</t>
  </si>
  <si>
    <t xml:space="preserve"> Raajavarisai</t>
  </si>
  <si>
    <t>88258 03204-</t>
  </si>
  <si>
    <t>- Dheepa</t>
  </si>
  <si>
    <t xml:space="preserve">91505 42476 </t>
  </si>
  <si>
    <t xml:space="preserve"> - Mohankumar</t>
  </si>
  <si>
    <t>1hour voice call 
30min video call</t>
  </si>
  <si>
    <t xml:space="preserve">ஹனீஸ்  - +91- </t>
  </si>
  <si>
    <t>money magnet bracelet -1( katagam rasi)</t>
  </si>
  <si>
    <t xml:space="preserve">Priyanka - 91 - </t>
  </si>
  <si>
    <t xml:space="preserve">91- riswana - </t>
  </si>
  <si>
    <t xml:space="preserve">Preethi - +91- </t>
  </si>
  <si>
    <t>money reiki class</t>
  </si>
  <si>
    <t xml:space="preserve">Poornimaprasad - +91- </t>
  </si>
  <si>
    <t xml:space="preserve">Amutha - 91 - </t>
  </si>
  <si>
    <t>Deepa - 91 -</t>
  </si>
  <si>
    <t xml:space="preserve">Dhanalakshmi - +91- </t>
  </si>
  <si>
    <t>Money magnet bracelet-1 (thulam rasi)</t>
  </si>
  <si>
    <t xml:space="preserve">Naveen Kumar  - +91 - </t>
  </si>
  <si>
    <t>Money Magnet bracelet -1(viruchigam rasi)</t>
  </si>
  <si>
    <t>Money magnet bracelet-1 (kadagam rasi)</t>
  </si>
  <si>
    <t xml:space="preserve">ponnurangam -  +91 - </t>
  </si>
  <si>
    <t>Sugalakshmi - 91 -</t>
  </si>
  <si>
    <t>Shyama Suresh  -</t>
  </si>
  <si>
    <t xml:space="preserve"> +6591296719 - </t>
  </si>
  <si>
    <t xml:space="preserve">Bharathi - +91- </t>
  </si>
  <si>
    <t>3944630 05523</t>
  </si>
  <si>
    <t xml:space="preserve">- viji - </t>
  </si>
  <si>
    <t>mesham rasi bracelet - 1</t>
  </si>
  <si>
    <t xml:space="preserve">Prema - +91- </t>
  </si>
  <si>
    <t xml:space="preserve">Nandhini NG - +91- </t>
  </si>
  <si>
    <t xml:space="preserve"> - manikandan - </t>
  </si>
  <si>
    <t>28/12/25</t>
  </si>
  <si>
    <t>99804 99898</t>
  </si>
  <si>
    <t>536216701699
 536217020220</t>
  </si>
  <si>
    <t>- selvanayagan -</t>
  </si>
  <si>
    <t xml:space="preserve">- santhana mari - </t>
  </si>
  <si>
    <t xml:space="preserve">sundari - +91 - </t>
  </si>
  <si>
    <t xml:space="preserve">Geetha Balakrishnan - +91 - </t>
  </si>
  <si>
    <t>Priyadharshini - +91</t>
  </si>
  <si>
    <t>9080107181-</t>
  </si>
  <si>
    <t xml:space="preserve">91 - Jeevitha </t>
  </si>
  <si>
    <t>91  Sashireka -</t>
  </si>
  <si>
    <t>7619688064-</t>
  </si>
  <si>
    <t>91 - Shalini -</t>
  </si>
  <si>
    <t xml:space="preserve">geethalakshmi - +91 - </t>
  </si>
  <si>
    <t>91 - Kavitha -</t>
  </si>
  <si>
    <t>Stella - +91 -</t>
  </si>
  <si>
    <t>Sentamil - +91-</t>
  </si>
  <si>
    <t>Vasalakshmi - +91- level 1</t>
  </si>
  <si>
    <t xml:space="preserve">Jaya Kousalya - 91 - </t>
  </si>
  <si>
    <t>- karthika</t>
  </si>
  <si>
    <t xml:space="preserve">70309 77861 </t>
  </si>
  <si>
    <t>Healing session</t>
  </si>
  <si>
    <t xml:space="preserve">91- Mythili - </t>
  </si>
  <si>
    <t xml:space="preserve">91 - Santhiya - </t>
  </si>
  <si>
    <t xml:space="preserve"> Viruchigam -1 ,kumbam-1,Kadagam -1</t>
  </si>
  <si>
    <t xml:space="preserve">Deepa - 91 </t>
  </si>
  <si>
    <t>7032047634 -</t>
  </si>
  <si>
    <t>money reiki class -1</t>
  </si>
  <si>
    <t xml:space="preserve"> - Anitha</t>
  </si>
  <si>
    <t>95679 73265</t>
  </si>
  <si>
    <t>Viruchigam rasi Bracelet-1</t>
  </si>
  <si>
    <t>Keerthi -</t>
  </si>
  <si>
    <t>Mithunam rasi bracelet -1 (Instagram)</t>
  </si>
  <si>
    <t>Eshwari - +91-</t>
  </si>
  <si>
    <t>Shajitha - +91  -</t>
  </si>
  <si>
    <t>95664 77100</t>
  </si>
  <si>
    <t xml:space="preserve"> Money reiki class - 1</t>
  </si>
  <si>
    <t>Suganthi  -  +91-</t>
  </si>
  <si>
    <t xml:space="preserve"> Money magnet bracelet-1 (Viruchigam rasi)</t>
  </si>
  <si>
    <t>Janani  - +91 -</t>
  </si>
  <si>
    <t xml:space="preserve">- Krishnika </t>
  </si>
  <si>
    <t xml:space="preserve"> - Reiki level -1</t>
  </si>
  <si>
    <t>29/12/25</t>
  </si>
  <si>
    <t>- Rama sudharsan</t>
  </si>
  <si>
    <t>Nalini - +91 -</t>
  </si>
  <si>
    <t>- praveena</t>
  </si>
  <si>
    <t xml:space="preserve">AJAY KUMAR - +91 - </t>
  </si>
  <si>
    <t>- Divya</t>
  </si>
  <si>
    <t>99949 61421</t>
  </si>
  <si>
    <t>- Praba  -</t>
  </si>
  <si>
    <t>- Raycaa sre</t>
  </si>
  <si>
    <t xml:space="preserve">Siranjani -- </t>
  </si>
  <si>
    <t xml:space="preserve"> +44 7572 383548 </t>
  </si>
  <si>
    <t>1 year fullmoon</t>
  </si>
  <si>
    <t>Supraja Prakash - +91-</t>
  </si>
  <si>
    <t xml:space="preserve">Maha -  - </t>
  </si>
  <si>
    <t>- Nanasekaran</t>
  </si>
  <si>
    <t>Kanni rasi Bracelet-1</t>
  </si>
  <si>
    <t>Bhagya Lakshmi  - +91 -</t>
  </si>
  <si>
    <t xml:space="preserve"> Reiki levl -1</t>
  </si>
  <si>
    <t xml:space="preserve"> - nana sekaran</t>
  </si>
  <si>
    <t>Thulam rasi  Bracelet-1</t>
  </si>
  <si>
    <t>- sumathi</t>
  </si>
  <si>
    <t>98861 80588</t>
  </si>
  <si>
    <t>Surekha</t>
  </si>
  <si>
    <t>8438904718-</t>
  </si>
  <si>
    <t>Thanusu rasi Bracelet-1</t>
  </si>
  <si>
    <t xml:space="preserve">Thangam - - </t>
  </si>
  <si>
    <t>- sangeetha</t>
  </si>
  <si>
    <t>Anju - +91 -</t>
  </si>
  <si>
    <t xml:space="preserve"> 90619 45126</t>
  </si>
  <si>
    <t xml:space="preserve">- Keerthiga - </t>
  </si>
  <si>
    <t xml:space="preserve">91- Athirshta - </t>
  </si>
  <si>
    <t>Money magnet bracelet (Dhanusu rasi)</t>
  </si>
  <si>
    <t>Sindhumari-  +91 -</t>
  </si>
  <si>
    <t>Subasri+91-</t>
  </si>
  <si>
    <t xml:space="preserve"> Money magnet crystal bracelet for viruchigam rasi -1</t>
  </si>
  <si>
    <t xml:space="preserve">Amarsha  - +91 - </t>
  </si>
  <si>
    <t>Money magnet bracelet-1 (dhanusu rasi)</t>
  </si>
  <si>
    <t xml:space="preserve">- Gowri - </t>
  </si>
  <si>
    <t xml:space="preserve">44 7988 256246 </t>
  </si>
  <si>
    <t>Money reiki class, Fullmoonday -12 person,
 Brahma mugurtha</t>
  </si>
  <si>
    <t>D M K Tailor Muniswamy-+91</t>
  </si>
  <si>
    <t xml:space="preserve">Dhana - +91  - </t>
  </si>
  <si>
    <t>dhanusu rasi</t>
  </si>
  <si>
    <t xml:space="preserve">Jananisankar - </t>
  </si>
  <si>
    <t>7339556012 -</t>
  </si>
  <si>
    <t>Thanusu rasi crystal</t>
  </si>
  <si>
    <t xml:space="preserve">Sri - - </t>
  </si>
  <si>
    <t>Srinivas - +91  -</t>
  </si>
  <si>
    <t>99402 00125</t>
  </si>
  <si>
    <t xml:space="preserve"> 30min( video call)</t>
  </si>
  <si>
    <t>S V Mani+91-</t>
  </si>
  <si>
    <t xml:space="preserve"> Dhanusu rasi -1</t>
  </si>
  <si>
    <t xml:space="preserve">Akshaya Arunkumar+91 - </t>
  </si>
  <si>
    <t>simmam rasi -1</t>
  </si>
  <si>
    <t>Anutha  - +91-</t>
  </si>
  <si>
    <t xml:space="preserve"> Money magnet bracelet (dhanusu rasi) -1</t>
  </si>
  <si>
    <t xml:space="preserve">ARCHANA KANNUR+91 - </t>
  </si>
  <si>
    <t xml:space="preserve">Subhashni Ramesh- +91 - </t>
  </si>
  <si>
    <t>572976310447
536328785519</t>
  </si>
  <si>
    <t xml:space="preserve">Balaji- 91- </t>
  </si>
  <si>
    <t>Dhanusu rasi -1</t>
  </si>
  <si>
    <t>Divi - +-</t>
  </si>
  <si>
    <t xml:space="preserve">971 55 792 2706 </t>
  </si>
  <si>
    <t xml:space="preserve">brahma mugurtha healing 
 Reiki level 1 - </t>
  </si>
  <si>
    <t xml:space="preserve"> 97870 28254-</t>
  </si>
  <si>
    <t xml:space="preserve">Castroselvarani+91- </t>
  </si>
  <si>
    <t>536316265541
536399060788</t>
  </si>
  <si>
    <t>7 chakra bracelet -1</t>
  </si>
  <si>
    <t xml:space="preserve">abhihari - +91 - </t>
  </si>
  <si>
    <t>M Esakkirani+91 -</t>
  </si>
  <si>
    <t xml:space="preserve">Divya Janaki+91- </t>
  </si>
  <si>
    <t>Malarvizhi +91 -</t>
  </si>
  <si>
    <t xml:space="preserve"> Reiki level1</t>
  </si>
  <si>
    <t xml:space="preserve">Priyadharshini - + - </t>
  </si>
  <si>
    <t>30/12/25</t>
  </si>
  <si>
    <t xml:space="preserve">Sree latha -+91 </t>
  </si>
  <si>
    <t>99701 66444 -</t>
  </si>
  <si>
    <t xml:space="preserve">Yoganandhini -  - </t>
  </si>
  <si>
    <t xml:space="preserve">Chitra -  - </t>
  </si>
  <si>
    <t xml:space="preserve">81290 43010 </t>
  </si>
  <si>
    <t xml:space="preserve">Amethyst bracelet - 1 
Kanni rasi crystal - </t>
  </si>
  <si>
    <t>- sethu -x</t>
  </si>
  <si>
    <t xml:space="preserve"> 96008 43698</t>
  </si>
  <si>
    <t>Amutha - +91  x</t>
  </si>
  <si>
    <t>63698 99767 -</t>
  </si>
  <si>
    <t>Mari  -</t>
  </si>
  <si>
    <t xml:space="preserve"> 9600813698 -</t>
  </si>
  <si>
    <t>Jeyasubha -  -</t>
  </si>
  <si>
    <t>- Gowri</t>
  </si>
  <si>
    <t xml:space="preserve"> 95002 31395</t>
  </si>
  <si>
    <t>3 to 4 தேதி kulla kudunga
15min</t>
  </si>
  <si>
    <t xml:space="preserve">Vinu D - +91 - </t>
  </si>
  <si>
    <t>dhanush rasi bracelet - 1</t>
  </si>
  <si>
    <t>- umarani</t>
  </si>
  <si>
    <t>Gayathri - 91 -</t>
  </si>
  <si>
    <t>Rubarani Suresh - +91 -</t>
  </si>
  <si>
    <t xml:space="preserve"> dhanush rasi bracelet - 1</t>
  </si>
  <si>
    <t xml:space="preserve">Amutha - +91 - </t>
  </si>
  <si>
    <t xml:space="preserve"> 63698 99767</t>
  </si>
  <si>
    <t>- priya</t>
  </si>
  <si>
    <t>- Nagalakshmi</t>
  </si>
  <si>
    <t>varshika</t>
  </si>
  <si>
    <t xml:space="preserve">8073899894  - </t>
  </si>
  <si>
    <t xml:space="preserve">Uma - +91  - </t>
  </si>
  <si>
    <t>Renuka - +91 -</t>
  </si>
  <si>
    <t>- murugeshwari</t>
  </si>
  <si>
    <t>Nithish Kumar - +91  -</t>
  </si>
  <si>
    <t xml:space="preserve">Ragu - - </t>
  </si>
  <si>
    <t xml:space="preserve">44 7877 280483 </t>
  </si>
  <si>
    <t xml:space="preserve">Padma - +91 - </t>
  </si>
  <si>
    <t>money magnet bracelet for thulaam rasi</t>
  </si>
  <si>
    <t xml:space="preserve">91 - dharani - </t>
  </si>
  <si>
    <t>money Reiki class</t>
  </si>
  <si>
    <t>Aruna -  +91 -</t>
  </si>
  <si>
    <t>Meenam Rasi - 1
Kadaga Rasi-1
Virchiga Rasi-1</t>
  </si>
  <si>
    <t>Kadaga Rasi-1</t>
  </si>
  <si>
    <t xml:space="preserve">ponnurangam - +91 - </t>
  </si>
  <si>
    <t>Money magnet bracelet-1 (Dhanusu rasi)</t>
  </si>
  <si>
    <t xml:space="preserve">94908 74103 </t>
  </si>
  <si>
    <t>Money  reiki class fees</t>
  </si>
  <si>
    <t>R. Sarita, Advocate -  +91-</t>
  </si>
  <si>
    <t>- bharathi</t>
  </si>
  <si>
    <t>65 9447 7860</t>
  </si>
  <si>
    <t xml:space="preserve">Saranya Ashwin Kumar+91- </t>
  </si>
  <si>
    <t xml:space="preserve">Kavi+91 - </t>
  </si>
  <si>
    <t>kanni rasi bracelet -1</t>
  </si>
  <si>
    <t>Soumiyapugazhenthi+91-</t>
  </si>
  <si>
    <t>536408524077
536409046080</t>
  </si>
  <si>
    <t xml:space="preserve">Lakshmi - +91 - </t>
  </si>
  <si>
    <t>Money magnet bracelet for dhanush rasi -1</t>
  </si>
  <si>
    <t xml:space="preserve">91 - uma - </t>
  </si>
  <si>
    <t xml:space="preserve">Sahana Ravikumar - +91 - </t>
  </si>
  <si>
    <t>Money magnet bracelet -1(meenam rasi)</t>
  </si>
  <si>
    <t>- shyamala -</t>
  </si>
  <si>
    <t>Pushparaj - +91 -</t>
  </si>
  <si>
    <t xml:space="preserve">82776 05668 </t>
  </si>
  <si>
    <t>Gayathri - +91-</t>
  </si>
  <si>
    <t xml:space="preserve">Devi+91 - </t>
  </si>
  <si>
    <t>Dhanusu rasi-1</t>
  </si>
  <si>
    <t xml:space="preserve">- deena - </t>
  </si>
  <si>
    <t xml:space="preserve">Anuradha - +91 - </t>
  </si>
  <si>
    <t xml:space="preserve">Sinthiya Raja - +91 - </t>
  </si>
  <si>
    <t xml:space="preserve">Lavanya-91 </t>
  </si>
  <si>
    <t xml:space="preserve">Sharmatha - +91  - </t>
  </si>
  <si>
    <t>76673 77556</t>
  </si>
  <si>
    <t xml:space="preserve">RajaSundari - +91 - </t>
  </si>
  <si>
    <t xml:space="preserve">90033 66852 </t>
  </si>
  <si>
    <t xml:space="preserve">sbrindha+91 - </t>
  </si>
  <si>
    <t>Money reiki</t>
  </si>
  <si>
    <t>Radhika V</t>
  </si>
  <si>
    <t>2 thanusu rasi and 1 magara rasi and
 1 meena rasi bracelet</t>
  </si>
  <si>
    <t>Heerashakshini- +91</t>
  </si>
  <si>
    <t>Magaram rasi -1</t>
  </si>
  <si>
    <t xml:space="preserve">Surekha+ - </t>
  </si>
  <si>
    <t xml:space="preserve">Padmaja- +91 - </t>
  </si>
  <si>
    <t>mithunam rasi -1</t>
  </si>
  <si>
    <t xml:space="preserve">Nandhi+91 - </t>
  </si>
  <si>
    <t>Magaram rasi - 1</t>
  </si>
  <si>
    <t>Dr.shankari Saravana Kumar</t>
  </si>
  <si>
    <t>Katagam rasi and thulam rasi bracelet</t>
  </si>
  <si>
    <t xml:space="preserve">Sripriya- +91 </t>
  </si>
  <si>
    <t>9894466122 -</t>
  </si>
  <si>
    <t>magaram rasi -1</t>
  </si>
  <si>
    <t>Yogeshwari - +91 -</t>
  </si>
  <si>
    <t xml:space="preserve">96323 52760 </t>
  </si>
  <si>
    <t xml:space="preserve"> Dhanusu and thulam rasi</t>
  </si>
  <si>
    <t>S. Sathish kumar -  +91 -</t>
  </si>
  <si>
    <t xml:space="preserve"> thulam rasi -1</t>
  </si>
  <si>
    <t xml:space="preserve">91- yogalakshmi - </t>
  </si>
  <si>
    <t xml:space="preserve">Aishwarya - 91 - </t>
  </si>
  <si>
    <t>Dhanush radi bracelet - 1</t>
  </si>
  <si>
    <t xml:space="preserve">kavithahari+91  - </t>
  </si>
  <si>
    <t>Vishnu Priya -  91-</t>
  </si>
  <si>
    <t xml:space="preserve">Saranya Govind- +91 - </t>
  </si>
  <si>
    <t>amethyst bracelet -1</t>
  </si>
  <si>
    <t xml:space="preserve">rekhalakshmipathy - +91- </t>
  </si>
  <si>
    <t>Parvathi J+91 -</t>
  </si>
  <si>
    <t>- sree selvi</t>
  </si>
  <si>
    <t>Makaram rasi Bracelet-1</t>
  </si>
  <si>
    <t>- Gicky</t>
  </si>
  <si>
    <t>31/12/25</t>
  </si>
  <si>
    <t>Veerasekar - +91 -</t>
  </si>
  <si>
    <t xml:space="preserve"> 63816 88384</t>
  </si>
  <si>
    <t>ROSEMINSEKAR - -</t>
  </si>
  <si>
    <t>97433931101-</t>
  </si>
  <si>
    <t>Sowmi-91-</t>
  </si>
  <si>
    <t>kadakam (rasi)-1503rs</t>
  </si>
  <si>
    <t>Anbu selvan-91-</t>
  </si>
  <si>
    <t xml:space="preserve">Yogeshwari - - </t>
  </si>
  <si>
    <t>Thulam Rasi crystal - 1
Dhanusu Rasi crystal - 1</t>
  </si>
  <si>
    <t xml:space="preserve">Vani Rajasekar </t>
  </si>
  <si>
    <t>Mahara rasi crystal_1</t>
  </si>
  <si>
    <t xml:space="preserve">Priya - 91 - </t>
  </si>
  <si>
    <t>Magaram rasi bracelet -1</t>
  </si>
  <si>
    <t xml:space="preserve">Sindhu - 91  </t>
  </si>
  <si>
    <t>7795656124-</t>
  </si>
  <si>
    <t>Gayathiri -</t>
  </si>
  <si>
    <t>- Money reiki class</t>
  </si>
  <si>
    <t>Kirubakaran_</t>
  </si>
  <si>
    <t xml:space="preserve"> Mahara rasi crystal -1</t>
  </si>
  <si>
    <t>- Rajeshwari</t>
  </si>
  <si>
    <t>98406 10793</t>
  </si>
  <si>
    <t>- Monisha</t>
  </si>
  <si>
    <t>Geetha palanisamy -91-</t>
  </si>
  <si>
    <t xml:space="preserve">magaram rasi bracelet - </t>
  </si>
  <si>
    <t>Atshaya</t>
  </si>
  <si>
    <t xml:space="preserve">93612 93789- </t>
  </si>
  <si>
    <t xml:space="preserve">Lavanya -  - </t>
  </si>
  <si>
    <t>Dhanusu Rasi crystal - 1</t>
  </si>
  <si>
    <t xml:space="preserve">Alagarsamy -  </t>
  </si>
  <si>
    <t>7094589448 -</t>
  </si>
  <si>
    <t>Kadagam rasi crystal - 1</t>
  </si>
  <si>
    <t>Veena -</t>
  </si>
  <si>
    <t xml:space="preserve"> 6596387204 -</t>
  </si>
  <si>
    <t>karthikeyan</t>
  </si>
  <si>
    <t>9840361104-</t>
  </si>
  <si>
    <t>- Ashwin</t>
  </si>
  <si>
    <t>73057 84201</t>
  </si>
  <si>
    <t>Makaram bracelet-1</t>
  </si>
  <si>
    <t xml:space="preserve">Dhivya - +91 - </t>
  </si>
  <si>
    <t xml:space="preserve"> 74020 88197</t>
  </si>
  <si>
    <t>pyrite cluster - 1</t>
  </si>
  <si>
    <t>91 97890 02563- deviga</t>
  </si>
  <si>
    <t>Payment dobt.</t>
  </si>
  <si>
    <t>Money Reiki class fees</t>
  </si>
  <si>
    <t xml:space="preserve">Suganya+91 - </t>
  </si>
  <si>
    <t xml:space="preserve">M Prabhavathy- </t>
  </si>
  <si>
    <t>9535067275 -</t>
  </si>
  <si>
    <t xml:space="preserve">pushpalatha -  +91- </t>
  </si>
  <si>
    <t>- Anushiya</t>
  </si>
  <si>
    <t xml:space="preserve"> 99403 19700</t>
  </si>
  <si>
    <t>536559827723 
536530746516</t>
  </si>
  <si>
    <t>Dhanusu rasi Bracelet-1 and rishabam</t>
  </si>
  <si>
    <t>sindhu -  +91-</t>
  </si>
  <si>
    <t xml:space="preserve"> simmam Rasi -1</t>
  </si>
  <si>
    <t>Ashwini - +91 -</t>
  </si>
  <si>
    <t xml:space="preserve">77609 57005 </t>
  </si>
  <si>
    <t xml:space="preserve">-Nandhini </t>
  </si>
  <si>
    <t xml:space="preserve">49 170 8543898 </t>
  </si>
  <si>
    <t>-reiki level 1</t>
  </si>
  <si>
    <t>- Vidhya lakshmanan -</t>
  </si>
  <si>
    <t xml:space="preserve"> Brahma mugurtha -2 person 
full moon day healing -6 person</t>
  </si>
  <si>
    <t>level 1 (+91 96551 89589)</t>
  </si>
  <si>
    <t>Malarvizhi -  -</t>
  </si>
  <si>
    <t>65 9787 5795</t>
  </si>
  <si>
    <t xml:space="preserve"> money reiki</t>
  </si>
  <si>
    <t>Hams Raghu+-</t>
  </si>
  <si>
    <t xml:space="preserve"> Money reiki</t>
  </si>
  <si>
    <t>Vasugi - +91 -</t>
  </si>
  <si>
    <t xml:space="preserve">99446 50810 </t>
  </si>
  <si>
    <t>Vidya - +91 -</t>
  </si>
  <si>
    <t xml:space="preserve"> risabam rasi bracelet - 1</t>
  </si>
  <si>
    <t xml:space="preserve">Mageswari - +91 - </t>
  </si>
  <si>
    <t xml:space="preserve"> 97908 72231</t>
  </si>
  <si>
    <t xml:space="preserve">Nandhini - +91 - </t>
  </si>
  <si>
    <t xml:space="preserve">Sivasankary Selvakumar - +91 </t>
  </si>
  <si>
    <t>- level 1</t>
  </si>
  <si>
    <t>Suganthi - +91 -</t>
  </si>
  <si>
    <t>chandraganthi</t>
  </si>
  <si>
    <t xml:space="preserve"> 86088 47925- </t>
  </si>
  <si>
    <t xml:space="preserve">renu  - +91- </t>
  </si>
  <si>
    <t>Maliny france -</t>
  </si>
  <si>
    <t xml:space="preserve"> +33 7 83 21 77 73 - </t>
  </si>
  <si>
    <t xml:space="preserve">fullmoon Brahma healing session 
</t>
  </si>
  <si>
    <t>Krishnaveni - +91 -</t>
  </si>
  <si>
    <t xml:space="preserve">98424 08991 </t>
  </si>
  <si>
    <t xml:space="preserve"> 15 min (saturday 11:00am Or 8 :00pm</t>
  </si>
  <si>
    <t xml:space="preserve">Ramya - +91 - </t>
  </si>
  <si>
    <t>dhanush rasi bracelet -  1</t>
  </si>
  <si>
    <t>Madhuvantii - +91 -</t>
  </si>
  <si>
    <t>9940263130 -</t>
  </si>
  <si>
    <t xml:space="preserve"> level 1 - 2 person</t>
  </si>
  <si>
    <t>Indra M- +91 -</t>
  </si>
  <si>
    <t>Priya Banu+91 -</t>
  </si>
  <si>
    <t xml:space="preserve"> Money Reiki</t>
  </si>
  <si>
    <t>Vidya- +91 -</t>
  </si>
  <si>
    <t xml:space="preserve"> Rose Quartz Bracelet -1</t>
  </si>
  <si>
    <t xml:space="preserve">Veeran - - </t>
  </si>
  <si>
    <t xml:space="preserve"> +65 8657 6189</t>
  </si>
  <si>
    <t>0016OT5142171798</t>
  </si>
  <si>
    <t>Fullmoon day session - 6 person 
Money Reiki class - 1 person</t>
  </si>
  <si>
    <t>Brahma Mugurtham - 2 persons</t>
  </si>
  <si>
    <t>Reiki level 1 - 3 persons</t>
  </si>
  <si>
    <t>Ammu Varsha -  +91 -</t>
  </si>
  <si>
    <t xml:space="preserve">V N THIYAGARAJAN -  +91- </t>
  </si>
  <si>
    <t>Brahma muhurta healing session-2,
 Full moon day healing-4,Reiki level -1</t>
  </si>
  <si>
    <t xml:space="preserve">Akshya -  +91 - </t>
  </si>
  <si>
    <t>sathyadream- +91 -</t>
  </si>
  <si>
    <t xml:space="preserve">Jyothi Murali +91- </t>
  </si>
  <si>
    <t>aisha - +91-</t>
  </si>
  <si>
    <t>- Aarthy</t>
  </si>
  <si>
    <t>91592 95023</t>
  </si>
  <si>
    <t xml:space="preserve">Jayasudha - +91- </t>
  </si>
  <si>
    <t>- rathi - level 1</t>
  </si>
  <si>
    <t>Rathi level1</t>
  </si>
  <si>
    <t>Boomika - +91-</t>
  </si>
  <si>
    <t xml:space="preserve">91 - sindhu </t>
  </si>
  <si>
    <t xml:space="preserve">kali muthu - </t>
  </si>
  <si>
    <t>14086664326 -</t>
  </si>
  <si>
    <t>Jaay Yehm - +91 -</t>
  </si>
  <si>
    <t xml:space="preserve"> maaram rasi bracelet -1</t>
  </si>
  <si>
    <t>yasodha kandala - +91-</t>
  </si>
  <si>
    <t xml:space="preserve"> Hemalatha</t>
  </si>
  <si>
    <t>90436 90079-</t>
  </si>
  <si>
    <t xml:space="preserve"> 80724 82416</t>
  </si>
  <si>
    <t>Ashaganesh - +91 -</t>
  </si>
  <si>
    <t xml:space="preserve">97406 37312 </t>
  </si>
  <si>
    <t xml:space="preserve">Nisha - +91 - </t>
  </si>
  <si>
    <t>Aura Cleanser -1</t>
  </si>
  <si>
    <t xml:space="preserve">-Divya </t>
  </si>
  <si>
    <t xml:space="preserve"> 89510 78824</t>
  </si>
  <si>
    <t xml:space="preserve">Mahara rasi crystal </t>
  </si>
  <si>
    <t xml:space="preserve">Leela - +91- </t>
  </si>
  <si>
    <t>Money magnet bracelet (methunam rasi) - 1</t>
  </si>
  <si>
    <t>Nagalakshmi -</t>
  </si>
  <si>
    <t xml:space="preserve"> 9080296101 -</t>
  </si>
  <si>
    <t>636797527624
636724225261</t>
  </si>
  <si>
    <t xml:space="preserve">Hari -  </t>
  </si>
  <si>
    <t>8608656775 -</t>
  </si>
  <si>
    <t>malarvizhi - +91-</t>
  </si>
  <si>
    <t xml:space="preserve"> Money reiki class -1</t>
  </si>
  <si>
    <t>Saraswathi - -</t>
  </si>
  <si>
    <t xml:space="preserve"> thanusu (rasi) bracelet -1</t>
  </si>
  <si>
    <t>Aishu - +91 -</t>
  </si>
  <si>
    <t>Geetha -+9</t>
  </si>
  <si>
    <t>16715234895-</t>
  </si>
  <si>
    <t>600110358423
600106429102
600199580749
600191455878</t>
  </si>
  <si>
    <t xml:space="preserve">Ganesh -  </t>
  </si>
  <si>
    <t>6369360310 -</t>
  </si>
  <si>
    <t>money reiki level -1</t>
  </si>
  <si>
    <t>SarasuPerumal -  -</t>
  </si>
  <si>
    <t xml:space="preserve">reghusuganthi -  +91 - </t>
  </si>
  <si>
    <t>Money reiki class -1</t>
  </si>
  <si>
    <t>kabila</t>
  </si>
  <si>
    <t>9444315931-</t>
  </si>
  <si>
    <t>Kanni rasi  Bracelet-1</t>
  </si>
  <si>
    <t xml:space="preserve">Indira srinivasan -+91 - </t>
  </si>
  <si>
    <t xml:space="preserve">98448 13659 </t>
  </si>
  <si>
    <t xml:space="preserve">Swathi - +91 - </t>
  </si>
  <si>
    <t xml:space="preserve">86004 10348 </t>
  </si>
  <si>
    <t>108885981393
108885970768</t>
  </si>
  <si>
    <t xml:space="preserve">Devi krishna - </t>
  </si>
  <si>
    <t xml:space="preserve">9037808028 - </t>
  </si>
  <si>
    <t>reiki level -1 Class</t>
  </si>
  <si>
    <t>Radha - -</t>
  </si>
  <si>
    <t xml:space="preserve"> Money reiki. Class</t>
  </si>
  <si>
    <t>Sourna - + -</t>
  </si>
  <si>
    <t>vikneswari -</t>
  </si>
  <si>
    <t>0016OT6142205302</t>
  </si>
  <si>
    <t>Vijaya - -</t>
  </si>
  <si>
    <t>116505898699
600137854298</t>
  </si>
  <si>
    <t>- priyanga -</t>
  </si>
  <si>
    <t>636789545136
600137854298</t>
  </si>
  <si>
    <t xml:space="preserve"> level - 1</t>
  </si>
  <si>
    <t>RajSreec-  +91 -</t>
  </si>
  <si>
    <t>116509613578
116509660229
116509689717</t>
  </si>
  <si>
    <t xml:space="preserve">Sathya - +91- </t>
  </si>
  <si>
    <t xml:space="preserve">Bhagi - +91- </t>
  </si>
  <si>
    <t>Sparsha KM  - +91 -</t>
  </si>
  <si>
    <t>~swaanee -  -x</t>
  </si>
  <si>
    <t xml:space="preserve">
 Reiki level -1, fullmoonday
</t>
  </si>
  <si>
    <t xml:space="preserve">Sahana  </t>
  </si>
  <si>
    <t>bhavya - +91-</t>
  </si>
  <si>
    <t xml:space="preserve"> money reiki - 1</t>
  </si>
  <si>
    <t>Senthil-</t>
  </si>
  <si>
    <t>6366315993-</t>
  </si>
  <si>
    <t>mahara Rasi crystal price -1</t>
  </si>
  <si>
    <t>90259 33299</t>
  </si>
  <si>
    <t>Latha - 91-</t>
  </si>
  <si>
    <t xml:space="preserve">Amutha - +91- </t>
  </si>
  <si>
    <t xml:space="preserve"> 99402 78203 </t>
  </si>
  <si>
    <t>money Reiki</t>
  </si>
  <si>
    <t xml:space="preserve">Pavithra - +91 - </t>
  </si>
  <si>
    <t xml:space="preserve"> 97877 17610</t>
  </si>
  <si>
    <t>108887925849
108887929043
108887944155
612080907361</t>
  </si>
  <si>
    <t xml:space="preserve">Madana Sugandiya - + </t>
  </si>
  <si>
    <t>6591998371 -</t>
  </si>
  <si>
    <t>Vijayalakshmi - 91-</t>
  </si>
  <si>
    <t xml:space="preserve">Karpaham - 91 - </t>
  </si>
  <si>
    <t>Puvi - 91- level 1</t>
  </si>
  <si>
    <t>Sugasini -  +91 -</t>
  </si>
  <si>
    <t>600102496127
600188593447
600148120857
600131843034</t>
  </si>
  <si>
    <t>Bharathi - +91 -</t>
  </si>
  <si>
    <t>Poongulali - +91 -</t>
  </si>
  <si>
    <t xml:space="preserve">Divya - +91 - </t>
  </si>
  <si>
    <t xml:space="preserve">96770 35537 </t>
  </si>
  <si>
    <t xml:space="preserve">Gayathri - +91  - </t>
  </si>
  <si>
    <t>94888 09035</t>
  </si>
  <si>
    <t>Karthickeyan Boominathan -</t>
  </si>
  <si>
    <t xml:space="preserve"> thulam rasi bracelet - 1</t>
  </si>
  <si>
    <t xml:space="preserve">Muniyammalvegetraman - +91 - </t>
  </si>
  <si>
    <t>636777353482
636752951084</t>
  </si>
  <si>
    <t>magaram rasi bracelet - 1 and Viruchigam</t>
  </si>
  <si>
    <t>Jeya - +91</t>
  </si>
  <si>
    <t xml:space="preserve"> 97100 25824 -</t>
  </si>
  <si>
    <t>636750049661
636772943368
636763244084
636767435990</t>
  </si>
  <si>
    <t xml:space="preserve">Valar +91 - </t>
  </si>
  <si>
    <t xml:space="preserve">AnanthiAjith - +91 - </t>
  </si>
  <si>
    <t>636777437511
636714252856</t>
  </si>
  <si>
    <t xml:space="preserve"> howlite bracelet - 1
simma rasi bracelet - 1</t>
  </si>
  <si>
    <t>Hamsaveni</t>
  </si>
  <si>
    <t>9790845238-</t>
  </si>
  <si>
    <t xml:space="preserve">Thamilmani -  </t>
  </si>
  <si>
    <t>7639994068 -</t>
  </si>
  <si>
    <t>60022721308B</t>
  </si>
  <si>
    <t xml:space="preserve">Dhanvanth - +91 </t>
  </si>
  <si>
    <t xml:space="preserve"> 98653 34311</t>
  </si>
  <si>
    <t>- level 2</t>
  </si>
  <si>
    <t>Mesham rasi Bracelet-1</t>
  </si>
  <si>
    <t>- usharani</t>
  </si>
  <si>
    <t>108893177305
108893186225</t>
  </si>
  <si>
    <t xml:space="preserve">Surya prakash amount for </t>
  </si>
  <si>
    <t xml:space="preserve"> 95002 15336</t>
  </si>
  <si>
    <t>Annadhanam +Fullmoonday 
= 500+130=Rs630</t>
  </si>
  <si>
    <t>Yojana - +91  -</t>
  </si>
  <si>
    <t>98404 44875</t>
  </si>
  <si>
    <t xml:space="preserve">  prakeerthana</t>
  </si>
  <si>
    <t>8144770777-</t>
  </si>
  <si>
    <t>Santhi - +91-</t>
  </si>
  <si>
    <t xml:space="preserve"> Ashwini</t>
  </si>
  <si>
    <t>77609 57005-</t>
  </si>
  <si>
    <t>490473230720
272428833461</t>
  </si>
  <si>
    <t>Jeyagowri</t>
  </si>
  <si>
    <t>44 7534 566911 -</t>
  </si>
  <si>
    <t xml:space="preserve">Indra - +91 - </t>
  </si>
  <si>
    <t>Rose quartz bracelet and Pyramid</t>
  </si>
  <si>
    <t>Subha+91 -</t>
  </si>
  <si>
    <t xml:space="preserve"> meenam rasi -1</t>
  </si>
  <si>
    <t>RS KAVi -</t>
  </si>
  <si>
    <t>Muthamizh- +91</t>
  </si>
  <si>
    <t>Kalaivani Ganesh+91-</t>
  </si>
  <si>
    <t xml:space="preserve"> magram rasi -1</t>
  </si>
  <si>
    <t>Mohan -  +91</t>
  </si>
  <si>
    <t>9791981437 -</t>
  </si>
  <si>
    <t>simma rsi bracelet - 1</t>
  </si>
  <si>
    <t>shipping charge - 3600rs</t>
  </si>
  <si>
    <t>Yamuna +91 -</t>
  </si>
  <si>
    <t xml:space="preserve"> Money Magnet bracelet for viruchigam rasi -1</t>
  </si>
  <si>
    <t>Kavitha S</t>
  </si>
  <si>
    <t xml:space="preserve"> Reiki level2</t>
  </si>
  <si>
    <t>- Triveni Pradeep</t>
  </si>
  <si>
    <t xml:space="preserve"> 98863 66213 </t>
  </si>
  <si>
    <t>116561853594
116561926978</t>
  </si>
  <si>
    <t xml:space="preserve">murugananthi </t>
  </si>
  <si>
    <t xml:space="preserve"> level 2</t>
  </si>
  <si>
    <t>Naveein - +91 -</t>
  </si>
  <si>
    <t>- Mythili</t>
  </si>
  <si>
    <t>1 (401) 442-6870</t>
  </si>
  <si>
    <t>600235530592
600257851058</t>
  </si>
  <si>
    <t>Chandrakalaganeshbabu-</t>
  </si>
  <si>
    <t>S.Maheswari-</t>
  </si>
  <si>
    <t>Reiki level2</t>
  </si>
  <si>
    <t>Seetha+91-</t>
  </si>
  <si>
    <t xml:space="preserve">kalaivani - +91 - </t>
  </si>
  <si>
    <t>Makaram Rasi, kumbam rasi</t>
  </si>
  <si>
    <t>Chitramanikandan - +91 -</t>
  </si>
  <si>
    <t>~Akkshana  - +-</t>
  </si>
  <si>
    <t xml:space="preserve">Divadhiyas+91- </t>
  </si>
  <si>
    <t>9289592895,</t>
  </si>
  <si>
    <t>Anees+91</t>
  </si>
  <si>
    <t>Sakthivel - +91 -</t>
  </si>
  <si>
    <t>- punniya -</t>
  </si>
  <si>
    <t>Manju</t>
  </si>
  <si>
    <t xml:space="preserve">vidbalaji - +91- </t>
  </si>
  <si>
    <t>Santhiya - +91-</t>
  </si>
  <si>
    <t>Ezhlilarasi +91-</t>
  </si>
  <si>
    <t>Jeeva selvi - +91 -</t>
  </si>
  <si>
    <t xml:space="preserve">sweety+91- </t>
  </si>
  <si>
    <t>Pushpa+91 -</t>
  </si>
  <si>
    <t>Krithika Yegna</t>
  </si>
  <si>
    <t>Priya - + -</t>
  </si>
  <si>
    <t>Kavitha -91 -</t>
  </si>
  <si>
    <t xml:space="preserve"> Knot magic (studies)</t>
  </si>
  <si>
    <t>Theja - 91-</t>
  </si>
  <si>
    <t>Reki level 1</t>
  </si>
  <si>
    <t>Geetha - 91 -</t>
  </si>
  <si>
    <t>Viruchigam rasi bracelet -1</t>
  </si>
  <si>
    <t>Kavitha - +91 -</t>
  </si>
  <si>
    <t xml:space="preserve">Veni Murugan - +91- </t>
  </si>
  <si>
    <t>- Manikandan -</t>
  </si>
  <si>
    <t xml:space="preserve"> Money magnet bracelet (kadagam rasi) -1</t>
  </si>
  <si>
    <t xml:space="preserve">Dharini Muthupandy - +91- </t>
  </si>
  <si>
    <t>116598492472
116590746509</t>
  </si>
  <si>
    <t xml:space="preserve">gobal - +91- </t>
  </si>
  <si>
    <t>Rustha Shainsha - +91-</t>
  </si>
  <si>
    <t>DharshiniRaja✨ - +91</t>
  </si>
  <si>
    <t xml:space="preserve">muruganmaya -  +91- </t>
  </si>
  <si>
    <t>Money magnet bracelet (Magaram rasi) -1</t>
  </si>
  <si>
    <t xml:space="preserve">Mahima - 91 </t>
  </si>
  <si>
    <t>6360413509 -</t>
  </si>
  <si>
    <t xml:space="preserve">Hebzi - +91 - </t>
  </si>
  <si>
    <t>Nive - +91</t>
  </si>
  <si>
    <t>8760036776 -</t>
  </si>
  <si>
    <t>Nandhini --</t>
  </si>
  <si>
    <t>praveenabeautysp - +91 -</t>
  </si>
  <si>
    <t xml:space="preserve">Gopikaa - +91- </t>
  </si>
  <si>
    <t>Premalatha -  91 -</t>
  </si>
  <si>
    <t xml:space="preserve"> thanusu rasi bracelet -1</t>
  </si>
  <si>
    <t xml:space="preserve">91 - Chitra - </t>
  </si>
  <si>
    <t xml:space="preserve">Malar - +91- </t>
  </si>
  <si>
    <t xml:space="preserve"> 98404 26797 </t>
  </si>
  <si>
    <t xml:space="preserve">Raj kamal -91- </t>
  </si>
  <si>
    <t>viruchangam rasi bracelet -1</t>
  </si>
  <si>
    <t>Asha - 91-</t>
  </si>
  <si>
    <t xml:space="preserve"> reiki level 1 class</t>
  </si>
  <si>
    <t xml:space="preserve">91 - Aarumuga - </t>
  </si>
  <si>
    <t xml:space="preserve">91- Venkatesh - </t>
  </si>
  <si>
    <t>Bhavini Raju -91</t>
  </si>
  <si>
    <t>9108339219 -</t>
  </si>
  <si>
    <t>reiki level -1</t>
  </si>
  <si>
    <t xml:space="preserve">91 - Priya - </t>
  </si>
  <si>
    <t>- kamatchi</t>
  </si>
  <si>
    <t>- jaya mani</t>
  </si>
  <si>
    <t xml:space="preserve"> 99768 90460</t>
  </si>
  <si>
    <t>Reiki level-1 
2 person</t>
  </si>
  <si>
    <t>- vasu</t>
  </si>
  <si>
    <t>Kadagam rasi Bracelet-1</t>
  </si>
  <si>
    <t>karthiga - 91 -</t>
  </si>
  <si>
    <t>- usha</t>
  </si>
  <si>
    <t>Reiki level-1
Makaram rasi Bracelet-1</t>
  </si>
  <si>
    <t>- yesothara</t>
  </si>
  <si>
    <t>- ponmani</t>
  </si>
  <si>
    <t>- prema</t>
  </si>
  <si>
    <t>- Nivetha</t>
  </si>
  <si>
    <t xml:space="preserve"> 87600 36776</t>
  </si>
  <si>
    <t>Rose quartz pendant-1</t>
  </si>
  <si>
    <t>manjula priya</t>
  </si>
  <si>
    <t>9901181225-</t>
  </si>
  <si>
    <t>swathi</t>
  </si>
  <si>
    <t>9789989995-</t>
  </si>
  <si>
    <t xml:space="preserve">60132995439- </t>
  </si>
  <si>
    <t>- saranya</t>
  </si>
  <si>
    <t xml:space="preserve"> 98854 15609</t>
  </si>
  <si>
    <t>9962560449-</t>
  </si>
  <si>
    <t>- Suganthi</t>
  </si>
  <si>
    <t>- moorthy</t>
  </si>
  <si>
    <t>- Atchaya</t>
  </si>
  <si>
    <t>93612 93789</t>
  </si>
  <si>
    <t>100ml  medicine</t>
  </si>
  <si>
    <t>- pooja</t>
  </si>
  <si>
    <t>8072063893-</t>
  </si>
  <si>
    <t>Sridhana - +91 -</t>
  </si>
  <si>
    <t>- kalaiasrasi -</t>
  </si>
  <si>
    <t xml:space="preserve">Hema pradeep - +91  - </t>
  </si>
  <si>
    <t>98452 75124</t>
  </si>
  <si>
    <t>600428340515
 600421041805</t>
  </si>
  <si>
    <t>Reiki level 1 and 15 min</t>
  </si>
  <si>
    <t>Jayanthi - +91</t>
  </si>
  <si>
    <t>9841061513-</t>
  </si>
  <si>
    <t>Shanthi - +91 -</t>
  </si>
  <si>
    <t>Malarkodi - +91 -</t>
  </si>
  <si>
    <t xml:space="preserve">Pairavi - +91 - </t>
  </si>
  <si>
    <t>Bhuvana Selva  - +91</t>
  </si>
  <si>
    <t xml:space="preserve">Suganya Sankara - +91- </t>
  </si>
  <si>
    <t>Manjusha - +91 -</t>
  </si>
  <si>
    <t xml:space="preserve"> magaram rasi brcaelet - 1</t>
  </si>
  <si>
    <t>Ranjini - +91 -</t>
  </si>
  <si>
    <t xml:space="preserve">K.Umamaheswari - +91 - </t>
  </si>
  <si>
    <t>magaram rasi bracelet - 1</t>
  </si>
  <si>
    <t xml:space="preserve">Rojamani - +91 - </t>
  </si>
  <si>
    <t>- sundhararajan -</t>
  </si>
  <si>
    <t xml:space="preserve">vennisha -  +91- </t>
  </si>
  <si>
    <t>Nisha - +91 -</t>
  </si>
  <si>
    <t xml:space="preserve"> mesham rasi bracelet - 1</t>
  </si>
  <si>
    <t xml:space="preserve">Kayathiri Narayanan - +91 - </t>
  </si>
  <si>
    <t xml:space="preserve">Kalyani Kodali -  - </t>
  </si>
  <si>
    <t xml:space="preserve">Yuvakeerthan - +91- </t>
  </si>
  <si>
    <t xml:space="preserve">baby -  +91- </t>
  </si>
  <si>
    <t xml:space="preserve">Aju -  +91- </t>
  </si>
  <si>
    <t>Santhosh - +91 -</t>
  </si>
  <si>
    <t xml:space="preserve">96000 82105 </t>
  </si>
  <si>
    <t xml:space="preserve">nandhinimtech - +91 - </t>
  </si>
  <si>
    <t>pushpalatha - +91</t>
  </si>
  <si>
    <t>8317300979 -</t>
  </si>
  <si>
    <t>PARAMESH- +91-</t>
  </si>
  <si>
    <t>divyav naveen - +91 -</t>
  </si>
  <si>
    <t>Kavitha - -</t>
  </si>
  <si>
    <t>98841 52197</t>
  </si>
  <si>
    <t>637105398757
600521832106</t>
  </si>
  <si>
    <t>cho ku rei silver pendent</t>
  </si>
  <si>
    <t xml:space="preserve">Lexmi shiva - +91- </t>
  </si>
  <si>
    <t xml:space="preserve"> 98462 88818 </t>
  </si>
  <si>
    <t xml:space="preserve">Vivek Anand - +91- </t>
  </si>
  <si>
    <t xml:space="preserve">- Vignesh - </t>
  </si>
  <si>
    <t>magaram rasi bracelet -1</t>
  </si>
  <si>
    <t>- Revathy -</t>
  </si>
  <si>
    <t xml:space="preserve"> Money magnet bracelet (thulam rasi) -1</t>
  </si>
  <si>
    <t xml:space="preserve">Nalini - +91- </t>
  </si>
  <si>
    <t>Mohanapriya  +91 -</t>
  </si>
  <si>
    <t xml:space="preserve"> 97871 60042</t>
  </si>
  <si>
    <t xml:space="preserve"> Reiki level 1 - 3persons</t>
  </si>
  <si>
    <t xml:space="preserve">Balaji +91 - </t>
  </si>
  <si>
    <t xml:space="preserve">95519 48263 </t>
  </si>
  <si>
    <t>Mohanapriya -  +91 -</t>
  </si>
  <si>
    <t xml:space="preserve">97871 60042 </t>
  </si>
  <si>
    <t xml:space="preserve">Nandhini -  </t>
  </si>
  <si>
    <t>73380 89695 -</t>
  </si>
  <si>
    <t xml:space="preserve">Jansirani - 91- </t>
  </si>
  <si>
    <t>katagam rasi bracelet - 1</t>
  </si>
  <si>
    <t xml:space="preserve">Varaha lakshmi - +91 - </t>
  </si>
  <si>
    <t xml:space="preserve"> - Karthikeyan - </t>
  </si>
  <si>
    <t>Dhanusu Raasi Bracelet</t>
  </si>
  <si>
    <t xml:space="preserve">Rubarani - +91- </t>
  </si>
  <si>
    <t>kumbam rasi bracelet -1</t>
  </si>
  <si>
    <t>Aishwarya - +91 -</t>
  </si>
  <si>
    <t xml:space="preserve">82488 62350 </t>
  </si>
  <si>
    <t xml:space="preserve"> Distance healing session</t>
  </si>
  <si>
    <t>80560 23534-</t>
  </si>
  <si>
    <t xml:space="preserve">Gayathri - 91- </t>
  </si>
  <si>
    <t>Rajeswari - +91-</t>
  </si>
  <si>
    <t xml:space="preserve">Anju - +91 - </t>
  </si>
  <si>
    <t>Lakshmi - 91-</t>
  </si>
  <si>
    <t xml:space="preserve">Subaswaminathan - 91 - </t>
  </si>
  <si>
    <t>kumba rasi bracelet 1</t>
  </si>
  <si>
    <t xml:space="preserve">K.G.Priya - +91 - </t>
  </si>
  <si>
    <t>Money magnet bracelet (Mesham rasi)-1</t>
  </si>
  <si>
    <t>Karpgam - +91-</t>
  </si>
  <si>
    <t xml:space="preserve">Uma Sathish - +91- </t>
  </si>
  <si>
    <t>Yasodha - +91 -</t>
  </si>
  <si>
    <t>Deepa raj -91 -</t>
  </si>
  <si>
    <t xml:space="preserve">RajaRajeswari - +91- </t>
  </si>
  <si>
    <t xml:space="preserve">Veeramani - +91 - </t>
  </si>
  <si>
    <t>Gloria Elizabeth N  - 91 -</t>
  </si>
  <si>
    <t xml:space="preserve"> Kumbam Raasi Bracelet 1</t>
  </si>
  <si>
    <t xml:space="preserve">Kaviyaselva +91- </t>
  </si>
  <si>
    <t>Thapasya Shaji. -  +91 -</t>
  </si>
  <si>
    <t xml:space="preserve"> Kumbam Rasi</t>
  </si>
  <si>
    <t xml:space="preserve">senthilkumar- +91 - </t>
  </si>
  <si>
    <t>Sasikala Kaimal- +-</t>
  </si>
  <si>
    <t xml:space="preserve"> Dhanusu Rasi -1</t>
  </si>
  <si>
    <t>Anitha - +91</t>
  </si>
  <si>
    <t>kumbam rasi bracelet - 1</t>
  </si>
  <si>
    <t>- Radha</t>
  </si>
  <si>
    <t xml:space="preserve"> 95917 00200</t>
  </si>
  <si>
    <t xml:space="preserve">arunaadevi - +91- </t>
  </si>
  <si>
    <t>mithunam rasi bracelet = 1</t>
  </si>
  <si>
    <t>Sriganesh - +91 -</t>
  </si>
  <si>
    <t>Sathya Balamurugan -  -</t>
  </si>
  <si>
    <t>Uma Vinay - +91x</t>
  </si>
  <si>
    <t xml:space="preserve">ambikathangaraj </t>
  </si>
  <si>
    <t>Sowmiya -  +91  -</t>
  </si>
  <si>
    <t>63699 16589</t>
  </si>
  <si>
    <t xml:space="preserve"> viruchigam rasi bracelet -1</t>
  </si>
  <si>
    <t xml:space="preserve">Chandraganthi-+91 </t>
  </si>
  <si>
    <t>86088 47925</t>
  </si>
  <si>
    <t xml:space="preserve">Sridhana -- </t>
  </si>
  <si>
    <t>Chozha_+91-</t>
  </si>
  <si>
    <t>yamuna</t>
  </si>
  <si>
    <t>9962961327-</t>
  </si>
  <si>
    <t>Luksshan</t>
  </si>
  <si>
    <t>8779176078-</t>
  </si>
  <si>
    <t>Sathya-91 -</t>
  </si>
  <si>
    <t>mithunam rasi bracelet 1</t>
  </si>
  <si>
    <t xml:space="preserve">vidhyaambikapathy + - </t>
  </si>
  <si>
    <t>- jayashree</t>
  </si>
  <si>
    <t>- Harshan</t>
  </si>
  <si>
    <t>Kumbam rasi Bracelet-1</t>
  </si>
  <si>
    <t>- Vinitha</t>
  </si>
  <si>
    <t>- Sugantha</t>
  </si>
  <si>
    <t xml:space="preserve">Sweety - </t>
  </si>
  <si>
    <t xml:space="preserve">9940509161 - </t>
  </si>
  <si>
    <t xml:space="preserve">Bhuvaneshwari - +91- </t>
  </si>
  <si>
    <t>Shamili Prakash --</t>
  </si>
  <si>
    <t xml:space="preserve">Mahalakshmi - +91 </t>
  </si>
  <si>
    <t xml:space="preserve">84280 96355 </t>
  </si>
  <si>
    <t>600605745163
600605764635</t>
  </si>
  <si>
    <t>- 100ml</t>
  </si>
  <si>
    <t>kalaivani Thanikachalam+91 -</t>
  </si>
  <si>
    <t xml:space="preserve">thatchayanisumathi -  +91 - </t>
  </si>
  <si>
    <t>S. LOGANAYAKI+91-</t>
  </si>
  <si>
    <t>Suganthi Maran+91-</t>
  </si>
  <si>
    <t xml:space="preserve"> Reiki level1 one</t>
  </si>
  <si>
    <t>Pavitra - 91</t>
  </si>
  <si>
    <t>7397022298-</t>
  </si>
  <si>
    <t>Shibani+91 -</t>
  </si>
  <si>
    <t>MohanaRamasamy - -</t>
  </si>
  <si>
    <t xml:space="preserve"> Simma rasi crystal</t>
  </si>
  <si>
    <t>Vidhya - -</t>
  </si>
  <si>
    <t>Premalatha - 91</t>
  </si>
  <si>
    <t>9597807511 -</t>
  </si>
  <si>
    <t xml:space="preserve"> rekil level 1</t>
  </si>
  <si>
    <t>DHIVYA - +91-</t>
  </si>
  <si>
    <t>Srimathi -  -</t>
  </si>
  <si>
    <t>- kavitha</t>
  </si>
  <si>
    <t xml:space="preserve"> 84316 59734</t>
  </si>
  <si>
    <t>Shobana - 91-</t>
  </si>
  <si>
    <t xml:space="preserve">Malarmathi - 91- </t>
  </si>
  <si>
    <t>Bharathi - 91</t>
  </si>
  <si>
    <t>9940413823 -</t>
  </si>
  <si>
    <t>Mohamed hakkim- 91</t>
  </si>
  <si>
    <t>-kumbam rasi bracelet 1</t>
  </si>
  <si>
    <t xml:space="preserve">Mohana -  </t>
  </si>
  <si>
    <t>9940975304 -</t>
  </si>
  <si>
    <t>Simma rasi crystal - 1
Black Tourmaline bracelet - 1</t>
  </si>
  <si>
    <t>Sundar-91 -</t>
  </si>
  <si>
    <t>reiki level 1-699</t>
  </si>
  <si>
    <t>- Sarala -</t>
  </si>
  <si>
    <t>Sri Bala - +91-</t>
  </si>
  <si>
    <t xml:space="preserve">Aizhak - +91 - </t>
  </si>
  <si>
    <t xml:space="preserve">saranyaraghu - +91 - </t>
  </si>
  <si>
    <t xml:space="preserve">Boopathi Rajan -  +91- </t>
  </si>
  <si>
    <t>Kayalvizhi</t>
  </si>
  <si>
    <t xml:space="preserve">  level 1</t>
  </si>
  <si>
    <t>Monisha  - +91-</t>
  </si>
  <si>
    <t xml:space="preserve"> Simmam Raasi Bracelet 1</t>
  </si>
  <si>
    <t>Shruthi  - +91</t>
  </si>
  <si>
    <t>Radhika - +91-</t>
  </si>
  <si>
    <t>Pushparaj - +91</t>
  </si>
  <si>
    <t>8277605668-</t>
  </si>
  <si>
    <t>600613322184
600618611832</t>
  </si>
  <si>
    <t>Prithingka... - +91-</t>
  </si>
  <si>
    <t>yocashsai - +91</t>
  </si>
  <si>
    <t>8825856969 -</t>
  </si>
  <si>
    <t>600618844558
600619047318</t>
  </si>
  <si>
    <t>- Elamathi</t>
  </si>
  <si>
    <t>63811 72874</t>
  </si>
  <si>
    <t>Meyyammai R - +91 -</t>
  </si>
  <si>
    <t xml:space="preserve">Bala  - +91- </t>
  </si>
  <si>
    <t>Thapasya - +91</t>
  </si>
  <si>
    <t xml:space="preserve">8301909873- </t>
  </si>
  <si>
    <t xml:space="preserve">Uma Maheswari - +91- </t>
  </si>
  <si>
    <t>Vanaja - +91-</t>
  </si>
  <si>
    <t>Hemalatha - +91-</t>
  </si>
  <si>
    <t>S. LOGANAYAKI - +91-</t>
  </si>
  <si>
    <t>Yami - +91-</t>
  </si>
  <si>
    <t>Vishnupriya - +91 -</t>
  </si>
  <si>
    <t>Ganesh - +91-</t>
  </si>
  <si>
    <t>Jeejisekar</t>
  </si>
  <si>
    <t xml:space="preserve">Sagar - +91- </t>
  </si>
  <si>
    <t xml:space="preserve">Malini Sathasivan - - </t>
  </si>
  <si>
    <t xml:space="preserve">Shiva -+91- </t>
  </si>
  <si>
    <t>Deepti -</t>
  </si>
  <si>
    <t>M V Pandian - +91 -</t>
  </si>
  <si>
    <t xml:space="preserve"> Kumbam Raasi bracelet 1</t>
  </si>
  <si>
    <t>Latha -  +91- level 1</t>
  </si>
  <si>
    <t>Porsilambu - +91</t>
  </si>
  <si>
    <t>9176299530-</t>
  </si>
  <si>
    <t>- dhanush rasi bracelet - 1</t>
  </si>
  <si>
    <t xml:space="preserve">Tamilselvi - +91- </t>
  </si>
  <si>
    <t>meena rasi bracelet - 1</t>
  </si>
  <si>
    <t>Thangam  - +91 -</t>
  </si>
  <si>
    <t xml:space="preserve"> Mithunam Rasi-1</t>
  </si>
  <si>
    <t>Lekanjani - +91 -</t>
  </si>
  <si>
    <t xml:space="preserve">Mary esaky - +91  - </t>
  </si>
  <si>
    <t>86789 64554</t>
  </si>
  <si>
    <t>Dharshana nimalan -  +91 -</t>
  </si>
  <si>
    <t xml:space="preserve">Dhivya Priya - +91 - </t>
  </si>
  <si>
    <t>Susi - +91 -</t>
  </si>
  <si>
    <t>- vidhya</t>
  </si>
  <si>
    <t xml:space="preserve"> 97878 11110</t>
  </si>
  <si>
    <t xml:space="preserve">RAMANI.M </t>
  </si>
  <si>
    <t>- gokula Brindha</t>
  </si>
  <si>
    <t xml:space="preserve"> 97872 70425 </t>
  </si>
  <si>
    <t xml:space="preserve"> Arjun</t>
  </si>
  <si>
    <t>96293 71199-</t>
  </si>
  <si>
    <t xml:space="preserve">Malathi - </t>
  </si>
  <si>
    <t xml:space="preserve">Saranya - 91 - </t>
  </si>
  <si>
    <t xml:space="preserve">Porselvi - +91 </t>
  </si>
  <si>
    <t>9488734446 -</t>
  </si>
  <si>
    <t>Simmam Rasi Bracelet 1</t>
  </si>
  <si>
    <t>renugar - +91 -</t>
  </si>
  <si>
    <t>Swetha -</t>
  </si>
  <si>
    <t xml:space="preserve"> +1 (925) 319-8089 - </t>
  </si>
  <si>
    <t>Rajavino - +91</t>
  </si>
  <si>
    <t>310536024424
639716708867
786691144737
883421709538</t>
  </si>
  <si>
    <t>Amethyst bracelet - 1504rs</t>
  </si>
  <si>
    <t>Tiger's eye bracelet - 2004rs</t>
  </si>
  <si>
    <t>Triple protection bracelet - 2004rs</t>
  </si>
  <si>
    <t xml:space="preserve">Asha M - +91 </t>
  </si>
  <si>
    <t>9884607404 -</t>
  </si>
  <si>
    <t>Mythili</t>
  </si>
  <si>
    <t xml:space="preserve">bharathy anand - +91- </t>
  </si>
  <si>
    <t>Sangiprakalya - +91</t>
  </si>
  <si>
    <t>7373211891 -</t>
  </si>
  <si>
    <t xml:space="preserve">Div - +91 - </t>
  </si>
  <si>
    <t>minusakthivel - +91</t>
  </si>
  <si>
    <t>dhanus rasi bracelet - 1</t>
  </si>
  <si>
    <t xml:space="preserve">Manju - +91 </t>
  </si>
  <si>
    <t xml:space="preserve"> 91085 72952 -</t>
  </si>
  <si>
    <t>Prasitha Lenith - +-</t>
  </si>
  <si>
    <t>shijina -  +91-</t>
  </si>
  <si>
    <t xml:space="preserve">Bharani Jio - +91- </t>
  </si>
  <si>
    <t>LEVEL 1 - 2 PERSON</t>
  </si>
  <si>
    <t xml:space="preserve">Vinothini - +91- </t>
  </si>
  <si>
    <t xml:space="preserve">Nialini - -9765rs - </t>
  </si>
  <si>
    <t xml:space="preserve">1 hour app urgent. </t>
  </si>
  <si>
    <t>- Dharani -</t>
  </si>
  <si>
    <t>49 1514 1647464</t>
  </si>
  <si>
    <t>-Anusha</t>
  </si>
  <si>
    <t xml:space="preserve"> 98400 75075</t>
  </si>
  <si>
    <t>637354108318
116800488499</t>
  </si>
  <si>
    <t xml:space="preserve">Arjunan meenam </t>
  </si>
  <si>
    <t>63694 38983-</t>
  </si>
  <si>
    <t>rasi Bracelet-1</t>
  </si>
  <si>
    <t>Renugsdevi -91</t>
  </si>
  <si>
    <t>-Reiki level 1</t>
  </si>
  <si>
    <t>sakkaraisamy</t>
  </si>
  <si>
    <t>9994942941-</t>
  </si>
  <si>
    <t>Meenam rasi Bracelet-1</t>
  </si>
  <si>
    <t>- jayadharshini</t>
  </si>
  <si>
    <t>600668239751
600706488710</t>
  </si>
  <si>
    <t>- Hemavathi</t>
  </si>
  <si>
    <t xml:space="preserve"> 98414 08825</t>
  </si>
  <si>
    <t>simmam rasi Bracelet-1</t>
  </si>
  <si>
    <t>Vidhya - +91  -</t>
  </si>
  <si>
    <t xml:space="preserve">98414 47054 </t>
  </si>
  <si>
    <t xml:space="preserve"> - Ruba</t>
  </si>
  <si>
    <t>- Dhanalakshmi</t>
  </si>
  <si>
    <t xml:space="preserve"> 94896 92734</t>
  </si>
  <si>
    <t>- Meenu -</t>
  </si>
  <si>
    <t xml:space="preserve">anitha -91- </t>
  </si>
  <si>
    <t>- Usha -</t>
  </si>
  <si>
    <t>Hemapriyaa  - +91-</t>
  </si>
  <si>
    <t xml:space="preserve">Yashodha - +91 - </t>
  </si>
  <si>
    <t>Viruchigam rasi crystal -1</t>
  </si>
  <si>
    <t>Subha - +91-</t>
  </si>
  <si>
    <t>veena</t>
  </si>
  <si>
    <t>9743835527-</t>
  </si>
  <si>
    <t>6362934381-</t>
  </si>
  <si>
    <t>Selvi - +91</t>
  </si>
  <si>
    <t xml:space="preserve"> 95970 16987 -</t>
  </si>
  <si>
    <t xml:space="preserve">Anitobibin - </t>
  </si>
  <si>
    <t>9698444942 -</t>
  </si>
  <si>
    <t>Vinodhini</t>
  </si>
  <si>
    <t>6381003262-</t>
  </si>
  <si>
    <t xml:space="preserve"> - Gayathri - </t>
  </si>
  <si>
    <t>Meenam Rasi Bracelet -1</t>
  </si>
  <si>
    <t xml:space="preserve"> Dhanusu Rasi crystal - 1</t>
  </si>
  <si>
    <t>Kalaiselvi</t>
  </si>
  <si>
    <t>9344820701-</t>
  </si>
  <si>
    <t>600789421504
600798314738</t>
  </si>
  <si>
    <t xml:space="preserve">Ushapraba - +91- </t>
  </si>
  <si>
    <t>Thenmozhi</t>
  </si>
  <si>
    <t xml:space="preserve">8754620059- </t>
  </si>
  <si>
    <t>Sudha -</t>
  </si>
  <si>
    <t>9600968437-</t>
  </si>
  <si>
    <t>Chandrakala</t>
  </si>
  <si>
    <t>6382420300-</t>
  </si>
  <si>
    <t xml:space="preserve">Vino - </t>
  </si>
  <si>
    <t xml:space="preserve">6382241939 - </t>
  </si>
  <si>
    <t>Mathesh kumar - +91 -</t>
  </si>
  <si>
    <t xml:space="preserve">99624 66278 </t>
  </si>
  <si>
    <t xml:space="preserve">Nithya -91- </t>
  </si>
  <si>
    <t>Priya -+91</t>
  </si>
  <si>
    <t>-Mithunam rasi crystal -1</t>
  </si>
  <si>
    <t>Gayathiri -+91</t>
  </si>
  <si>
    <t xml:space="preserve">-Reiki </t>
  </si>
  <si>
    <t>- shanthi</t>
  </si>
  <si>
    <t>Vijayalakshmi -+91-</t>
  </si>
  <si>
    <t>Priya -+91-</t>
  </si>
  <si>
    <t>Sarala -+91-</t>
  </si>
  <si>
    <t>Uma -+91-</t>
  </si>
  <si>
    <t>Siva-+91-</t>
  </si>
  <si>
    <t>Kumbam rasi crystal -1</t>
  </si>
  <si>
    <t>Lavanya -+91-</t>
  </si>
  <si>
    <t>Kalaivani +91-</t>
  </si>
  <si>
    <t>Siva - +91 -</t>
  </si>
  <si>
    <t>Indra -+91</t>
  </si>
  <si>
    <t>8828257136-</t>
  </si>
  <si>
    <t>Mohanapriya -+91</t>
  </si>
  <si>
    <t>8838391792-</t>
  </si>
  <si>
    <t xml:space="preserve">Lalitha Lakshmi </t>
  </si>
  <si>
    <t>Mega mohan - 91-</t>
  </si>
  <si>
    <t>Murugalakshmi</t>
  </si>
  <si>
    <t xml:space="preserve">97891 14430 </t>
  </si>
  <si>
    <t xml:space="preserve">Geethi krishnan - 91 - </t>
  </si>
  <si>
    <t>Arimuruga -+91</t>
  </si>
  <si>
    <t>7373386699-</t>
  </si>
  <si>
    <t>Aara +91</t>
  </si>
  <si>
    <t>Indurani +91</t>
  </si>
  <si>
    <t>Divya +91</t>
  </si>
  <si>
    <t>Asvath -</t>
  </si>
  <si>
    <t xml:space="preserve">Shankardevi  </t>
  </si>
  <si>
    <t>Suji +91</t>
  </si>
  <si>
    <t>600778263380
600732489771</t>
  </si>
  <si>
    <t>Gayathiri +91</t>
  </si>
  <si>
    <t xml:space="preserve">Rameshvel </t>
  </si>
  <si>
    <t xml:space="preserve"> Kadagam rasi crystal -1</t>
  </si>
  <si>
    <t>Sudharsan +91</t>
  </si>
  <si>
    <t>- sharmila -</t>
  </si>
  <si>
    <t xml:space="preserve">97104 78720 </t>
  </si>
  <si>
    <t>Meenam rasi crystal -1</t>
  </si>
  <si>
    <t>Muthu Palaniyappa +91</t>
  </si>
  <si>
    <t>Muthumeena +91</t>
  </si>
  <si>
    <t>Kalaiselvi - +91</t>
  </si>
  <si>
    <t xml:space="preserve">- jayapriya - </t>
  </si>
  <si>
    <t>B.Kodiswari - +</t>
  </si>
  <si>
    <t>60133074112 -</t>
  </si>
  <si>
    <t xml:space="preserve"> thulam rasi-1
dhanusu rasi-1
kadagam rasi-1
magaram rasi -2</t>
  </si>
  <si>
    <t xml:space="preserve">vikivichu </t>
  </si>
  <si>
    <t>Tharani - +91 -</t>
  </si>
  <si>
    <t>BANUPRIYA 
PANNEERSELVAM</t>
  </si>
  <si>
    <t>116814383845
116814849424</t>
  </si>
  <si>
    <t xml:space="preserve">Arasu </t>
  </si>
  <si>
    <t>Monisha - +91 -</t>
  </si>
  <si>
    <t>Jayameena - +91 -</t>
  </si>
  <si>
    <t xml:space="preserve">824-8506657 </t>
  </si>
  <si>
    <t>pandiyalagu</t>
  </si>
  <si>
    <t>95517 69849</t>
  </si>
  <si>
    <t xml:space="preserve">M Chithra - +91- </t>
  </si>
  <si>
    <t>108931823794
108927625964</t>
  </si>
  <si>
    <t>Magaram Raasi Bracelet 1</t>
  </si>
  <si>
    <t xml:space="preserve">Karthigavijay - +91- </t>
  </si>
  <si>
    <t>Meenam Raasi Bracelet 1</t>
  </si>
  <si>
    <t xml:space="preserve">Youvasri - +91- </t>
  </si>
  <si>
    <t>91 - muthupriya</t>
  </si>
  <si>
    <t>77084 17200</t>
  </si>
  <si>
    <t>Saranya ratheesh - +91 -</t>
  </si>
  <si>
    <t>T2601071432501139168073</t>
  </si>
  <si>
    <t xml:space="preserve">Madhumitha - +91 - </t>
  </si>
  <si>
    <t xml:space="preserve">97519 73212 </t>
  </si>
  <si>
    <t xml:space="preserve">Suji -+91- </t>
  </si>
  <si>
    <t>86676 78911-</t>
  </si>
  <si>
    <t xml:space="preserve">Kantha - +91- </t>
  </si>
  <si>
    <t>Asini - +91  -</t>
  </si>
  <si>
    <t>81486 01751</t>
  </si>
  <si>
    <t>jayanthi priya</t>
  </si>
  <si>
    <t xml:space="preserve">Gomathy ranjith - +91 </t>
  </si>
  <si>
    <t>9789068920 -</t>
  </si>
  <si>
    <t>Uma Rani - +91</t>
  </si>
  <si>
    <t xml:space="preserve"> level </t>
  </si>
  <si>
    <t xml:space="preserve">9677371326 - </t>
  </si>
  <si>
    <t xml:space="preserve">Rajalakshmiragava </t>
  </si>
  <si>
    <t>9790006681 -</t>
  </si>
  <si>
    <t>Kalai selvi - +91-</t>
  </si>
  <si>
    <t>Ananthi - +91 -</t>
  </si>
  <si>
    <t xml:space="preserve">Bhuvana - +91- </t>
  </si>
  <si>
    <t>kanni rasi bracelet - 1
Balance amt fullmoon</t>
  </si>
  <si>
    <t>jayapradha - +91-</t>
  </si>
  <si>
    <t xml:space="preserve"> kumbam rasi bracelet - 1</t>
  </si>
  <si>
    <t xml:space="preserve">Sugany -  +91 - </t>
  </si>
  <si>
    <t>600770111556
600773102898</t>
  </si>
  <si>
    <t>saiharipriyas - +91</t>
  </si>
  <si>
    <t>meenam rasi brcaelet- 1</t>
  </si>
  <si>
    <t>Selvi Vijayakumar - +91 -</t>
  </si>
  <si>
    <t>UPI:108930098153.</t>
  </si>
  <si>
    <t>Balaji - +91-</t>
  </si>
  <si>
    <t xml:space="preserve">Sandhiya - +91 - </t>
  </si>
  <si>
    <t>116816022963
116819966102</t>
  </si>
  <si>
    <t xml:space="preserve"> Karthikeyan</t>
  </si>
  <si>
    <t>7401163739-</t>
  </si>
  <si>
    <t>T2601071544252490621305</t>
  </si>
  <si>
    <t>Revathi - +91 -</t>
  </si>
  <si>
    <t>T2601071600242957561911
T2601071618032922998785</t>
  </si>
  <si>
    <t xml:space="preserve">padmapriya -+91 </t>
  </si>
  <si>
    <t xml:space="preserve"> 7397 318 223</t>
  </si>
  <si>
    <t>Sriram Seshadri - +91</t>
  </si>
  <si>
    <t>8610695382 -</t>
  </si>
  <si>
    <t xml:space="preserve">Sripriya -+91 </t>
  </si>
  <si>
    <t>98944 66122-</t>
  </si>
  <si>
    <t xml:space="preserve">Bhuveneshwari -+91  - </t>
  </si>
  <si>
    <t xml:space="preserve">99409 07616 </t>
  </si>
  <si>
    <t>116821153078
116821306526</t>
  </si>
  <si>
    <t xml:space="preserve">Kalaiselvi - +91 </t>
  </si>
  <si>
    <t>-level 1</t>
  </si>
  <si>
    <t xml:space="preserve">Yeswanth  - +91- </t>
  </si>
  <si>
    <t xml:space="preserve">Gomathi Sasikumar - +91- </t>
  </si>
  <si>
    <t>Vanaja Sarath - +91 -</t>
  </si>
  <si>
    <t xml:space="preserve"> Kumba Raasi Bracelet 1</t>
  </si>
  <si>
    <t xml:space="preserve">Nothyasree - + 91- </t>
  </si>
  <si>
    <t>600775907536
600776305941</t>
  </si>
  <si>
    <t>Viha bharathy - +91-</t>
  </si>
  <si>
    <t xml:space="preserve">Manimozhiyal - +91 - </t>
  </si>
  <si>
    <t>Thilaga - +91-</t>
  </si>
  <si>
    <t>637326740223
637325552951</t>
  </si>
  <si>
    <t>lathaabishek - +91 -</t>
  </si>
  <si>
    <t>Aishwarya - +91-</t>
  </si>
  <si>
    <t xml:space="preserve">Sangeetha - +91- </t>
  </si>
  <si>
    <t>ALLAH AKBAR  - +91 -</t>
  </si>
  <si>
    <t xml:space="preserve">Aswathi - +91- </t>
  </si>
  <si>
    <t xml:space="preserve"> 70124 12968 </t>
  </si>
  <si>
    <t>T2601071657444398984996</t>
  </si>
  <si>
    <t>Reiki level l</t>
  </si>
  <si>
    <t>vasanthi</t>
  </si>
  <si>
    <t xml:space="preserve"> 99529 07198-</t>
  </si>
  <si>
    <t xml:space="preserve">Babi Krishna - +91 - </t>
  </si>
  <si>
    <t xml:space="preserve">Rudhrashree Banoomathy </t>
  </si>
  <si>
    <t>600786422721
600786422721</t>
  </si>
  <si>
    <t xml:space="preserve">Aswathi Vivek - +91- </t>
  </si>
  <si>
    <t xml:space="preserve">ABI - +91 - </t>
  </si>
  <si>
    <t xml:space="preserve">Nirmala -+91 </t>
  </si>
  <si>
    <t>8940743299-</t>
  </si>
  <si>
    <t xml:space="preserve">Shwetha - +91 - </t>
  </si>
  <si>
    <t xml:space="preserve">Reenaruth +91 </t>
  </si>
  <si>
    <t xml:space="preserve">97512 59282 </t>
  </si>
  <si>
    <t>- Reiki level1</t>
  </si>
  <si>
    <t xml:space="preserve">Ponni Nargunanandhan </t>
  </si>
  <si>
    <t xml:space="preserve">Deepa - - </t>
  </si>
  <si>
    <t>Viji</t>
  </si>
  <si>
    <t xml:space="preserve"> 63699 16589 </t>
  </si>
  <si>
    <t xml:space="preserve">sankaranarayanan s </t>
  </si>
  <si>
    <t xml:space="preserve">Sangeetha - </t>
  </si>
  <si>
    <t>priyavelappan</t>
  </si>
  <si>
    <t>murugeswari</t>
  </si>
  <si>
    <t xml:space="preserve"> Reiki level</t>
  </si>
  <si>
    <t>Ashwini Prasad</t>
  </si>
  <si>
    <t>Vidyailango</t>
  </si>
  <si>
    <t>risabam rasi bracelet - 1
magaram bracelet - 1</t>
  </si>
  <si>
    <t>Bindhu</t>
  </si>
  <si>
    <t xml:space="preserve"> 86676 78911</t>
  </si>
  <si>
    <t>level 1 balance amt</t>
  </si>
  <si>
    <t>- sundari</t>
  </si>
  <si>
    <t>88700 58595</t>
  </si>
  <si>
    <t xml:space="preserve">subhashini </t>
  </si>
  <si>
    <t>Sharmi</t>
  </si>
  <si>
    <t xml:space="preserve">Ruba </t>
  </si>
  <si>
    <t xml:space="preserve">81060 60766 </t>
  </si>
  <si>
    <t xml:space="preserve"> Reiki level l</t>
  </si>
  <si>
    <t>Sagar</t>
  </si>
  <si>
    <t>Dr.M.Adhilakshmi</t>
  </si>
  <si>
    <t>Sathya</t>
  </si>
  <si>
    <t>kavishashaa</t>
  </si>
  <si>
    <t>Viji -</t>
  </si>
  <si>
    <t>sathiya💕</t>
  </si>
  <si>
    <t xml:space="preserve">   Vanajalakshmi </t>
  </si>
  <si>
    <t>vijimalartharun</t>
  </si>
  <si>
    <t xml:space="preserve">kanni rasi bracelet - 1
</t>
  </si>
  <si>
    <t xml:space="preserve">Hrishikesh </t>
  </si>
  <si>
    <t xml:space="preserve">Luxylakshya </t>
  </si>
  <si>
    <t xml:space="preserve">Mangai Physiotherapist </t>
  </si>
  <si>
    <t xml:space="preserve">Bhuvanesh </t>
  </si>
  <si>
    <t>vijayakumari</t>
  </si>
  <si>
    <t xml:space="preserve">level 1 </t>
  </si>
  <si>
    <t xml:space="preserve">G Kiruthika </t>
  </si>
  <si>
    <t>Riki Level 1</t>
  </si>
  <si>
    <t>Sarala Balaraman</t>
  </si>
  <si>
    <t>- madhumathi</t>
  </si>
  <si>
    <t>89038 35440</t>
  </si>
  <si>
    <t>Deva -</t>
  </si>
  <si>
    <t>96456 60721</t>
  </si>
  <si>
    <t xml:space="preserve">Pooja - </t>
  </si>
  <si>
    <t xml:space="preserve">1 (778) 288-6875 - </t>
  </si>
  <si>
    <t>- mari</t>
  </si>
  <si>
    <t xml:space="preserve">87541 20771 </t>
  </si>
  <si>
    <t>kavi sanjana</t>
  </si>
  <si>
    <t>Jaya sri</t>
  </si>
  <si>
    <t>Thiruchendil</t>
  </si>
  <si>
    <t xml:space="preserve"> Reiki levek1</t>
  </si>
  <si>
    <t>RajesHUwari</t>
  </si>
  <si>
    <t>Kanchan Simbu</t>
  </si>
  <si>
    <t>Sujay</t>
  </si>
  <si>
    <t xml:space="preserve">Guru Saranam </t>
  </si>
  <si>
    <t>Ambika</t>
  </si>
  <si>
    <t xml:space="preserve">PREMA RAMANATHAN </t>
  </si>
  <si>
    <t>RPN'S Easy Maths</t>
  </si>
  <si>
    <t xml:space="preserve">Aruna  </t>
  </si>
  <si>
    <t xml:space="preserve">94440 57348 </t>
  </si>
  <si>
    <t>Karuppannan</t>
  </si>
  <si>
    <t xml:space="preserve">K Sandhiya
 </t>
  </si>
  <si>
    <t xml:space="preserve">Karthik - </t>
  </si>
  <si>
    <t xml:space="preserve">Dhana santhiya </t>
  </si>
  <si>
    <t>UPI~108934095576</t>
  </si>
  <si>
    <t xml:space="preserve">Sindhumari </t>
  </si>
  <si>
    <t xml:space="preserve"> Reiki Lvel 1</t>
  </si>
  <si>
    <t xml:space="preserve">Tharani - </t>
  </si>
  <si>
    <t xml:space="preserve">KARTHIKKUMAR - </t>
  </si>
  <si>
    <t xml:space="preserve"> - Uma - </t>
  </si>
  <si>
    <t>Anusha -</t>
  </si>
  <si>
    <t xml:space="preserve">98400 75075 </t>
  </si>
  <si>
    <t xml:space="preserve">Ramadevi </t>
  </si>
  <si>
    <t>Meenam Rasi - 1</t>
  </si>
  <si>
    <t>Radhika -</t>
  </si>
  <si>
    <t xml:space="preserve"> +91 98421 24591  </t>
  </si>
  <si>
    <t>Vijayalakshmi -</t>
  </si>
  <si>
    <t>Sumanyadevi -</t>
  </si>
  <si>
    <t>Latha Raguraman -</t>
  </si>
  <si>
    <t xml:space="preserve"> +1 (510) 461-0094 </t>
  </si>
  <si>
    <t xml:space="preserve">15 min (video call app) </t>
  </si>
  <si>
    <t>Pushpa ravi -</t>
  </si>
  <si>
    <t xml:space="preserve">Uma - </t>
  </si>
  <si>
    <t xml:space="preserve">74186 73067 </t>
  </si>
  <si>
    <t xml:space="preserve">Rutthiga Srila -  </t>
  </si>
  <si>
    <t>mesham rasi bracelet-1</t>
  </si>
  <si>
    <t>- Girija</t>
  </si>
  <si>
    <t xml:space="preserve"> 89393 85462</t>
  </si>
  <si>
    <t xml:space="preserve"> - nicelin - </t>
  </si>
  <si>
    <t xml:space="preserve">Esha -   </t>
  </si>
  <si>
    <t xml:space="preserve"> +9190032 28428 </t>
  </si>
  <si>
    <t>meena rasi bracelet -1</t>
  </si>
  <si>
    <t>Guru -</t>
  </si>
  <si>
    <t>subashini -</t>
  </si>
  <si>
    <t>danusu rasi bracelet 1</t>
  </si>
  <si>
    <t xml:space="preserve">Ananel- </t>
  </si>
  <si>
    <t>kanni rasi bracelet -1
viruchigam rasi bracelet  -1</t>
  </si>
  <si>
    <t>Sanjeevi  -</t>
  </si>
  <si>
    <t xml:space="preserve"> +91 88923 23694 - </t>
  </si>
  <si>
    <t>Mithunam rasi crystal - 1</t>
  </si>
  <si>
    <t>Rajavelan</t>
  </si>
  <si>
    <t>88259 63335 -</t>
  </si>
  <si>
    <t>Dharani Reddy -</t>
  </si>
  <si>
    <t xml:space="preserve">- +918088536764 - </t>
  </si>
  <si>
    <t>Money magnet bracelet (Meenam rasi)-1</t>
  </si>
  <si>
    <t>vaishnavi</t>
  </si>
  <si>
    <t>Geetha murugesan -</t>
  </si>
  <si>
    <t xml:space="preserve"> +966553514091 -</t>
  </si>
  <si>
    <t xml:space="preserve"> - Nithya -</t>
  </si>
  <si>
    <t xml:space="preserve">Divyapoomuthu  -  - </t>
  </si>
  <si>
    <t xml:space="preserve">Girija P - </t>
  </si>
  <si>
    <t xml:space="preserve">9384624334 - </t>
  </si>
  <si>
    <t>Amethyst Bracelet 2</t>
  </si>
  <si>
    <t xml:space="preserve">Sivakalaivani </t>
  </si>
  <si>
    <t xml:space="preserve">8217659207 - </t>
  </si>
  <si>
    <t>Kadagam Raasi Bracelet 1</t>
  </si>
  <si>
    <t xml:space="preserve">bakkiyalakshmi  </t>
  </si>
  <si>
    <t xml:space="preserve">Yashika - </t>
  </si>
  <si>
    <t>91 96550 11339</t>
  </si>
  <si>
    <t>Imaya -  -</t>
  </si>
  <si>
    <t>Sulfiya bee</t>
  </si>
  <si>
    <t xml:space="preserve"> +968 7959 1095</t>
  </si>
  <si>
    <t xml:space="preserve"> Aura spray -1 ,money magnet 4 crystal combination - 1</t>
  </si>
  <si>
    <t>Fathima</t>
  </si>
  <si>
    <t>63806 66211-</t>
  </si>
  <si>
    <t>Suja -</t>
  </si>
  <si>
    <t xml:space="preserve"> +918075241675 -</t>
  </si>
  <si>
    <t>AshleyDeeandra</t>
  </si>
  <si>
    <t xml:space="preserve">8903667661 - </t>
  </si>
  <si>
    <t xml:space="preserve">Vaitheeswari J - </t>
  </si>
  <si>
    <t>6380610372 -</t>
  </si>
  <si>
    <t xml:space="preserve">Manjula -  </t>
  </si>
  <si>
    <t>9487729797 -</t>
  </si>
  <si>
    <t>thenmozhi -</t>
  </si>
  <si>
    <t xml:space="preserve">revathy -  </t>
  </si>
  <si>
    <t xml:space="preserve">varishini.Y - </t>
  </si>
  <si>
    <t xml:space="preserve">Meenam raasi bracelet -1 </t>
  </si>
  <si>
    <t xml:space="preserve">Muniyammalvegetraman - </t>
  </si>
  <si>
    <t>komala Devi</t>
  </si>
  <si>
    <t>- Keerthi</t>
  </si>
  <si>
    <t>90420 94694</t>
  </si>
  <si>
    <t xml:space="preserve">Mahesh - </t>
  </si>
  <si>
    <t>meenam rasi bracelet - 1</t>
  </si>
  <si>
    <t xml:space="preserve">Gowri </t>
  </si>
  <si>
    <t xml:space="preserve">1 (516) 499-0540 </t>
  </si>
  <si>
    <t xml:space="preserve">Dinesh Kumar - </t>
  </si>
  <si>
    <t>meenam rasi bracelet -1</t>
  </si>
  <si>
    <t>Seema-</t>
  </si>
  <si>
    <t xml:space="preserve">Deepa- </t>
  </si>
  <si>
    <t>reiki Level -1</t>
  </si>
  <si>
    <t xml:space="preserve">Latha Raguraman  </t>
  </si>
  <si>
    <t>1 (510) 461-0094</t>
  </si>
  <si>
    <t xml:space="preserve">Lini - </t>
  </si>
  <si>
    <t xml:space="preserve">Nimmi - </t>
  </si>
  <si>
    <t xml:space="preserve">Kalaiselvi </t>
  </si>
  <si>
    <t xml:space="preserve">98438 96222 </t>
  </si>
  <si>
    <t xml:space="preserve"> - Shnthi  </t>
  </si>
  <si>
    <t>simma rasi bracelet-1</t>
  </si>
  <si>
    <t xml:space="preserve">Rajavino - </t>
  </si>
  <si>
    <t xml:space="preserve">Backia - </t>
  </si>
  <si>
    <t xml:space="preserve">82200 83823 </t>
  </si>
  <si>
    <t xml:space="preserve">Sri -  </t>
  </si>
  <si>
    <t>2278 acc no</t>
  </si>
  <si>
    <t xml:space="preserve">Krishna -  </t>
  </si>
  <si>
    <t>Money Magnet bracelet ( magaram rasi)-1</t>
  </si>
  <si>
    <t xml:space="preserve">srinivasan -   </t>
  </si>
  <si>
    <t xml:space="preserve">Meyyammai R - </t>
  </si>
  <si>
    <t xml:space="preserve"> - BHAVANI MANOHAR - </t>
  </si>
  <si>
    <t>Murshid  -</t>
  </si>
  <si>
    <t xml:space="preserve">Shanmugapriya - </t>
  </si>
  <si>
    <t>pyrite Cluster -1</t>
  </si>
  <si>
    <t xml:space="preserve">Kavitha - </t>
  </si>
  <si>
    <t xml:space="preserve">Evetha -  </t>
  </si>
  <si>
    <t>Reiki Lveel 1</t>
  </si>
  <si>
    <t xml:space="preserve">Raje - </t>
  </si>
  <si>
    <t xml:space="preserve">P.PK Saradha/ Prasanna - </t>
  </si>
  <si>
    <t xml:space="preserve">Prakeerthna - </t>
  </si>
  <si>
    <t xml:space="preserve">Nithya- </t>
  </si>
  <si>
    <t>eiki level -1</t>
  </si>
  <si>
    <t>Simy c sunny-</t>
  </si>
  <si>
    <t>reiki level-1</t>
  </si>
  <si>
    <t>Ajith</t>
  </si>
  <si>
    <t>rekik level -1</t>
  </si>
  <si>
    <t>Nandhini -</t>
  </si>
  <si>
    <t xml:space="preserve">JeevithaSubharaja - </t>
  </si>
  <si>
    <t xml:space="preserve">thilagavathisoundararajan   </t>
  </si>
  <si>
    <t>Dharun</t>
  </si>
  <si>
    <t>95782 57991</t>
  </si>
  <si>
    <t xml:space="preserve">Shofia M -  </t>
  </si>
  <si>
    <t>Kumabam Raasi Bracelet 1</t>
  </si>
  <si>
    <t xml:space="preserve"> kalai kunaseelan - </t>
  </si>
  <si>
    <t>60 17-621 1779 -</t>
  </si>
  <si>
    <t xml:space="preserve">R. Kavitha - </t>
  </si>
  <si>
    <t xml:space="preserve">Geetha Gopal - </t>
  </si>
  <si>
    <t>- Reiki level -1</t>
  </si>
  <si>
    <t xml:space="preserve">harini - </t>
  </si>
  <si>
    <t>- madhu</t>
  </si>
  <si>
    <t>Gowtham -</t>
  </si>
  <si>
    <t xml:space="preserve"> +919843862003- </t>
  </si>
  <si>
    <t>108867101148)</t>
  </si>
  <si>
    <t>Sahnthiya durai -</t>
  </si>
  <si>
    <t>Ananthi G</t>
  </si>
  <si>
    <t xml:space="preserve">- Anitha - </t>
  </si>
  <si>
    <t>- Arunkumar</t>
  </si>
  <si>
    <t>8754846750-</t>
  </si>
  <si>
    <t>vihasindhu</t>
  </si>
  <si>
    <t xml:space="preserve">Vanitha </t>
  </si>
  <si>
    <t>- Grija</t>
  </si>
  <si>
    <t>- Sindhuja</t>
  </si>
  <si>
    <t>Sujatha-</t>
  </si>
  <si>
    <t>Kavitha Ravi</t>
  </si>
  <si>
    <t>- kokila</t>
  </si>
  <si>
    <t>- suganya</t>
  </si>
  <si>
    <t>- Arulkumaran</t>
  </si>
  <si>
    <t>Rajasenthamaran -</t>
  </si>
  <si>
    <t xml:space="preserve">Sarala  - </t>
  </si>
  <si>
    <t xml:space="preserve">Deivajothi - </t>
  </si>
  <si>
    <t>Reiki level 1 - 2 persons</t>
  </si>
  <si>
    <t>Sathiya-</t>
  </si>
  <si>
    <t>- Thiruparasundari</t>
  </si>
  <si>
    <t>Sujatha J😍</t>
  </si>
  <si>
    <t>Munni Madhavan</t>
  </si>
  <si>
    <t xml:space="preserve">Kirthika devi - </t>
  </si>
  <si>
    <t>94454 05489</t>
  </si>
  <si>
    <t xml:space="preserve">Sarala (Vel dunai) - </t>
  </si>
  <si>
    <t>OMK27420ff7f45660e</t>
  </si>
  <si>
    <t xml:space="preserve"> level 1 </t>
  </si>
  <si>
    <t>**Sumithira</t>
  </si>
  <si>
    <t>- kumbam rasi bracelet  - 1</t>
  </si>
  <si>
    <t>Maheswari Sivaraj</t>
  </si>
  <si>
    <t xml:space="preserve">Deepa Jyothi Prakash  - </t>
  </si>
  <si>
    <t xml:space="preserve">Abirami- </t>
  </si>
  <si>
    <t xml:space="preserve"> reiki level -1</t>
  </si>
  <si>
    <t xml:space="preserve">Latha - </t>
  </si>
  <si>
    <t xml:space="preserve">91 95119 35349 </t>
  </si>
  <si>
    <t xml:space="preserve">Veeramani - </t>
  </si>
  <si>
    <t>Money Magnet bracelet 1</t>
  </si>
  <si>
    <t>Karthi</t>
  </si>
  <si>
    <t>Pamela Racheal</t>
  </si>
  <si>
    <t>AnjanaShiv</t>
  </si>
  <si>
    <t xml:space="preserve">POORANI MOHAN </t>
  </si>
  <si>
    <t xml:space="preserve">iline Suji - </t>
  </si>
  <si>
    <t xml:space="preserve">Vignesh S  - </t>
  </si>
  <si>
    <t xml:space="preserve">Anna Selvam - </t>
  </si>
  <si>
    <t>Amrish</t>
  </si>
  <si>
    <t>971 55 956 1621</t>
  </si>
  <si>
    <t xml:space="preserve">Kumar - </t>
  </si>
  <si>
    <t xml:space="preserve">Aparna Jith -  </t>
  </si>
  <si>
    <t xml:space="preserve">MANGAI JAYAMANIKANDAN </t>
  </si>
  <si>
    <t xml:space="preserve">yasodha kandala - </t>
  </si>
  <si>
    <t xml:space="preserve">MaduraiSundarapandian - </t>
  </si>
  <si>
    <t xml:space="preserve">Uma Popet - </t>
  </si>
  <si>
    <t>SANJITH EXPORTS</t>
  </si>
  <si>
    <t xml:space="preserve">Rajakumari - </t>
  </si>
  <si>
    <t xml:space="preserve">91 84898 28779 </t>
  </si>
  <si>
    <t xml:space="preserve">  sobhiya  </t>
  </si>
  <si>
    <t>89253 37406</t>
  </si>
  <si>
    <t>kripaselvakumar+</t>
  </si>
  <si>
    <t>Meenakshi</t>
  </si>
  <si>
    <t>Bharghavi Rajesh</t>
  </si>
  <si>
    <t>Durga Devi -</t>
  </si>
  <si>
    <t>Shivani -</t>
  </si>
  <si>
    <t>Malathi sankar-</t>
  </si>
  <si>
    <t>Ramiya</t>
  </si>
  <si>
    <t xml:space="preserve"> 99625 63781</t>
  </si>
  <si>
    <t xml:space="preserve">Ragavine </t>
  </si>
  <si>
    <t>Tanisha</t>
  </si>
  <si>
    <t xml:space="preserve"> vinutha</t>
  </si>
  <si>
    <t>73493 84012</t>
  </si>
  <si>
    <t>yesodhashok - +91</t>
  </si>
  <si>
    <t>kasaga rasi bracelet 1</t>
  </si>
  <si>
    <t xml:space="preserve">UMARANI SASIGANDHAN </t>
  </si>
  <si>
    <t>Swapna - +91 -</t>
  </si>
  <si>
    <t xml:space="preserve">97904 02058 </t>
  </si>
  <si>
    <t xml:space="preserve">Sunitha- +91- </t>
  </si>
  <si>
    <t>T2601101640061429274362</t>
  </si>
  <si>
    <t>Kumbam Rasi -1</t>
  </si>
  <si>
    <t xml:space="preserve">Kaviyarasi - +91 - </t>
  </si>
  <si>
    <t>Deepa A</t>
  </si>
  <si>
    <t>Rita</t>
  </si>
  <si>
    <t xml:space="preserve">Chittal Latchumanan </t>
  </si>
  <si>
    <t>Kalpana</t>
  </si>
  <si>
    <t>76394 49729</t>
  </si>
  <si>
    <t xml:space="preserve">Laxmi </t>
  </si>
  <si>
    <t>RajaSundari</t>
  </si>
  <si>
    <t>Thaiyalnayaki</t>
  </si>
  <si>
    <t xml:space="preserve">Sachu </t>
  </si>
  <si>
    <t xml:space="preserve"> 97517 20464</t>
  </si>
  <si>
    <t xml:space="preserve">Anitha - +91 </t>
  </si>
  <si>
    <t>T2601101718591090824615</t>
  </si>
  <si>
    <t>danasaravanan - +91 -</t>
  </si>
  <si>
    <t xml:space="preserve">muthamilsubha - +91- </t>
  </si>
  <si>
    <t>88258 03204</t>
  </si>
  <si>
    <t>Healing 6 session</t>
  </si>
  <si>
    <t xml:space="preserve">saranyathangavel </t>
  </si>
  <si>
    <t xml:space="preserve">Sarala (Vel dunai) </t>
  </si>
  <si>
    <t>OMK27423061e4e6f91</t>
  </si>
  <si>
    <t>ADHAVAN BALAJi - +91-</t>
  </si>
  <si>
    <t>Jeyaramesh</t>
  </si>
  <si>
    <t>T2601101814042100059342</t>
  </si>
  <si>
    <t>Renuka Saminathan - +91 -</t>
  </si>
  <si>
    <t xml:space="preserve">Pujithabalakrishnan - +91 - </t>
  </si>
  <si>
    <t xml:space="preserve">Apeksha - +91  - </t>
  </si>
  <si>
    <t>98402 53081</t>
  </si>
  <si>
    <t>T2601101816562953617774</t>
  </si>
  <si>
    <t xml:space="preserve">shiristi - +91 - </t>
  </si>
  <si>
    <t>deepa</t>
  </si>
  <si>
    <t xml:space="preserve">harini </t>
  </si>
  <si>
    <t>rajini</t>
  </si>
  <si>
    <t>rajisaravanan</t>
  </si>
  <si>
    <t xml:space="preserve">anandhkumar - +91- </t>
  </si>
  <si>
    <t>Karpagam +91 -</t>
  </si>
  <si>
    <t>601081026090
601059239873</t>
  </si>
  <si>
    <t>Name</t>
  </si>
  <si>
    <t>T2601101930256932626733</t>
  </si>
  <si>
    <t>MUBBIN_ALI_KHAN</t>
  </si>
  <si>
    <t xml:space="preserve">chelladurai M </t>
  </si>
  <si>
    <t>UPI/601007242435/20:02:21/UPI/</t>
  </si>
  <si>
    <t>Simmam Rasi -1</t>
  </si>
  <si>
    <t>Vidhya Balaji</t>
  </si>
  <si>
    <t>- 100ml medicin</t>
  </si>
  <si>
    <t xml:space="preserve"> - </t>
  </si>
  <si>
    <t>88387 25162</t>
  </si>
  <si>
    <t>T2601081859154926100091</t>
  </si>
  <si>
    <t>karpagam</t>
  </si>
  <si>
    <t>Cho ku rei silver pendent -1</t>
  </si>
  <si>
    <t>Angalamma</t>
  </si>
  <si>
    <t>9535771819
116801274476</t>
  </si>
  <si>
    <t xml:space="preserve">Sandiip kumar </t>
  </si>
  <si>
    <t>T2601110636523029320453</t>
  </si>
  <si>
    <t>Kanni Raasi Bracelet 1</t>
  </si>
  <si>
    <t xml:space="preserve">tamilnisha </t>
  </si>
  <si>
    <t>thirumal</t>
  </si>
  <si>
    <t>Red Carnelian Pyramid 1</t>
  </si>
  <si>
    <t>#1914025860</t>
  </si>
  <si>
    <t>Mesam Raasi Bracelet 1
Risabam Raasi bracelet 1
Kadagam Raasi bracelet 1
Thulam Raasi bracelet 1
Thanusu raasi bracelet 1
Meenam raasi bracelet 1
Shipping charge - 4500rs</t>
  </si>
  <si>
    <t>Shakthi Achu</t>
  </si>
  <si>
    <t>T2601111349488060986543</t>
  </si>
  <si>
    <t>Mesam Raasi bracelet 1</t>
  </si>
  <si>
    <t xml:space="preserve">sindhuscient </t>
  </si>
  <si>
    <t>Karthik PS</t>
  </si>
  <si>
    <t>637718099756
637718108650</t>
  </si>
  <si>
    <t xml:space="preserve">Black tourmaline bracelet 2
Amethyst Bracelet 1 </t>
  </si>
  <si>
    <t xml:space="preserve">Divara - +91 </t>
  </si>
  <si>
    <t>8825420387 -</t>
  </si>
  <si>
    <t>Raman Neurotherapy consultan - +91 -</t>
  </si>
  <si>
    <t>Gowtham - +91</t>
  </si>
  <si>
    <t>Kanni Rasi</t>
  </si>
  <si>
    <t>Srividhya -  +91</t>
  </si>
  <si>
    <t>Hanee - +91-</t>
  </si>
  <si>
    <t>- kameshwari</t>
  </si>
  <si>
    <t xml:space="preserve"> 99860 77871</t>
  </si>
  <si>
    <t>- sadhana</t>
  </si>
  <si>
    <t>Meenam rasi Bracelet-1 
Mithunam rasi Bracelet-1</t>
  </si>
  <si>
    <t>- mohanavalli</t>
  </si>
  <si>
    <t>97507 84410</t>
  </si>
  <si>
    <t xml:space="preserve">Jona - +91 - </t>
  </si>
  <si>
    <t>Money magnet bracelet (dhanusu rasi) -1</t>
  </si>
  <si>
    <t xml:space="preserve">Sanjith -91 - </t>
  </si>
  <si>
    <t xml:space="preserve">Divyan-91 - </t>
  </si>
  <si>
    <t>Triple production bracelet -1</t>
  </si>
  <si>
    <t>Deepa -91</t>
  </si>
  <si>
    <t xml:space="preserve">Subhashni Ramesh - +91- </t>
  </si>
  <si>
    <t>637893158104
637834857500</t>
  </si>
  <si>
    <t xml:space="preserve"> - Santhanameri - </t>
  </si>
  <si>
    <t>Black Tourmaline Bracelet -1</t>
  </si>
  <si>
    <t xml:space="preserve">Geetha - +91 - </t>
  </si>
  <si>
    <t xml:space="preserve"> 95671 52348</t>
  </si>
  <si>
    <t>601253509572
601200778869</t>
  </si>
  <si>
    <t>100ml medicine 1, Black not magic 1 
+ thumble stone</t>
  </si>
  <si>
    <t xml:space="preserve">sudhayami  - +91- </t>
  </si>
  <si>
    <t>107360105587
487976307862</t>
  </si>
  <si>
    <t>Meenam Raasi bracelet 1</t>
  </si>
  <si>
    <t xml:space="preserve">Vani gowri - +91 - </t>
  </si>
  <si>
    <t xml:space="preserve"> 63793 22615</t>
  </si>
  <si>
    <t>Amethyst pyramid 1</t>
  </si>
  <si>
    <t>91 97507 84410</t>
  </si>
  <si>
    <t>601268053851
601230754261</t>
  </si>
  <si>
    <t xml:space="preserve">Bagyaayyappan - +91- </t>
  </si>
  <si>
    <t>Magaram raasi bracelet 1</t>
  </si>
  <si>
    <t xml:space="preserve">Murugan Ramachandran - +91 - </t>
  </si>
  <si>
    <t>Kumbam Raasi Bracelet 1</t>
  </si>
  <si>
    <t xml:space="preserve">Guruji Remedy Sources - +91- </t>
  </si>
  <si>
    <t>Certificate - 1</t>
  </si>
  <si>
    <t xml:space="preserve">selvaayiram - +91- </t>
  </si>
  <si>
    <t>2 Certificate</t>
  </si>
  <si>
    <t xml:space="preserve">Arulvelavan - +91 - </t>
  </si>
  <si>
    <t>Simmam Raasi Bracelet 1</t>
  </si>
  <si>
    <t>13/01/26</t>
  </si>
  <si>
    <t>Rohini Nikhi - +91 -</t>
  </si>
  <si>
    <t xml:space="preserve"> red carnelian bracelet - 1</t>
  </si>
  <si>
    <t>Balavalli - +91 -</t>
  </si>
  <si>
    <t xml:space="preserve">Suresh - + - </t>
  </si>
  <si>
    <t>60 16-444 2050</t>
  </si>
  <si>
    <t>Sunil bojan --</t>
  </si>
  <si>
    <t>kumbam bracelet 1</t>
  </si>
  <si>
    <t xml:space="preserve"> indra manivelan</t>
  </si>
  <si>
    <t>90036 36883-</t>
  </si>
  <si>
    <t>15min  Video Call</t>
  </si>
  <si>
    <t xml:space="preserve">Rajibai - +91 </t>
  </si>
  <si>
    <t>80560 66143 -</t>
  </si>
  <si>
    <t xml:space="preserve"> 15 min </t>
  </si>
  <si>
    <t xml:space="preserve">- Sathiya -  </t>
  </si>
  <si>
    <t xml:space="preserve">suchithra - </t>
  </si>
  <si>
    <t>9442683527 -</t>
  </si>
  <si>
    <t>Money magnet bracelet (Meenam rasi) -1</t>
  </si>
  <si>
    <t xml:space="preserve">meenasendhil - +91- </t>
  </si>
  <si>
    <t>15min App</t>
  </si>
  <si>
    <t xml:space="preserve">Gayathri Surya - +91 - </t>
  </si>
  <si>
    <t>Reiki level -2,Lava 7 Chakra Bracelet -1</t>
  </si>
  <si>
    <t xml:space="preserve">90619 45126 </t>
  </si>
  <si>
    <t>Soundarya</t>
  </si>
  <si>
    <t>9123588698 -</t>
  </si>
  <si>
    <t>45 min</t>
  </si>
  <si>
    <t>-Holyking- (Farook)</t>
  </si>
  <si>
    <t>reiki-2</t>
  </si>
  <si>
    <t>14/01/26</t>
  </si>
  <si>
    <t xml:space="preserve">Povaneshwari - + - </t>
  </si>
  <si>
    <t>60 14-688 7665</t>
  </si>
  <si>
    <t>Dhanusu Rasi -1</t>
  </si>
  <si>
    <t>Sivakumar - +91-</t>
  </si>
  <si>
    <t>Lava 7 chakra Bracelet -1
Money magnet bracelet -1</t>
  </si>
  <si>
    <t>Sivakumar -+91</t>
  </si>
  <si>
    <t>9952424523-</t>
  </si>
  <si>
    <t>Rose quartz bracelet -1</t>
  </si>
  <si>
    <t>Nandhini - -</t>
  </si>
  <si>
    <t>Vennila - +91-</t>
  </si>
  <si>
    <t xml:space="preserve"> Tiger's Eye Bracelet-1</t>
  </si>
  <si>
    <t>Suganthi S -  +91 -</t>
  </si>
  <si>
    <t xml:space="preserve">DEENA SEKAR - +91- </t>
  </si>
  <si>
    <t>Anju - +91</t>
  </si>
  <si>
    <t xml:space="preserve"> 90619 45126 - </t>
  </si>
  <si>
    <t>CHANDRU M - +91-</t>
  </si>
  <si>
    <t xml:space="preserve"> kumbam rasi bracelet -1</t>
  </si>
  <si>
    <t>15/01/26</t>
  </si>
  <si>
    <t>- Krishnakumar</t>
  </si>
  <si>
    <t>Magaram rasi Bracelet-1</t>
  </si>
  <si>
    <t xml:space="preserve"> - Aarthy</t>
  </si>
  <si>
    <t>Healing y session</t>
  </si>
  <si>
    <t>Nithiya -91 -</t>
  </si>
  <si>
    <t>Kanni rasi bracelet-1</t>
  </si>
  <si>
    <t>9840610793-</t>
  </si>
  <si>
    <t>Gopika</t>
  </si>
  <si>
    <t>16/01/26</t>
  </si>
  <si>
    <t>Muthalagan -</t>
  </si>
  <si>
    <t xml:space="preserve"> +65 8163 1976</t>
  </si>
  <si>
    <t>Kumbam Rasi bracelet -3</t>
  </si>
  <si>
    <t>Green Aventurine - 1</t>
  </si>
  <si>
    <t>Citrine bracelet -1</t>
  </si>
  <si>
    <t>Shipping charges - 4300rs</t>
  </si>
  <si>
    <t>Aura cleansing - 1</t>
  </si>
  <si>
    <t>Brown gown - 1</t>
  </si>
  <si>
    <t>Tamilarasi -  +91 -</t>
  </si>
  <si>
    <t>Sangeetha- +91</t>
  </si>
  <si>
    <t>parthiban- +91-</t>
  </si>
  <si>
    <t xml:space="preserve"> Dhanusu Rasi-1</t>
  </si>
  <si>
    <t xml:space="preserve">Nandhini- +91- </t>
  </si>
  <si>
    <t>Magaram Rasi-1</t>
  </si>
  <si>
    <t>17/01/26</t>
  </si>
  <si>
    <t>Saraswathi - +91-</t>
  </si>
  <si>
    <t xml:space="preserve"> Magaram Raasi Bracelet 1</t>
  </si>
  <si>
    <t>Mumtaj Nazeer - +91-</t>
  </si>
  <si>
    <t xml:space="preserve"> Rose Quartz Mini Bottle 1</t>
  </si>
  <si>
    <t>91 - Subha -</t>
  </si>
  <si>
    <t>91 Maha -</t>
  </si>
  <si>
    <t>9597962567-</t>
  </si>
  <si>
    <t>dhanush rasi crystal</t>
  </si>
  <si>
    <t>18/01/26</t>
  </si>
  <si>
    <t xml:space="preserve">Dhanya - +91- </t>
  </si>
  <si>
    <t>Nagheshwari - +91 -</t>
  </si>
  <si>
    <t xml:space="preserve"> Mithunam Raasi bracelet 1</t>
  </si>
  <si>
    <t xml:space="preserve">KAVINKUMAR - +91- </t>
  </si>
  <si>
    <t>15min Appointment</t>
  </si>
  <si>
    <t>Mallika - +91 -</t>
  </si>
  <si>
    <t xml:space="preserve"> 30min Appointment</t>
  </si>
  <si>
    <t>Ramyasree M S -   +91</t>
  </si>
  <si>
    <t>Thulam Raasi bracelet 1, 
Meenam Raasi bracelet  1</t>
  </si>
  <si>
    <t xml:space="preserve">Smitha Achappa - +91 - </t>
  </si>
  <si>
    <t>Kadagam Raasi bracelet  1</t>
  </si>
  <si>
    <t>M Rajeswari -  +91</t>
  </si>
  <si>
    <t>- Kumbam Raasi bracelet 1</t>
  </si>
  <si>
    <t>19/01/26</t>
  </si>
  <si>
    <t xml:space="preserve">- Keerthana </t>
  </si>
  <si>
    <t xml:space="preserve"> 98425 76336 </t>
  </si>
  <si>
    <t xml:space="preserve">Jayalakshmi -91 - </t>
  </si>
  <si>
    <t>Meenam rasi bracelet-1
Black tourmaline bracelet - 1</t>
  </si>
  <si>
    <t>Roopa -</t>
  </si>
  <si>
    <t xml:space="preserve"> +18573087779 - </t>
  </si>
  <si>
    <t xml:space="preserve">- mehavarshini - </t>
  </si>
  <si>
    <t>money magnet bracelet - 1 
(4 crystal combination)</t>
  </si>
  <si>
    <t>Suganthi -91-</t>
  </si>
  <si>
    <t>Black turmalin-1</t>
  </si>
  <si>
    <t>Ambika - +91 -</t>
  </si>
  <si>
    <t xml:space="preserve"> Black tourmaline bracelet  1</t>
  </si>
  <si>
    <t xml:space="preserve">Mani megali - </t>
  </si>
  <si>
    <t xml:space="preserve">80564 33051 - </t>
  </si>
  <si>
    <t>murugesan - +91 -</t>
  </si>
  <si>
    <t xml:space="preserve"> Black Tourmaline  Bracelet 1 -</t>
  </si>
  <si>
    <t xml:space="preserve">Suji Rathinavel -  +91 - </t>
  </si>
  <si>
    <t>601910004471
601990926283</t>
  </si>
  <si>
    <t>Reiki Level; 2</t>
  </si>
  <si>
    <t>Thanuja --</t>
  </si>
  <si>
    <t xml:space="preserve"> 7 Chakra pyramid 1 ,
Thulam Raasi bracelet 1
Shipping Charges 3800</t>
  </si>
  <si>
    <t xml:space="preserve">Shyam Subash - +91 - </t>
  </si>
  <si>
    <t>Thulam Raasi bracelet</t>
  </si>
  <si>
    <t>20/01/26</t>
  </si>
  <si>
    <t xml:space="preserve">Manikandan -91- </t>
  </si>
  <si>
    <t xml:space="preserve">Nathiya - +91- </t>
  </si>
  <si>
    <t xml:space="preserve">- Rajalakshmi - </t>
  </si>
  <si>
    <t xml:space="preserve">80561 07183 </t>
  </si>
  <si>
    <t>black tourmaline bracelet -1</t>
  </si>
  <si>
    <t xml:space="preserve"> Kadagam Raasi bracelet 1 ,
 Kumbam Raasi bracelet 1
Scanner la pay pannirukanga</t>
  </si>
  <si>
    <t xml:space="preserve">Raji. S - +91 - </t>
  </si>
  <si>
    <t>Thulam Raasi bracelet 1</t>
  </si>
  <si>
    <t xml:space="preserve">Vanitha V </t>
  </si>
  <si>
    <t>Reiki Level 2 - 2 person</t>
  </si>
  <si>
    <t xml:space="preserve">Logi - - </t>
  </si>
  <si>
    <t>Mithunam Raasi bracelet 1</t>
  </si>
  <si>
    <t xml:space="preserve">Anithavinod - +91- </t>
  </si>
  <si>
    <t xml:space="preserve">Dhanvanth - +91- </t>
  </si>
  <si>
    <t>21/01/26</t>
  </si>
  <si>
    <t>pamini dinesh</t>
  </si>
  <si>
    <t>2175135852693295721</t>
  </si>
  <si>
    <t xml:space="preserve"> 15min Appointment</t>
  </si>
  <si>
    <t>ambika</t>
  </si>
  <si>
    <t>amethyst  bracelet -1</t>
  </si>
  <si>
    <t xml:space="preserve">sreelatha </t>
  </si>
  <si>
    <t>phon number</t>
  </si>
  <si>
    <t>poongodi</t>
  </si>
  <si>
    <t>Viruchiga rasi bracelet- 1</t>
  </si>
  <si>
    <t xml:space="preserve">Ambika - 91- </t>
  </si>
  <si>
    <t>black tourmaline tumble stone - 1 set</t>
  </si>
  <si>
    <t>Ambika - 91 -</t>
  </si>
  <si>
    <t xml:space="preserve"> RAJASUNDARESHWARI</t>
  </si>
  <si>
    <t>Certificate1</t>
  </si>
  <si>
    <t xml:space="preserve">Sathish Kumar - +91- </t>
  </si>
  <si>
    <t xml:space="preserve">dewakarantk - +91- </t>
  </si>
  <si>
    <t xml:space="preserve">Sabiya - +91 - </t>
  </si>
  <si>
    <t>Amethyst Bracelet 1</t>
  </si>
  <si>
    <t xml:space="preserve">MANJU MS - +91 - </t>
  </si>
  <si>
    <t>Sai Deepheka Karthikeyan</t>
  </si>
  <si>
    <t xml:space="preserve"> 72046 15666</t>
  </si>
  <si>
    <t>kadagam raasi bracelet 1</t>
  </si>
  <si>
    <t>Priyadharshini - +91 -</t>
  </si>
  <si>
    <t xml:space="preserve">99449 59837 </t>
  </si>
  <si>
    <t>Certificate 2</t>
  </si>
  <si>
    <t xml:space="preserve">Yogambal Kumar - +91 - </t>
  </si>
  <si>
    <t>Amethyst Pendant 1</t>
  </si>
  <si>
    <t>Thilaka - +91 -</t>
  </si>
  <si>
    <t>T2601212118179138838486</t>
  </si>
  <si>
    <t xml:space="preserve"> kadagam raasi bracelet 1</t>
  </si>
  <si>
    <t xml:space="preserve">sobiya -+91  - </t>
  </si>
  <si>
    <t>93421 27442</t>
  </si>
  <si>
    <t>117441776409
117490441335</t>
  </si>
  <si>
    <t xml:space="preserve"> green aventurine bracelet - 1</t>
  </si>
  <si>
    <t xml:space="preserve">Maheswari 91 </t>
  </si>
  <si>
    <t>22/01/26</t>
  </si>
  <si>
    <t>Shobha P ♾️ -  +91-</t>
  </si>
  <si>
    <t xml:space="preserve"> level 2 balance amount alredy iruku 217rs</t>
  </si>
  <si>
    <t>NandiniSasi - +91-</t>
  </si>
  <si>
    <t xml:space="preserve"> amethyst bracelet - 1</t>
  </si>
  <si>
    <t xml:space="preserve">Hema - +91  - </t>
  </si>
  <si>
    <t xml:space="preserve"> gayathri </t>
  </si>
  <si>
    <t xml:space="preserve">Abi -  +91- </t>
  </si>
  <si>
    <t>Ametyst bracelet - 1</t>
  </si>
  <si>
    <t>Nazeema</t>
  </si>
  <si>
    <t>tigers eye mini bottle -1</t>
  </si>
  <si>
    <t>Geetha Johnsi</t>
  </si>
  <si>
    <t>distance healing session - 1</t>
  </si>
  <si>
    <t>91 - karthika -</t>
  </si>
  <si>
    <t xml:space="preserve"> mithunam rasi bracelet - 1</t>
  </si>
  <si>
    <t xml:space="preserve">Geethaprasad - +91- </t>
  </si>
  <si>
    <t xml:space="preserve">venugopal -  +91- </t>
  </si>
  <si>
    <t xml:space="preserve">rajatthenmozhi - +91 - </t>
  </si>
  <si>
    <t>Viruchagam Raasi Bracelet 1</t>
  </si>
  <si>
    <t xml:space="preserve">Sweta - +91- </t>
  </si>
  <si>
    <t xml:space="preserve">Hema - +91 </t>
  </si>
  <si>
    <t>) Mesha rasi - 1503rs</t>
  </si>
  <si>
    <t>2) Triple protection bracelet - 2004rs</t>
  </si>
  <si>
    <t>3) pyrite pyramid - 2804rs</t>
  </si>
  <si>
    <t>4) citrine pyramid - 2004rs</t>
  </si>
  <si>
    <t>5) Annapoorani pyramid - 2004rs</t>
  </si>
  <si>
    <t>6) Rose quartz pyramid - 2004rs</t>
  </si>
  <si>
    <t>7) green Aventurine pyramid - 2004rs</t>
  </si>
  <si>
    <t>8) Red carnilian pyramid - 2004rs</t>
  </si>
  <si>
    <t>9) Amethyst pyramid - 2004rs</t>
  </si>
  <si>
    <t>10)Tigers eye bracelet - 2004rs</t>
  </si>
  <si>
    <t>Today</t>
  </si>
  <si>
    <t>Radhika - +91 -</t>
  </si>
  <si>
    <t xml:space="preserve"> Black Tourmaline bracelet 1</t>
  </si>
  <si>
    <t xml:space="preserve">Ashwini - +91- </t>
  </si>
  <si>
    <t xml:space="preserve">revathyd - +91- </t>
  </si>
  <si>
    <t>15min Appointment Sunday or Evening
 Time Appointment kettanga</t>
  </si>
  <si>
    <t xml:space="preserve">- Srimathi - </t>
  </si>
  <si>
    <t>Certificate 1</t>
  </si>
  <si>
    <t xml:space="preserve">Rejitha - +91 - </t>
  </si>
  <si>
    <t>602274374883
602276092608</t>
  </si>
  <si>
    <t>Kadaga Raasi bracelet 2</t>
  </si>
  <si>
    <t>Thulam Raasi Bracelet 1</t>
  </si>
  <si>
    <t>23/01/26</t>
  </si>
  <si>
    <t xml:space="preserve">Subhabala - +91 - </t>
  </si>
  <si>
    <t xml:space="preserve">99420 49049 </t>
  </si>
  <si>
    <t>Sree vihanika 91 -</t>
  </si>
  <si>
    <t>citrine bracelet -1</t>
  </si>
  <si>
    <t xml:space="preserve">sureshamudha - +91- </t>
  </si>
  <si>
    <t>731698859139
704481708130</t>
  </si>
  <si>
    <t>Sridevi -  +91-</t>
  </si>
  <si>
    <t xml:space="preserve"> Black Tourmaline bracelet -1</t>
  </si>
  <si>
    <t xml:space="preserve">Seenu-- </t>
  </si>
  <si>
    <t xml:space="preserve">- Preethi - </t>
  </si>
  <si>
    <t>Black Tourmaline bracelet -1</t>
  </si>
  <si>
    <t>Gobinesh - +91-</t>
  </si>
  <si>
    <t xml:space="preserve"> Money magnet bracelet (Kumbam rasi)-1</t>
  </si>
  <si>
    <t xml:space="preserve"> 99947 10483</t>
  </si>
  <si>
    <t xml:space="preserve">porchilambi - +91- </t>
  </si>
  <si>
    <t xml:space="preserve">Ambika - +91- </t>
  </si>
  <si>
    <t>Black tourmaline tumble stone - 1set</t>
  </si>
  <si>
    <t xml:space="preserve">Yaminikannan -  - </t>
  </si>
  <si>
    <t>30 min - wednesday ketaga</t>
  </si>
  <si>
    <t>baghyalakshmi</t>
  </si>
  <si>
    <t xml:space="preserve">91766 23094 </t>
  </si>
  <si>
    <t>Kanni rasi bracelet - 1</t>
  </si>
  <si>
    <t xml:space="preserve">Logi -  </t>
  </si>
  <si>
    <t xml:space="preserve"> +447475768873 -</t>
  </si>
  <si>
    <t>citrine bracelet - 1 
shipping charge- 3600rs</t>
  </si>
  <si>
    <t xml:space="preserve">shivakalaivani </t>
  </si>
  <si>
    <t xml:space="preserve">82176 59207 </t>
  </si>
  <si>
    <t>certificates level 1 &amp; 2</t>
  </si>
  <si>
    <t xml:space="preserve">vasanthamurugen </t>
  </si>
  <si>
    <t xml:space="preserve"> 63804 83218</t>
  </si>
  <si>
    <t>amethyst bracelet - 1</t>
  </si>
  <si>
    <t>Vani - +91 -</t>
  </si>
  <si>
    <t xml:space="preserve"> 80767 10649</t>
  </si>
  <si>
    <t xml:space="preserve"> - manikandan</t>
  </si>
  <si>
    <t>98415 34910</t>
  </si>
  <si>
    <t>rasi Bracelet-1 
Dhanusu</t>
  </si>
  <si>
    <t>24/01/26</t>
  </si>
  <si>
    <t xml:space="preserve">Teeta - </t>
  </si>
  <si>
    <t xml:space="preserve"> +971505447641 -</t>
  </si>
  <si>
    <t xml:space="preserve"> lava 7 chakra bracelet - 1</t>
  </si>
  <si>
    <t xml:space="preserve"> - +60 13-299 5439 -</t>
  </si>
  <si>
    <t xml:space="preserve"> Lava 7 chakra bracelet 1
Fullmoonday and brahma
 mugurtha healing session</t>
  </si>
  <si>
    <t xml:space="preserve">murugesan - +91 - </t>
  </si>
  <si>
    <t>Aparna -  +91 -</t>
  </si>
  <si>
    <t>Sagana -</t>
  </si>
  <si>
    <t xml:space="preserve">94 76 481 4871 </t>
  </si>
  <si>
    <t xml:space="preserve"> Reiki level 2 balance amount 2079rs
 Namma kitta iruku</t>
  </si>
  <si>
    <t xml:space="preserve"> 99949 61421-</t>
  </si>
  <si>
    <t xml:space="preserve">Chithra Ramesh - +91 - </t>
  </si>
  <si>
    <t>Rishabam Raasi bracelet 1,
 kadagam raasi bracelet 1</t>
  </si>
  <si>
    <t xml:space="preserve">Hari Shankar - +91 </t>
  </si>
  <si>
    <t>9629184745-</t>
  </si>
  <si>
    <t xml:space="preserve">Sweety - +91 - </t>
  </si>
  <si>
    <t>Shanthi - +91- M</t>
  </si>
  <si>
    <t>Mesham raasi bracelet 1</t>
  </si>
  <si>
    <t xml:space="preserve">Gayathri Karthikeyan - +91 - </t>
  </si>
  <si>
    <t>Citrine Mini Bottle 1</t>
  </si>
  <si>
    <t xml:space="preserve">Selvi - +91- </t>
  </si>
  <si>
    <t>Magaram rasi bracelet 
,Aura cleansing spray</t>
  </si>
  <si>
    <t xml:space="preserve"> vasanthi </t>
  </si>
  <si>
    <t>99529 07198 -</t>
  </si>
  <si>
    <t>Suryaprem -  +91 -</t>
  </si>
  <si>
    <t xml:space="preserve"> Dhanusu raasi bracelet 1</t>
  </si>
  <si>
    <t xml:space="preserve">gicky - +91 - </t>
  </si>
  <si>
    <t>jmsbrushmats - +91</t>
  </si>
  <si>
    <t>- meena</t>
  </si>
  <si>
    <t>74180 98237</t>
  </si>
  <si>
    <t>Mithunam rasi Bracelet-1</t>
  </si>
  <si>
    <t xml:space="preserve">K Paarthibhan  -  +91 - </t>
  </si>
  <si>
    <t>117647623650
117647648107</t>
  </si>
  <si>
    <t>Selenite plate 1 , Black tourmaline bracelet 1</t>
  </si>
  <si>
    <t>25/01/26</t>
  </si>
  <si>
    <t>samuece - +91 -</t>
  </si>
  <si>
    <t>117656908500
117656609664</t>
  </si>
  <si>
    <t xml:space="preserve"> Reiki Level 2</t>
  </si>
  <si>
    <t>Kamatchi - +91-</t>
  </si>
  <si>
    <t xml:space="preserve">Kalai Selvi - +91 </t>
  </si>
  <si>
    <t>9843896222 -</t>
  </si>
  <si>
    <t xml:space="preserve">Pooja -  +91 - </t>
  </si>
  <si>
    <t xml:space="preserve">k.J.Girisimmhan - +91 - </t>
  </si>
  <si>
    <t xml:space="preserve">jeejibijusree - +91- </t>
  </si>
  <si>
    <t xml:space="preserve">Pushpa -  +91 - </t>
  </si>
  <si>
    <t>Kaleeswari -  +91-</t>
  </si>
  <si>
    <t xml:space="preserve"> Reiki Level2</t>
  </si>
  <si>
    <t xml:space="preserve">Sindhu - +91 - </t>
  </si>
  <si>
    <t>dhevika muthu -  +91 -</t>
  </si>
  <si>
    <t xml:space="preserve"> saranya</t>
  </si>
  <si>
    <t>98854 15609-</t>
  </si>
  <si>
    <t xml:space="preserve">PriyaDharsini - +91 - </t>
  </si>
  <si>
    <t xml:space="preserve">97514 94102 </t>
  </si>
  <si>
    <t>Rose quartz Tumble stone set 1</t>
  </si>
  <si>
    <t xml:space="preserve">Sathish -  +91- </t>
  </si>
  <si>
    <t>26/01/26</t>
  </si>
  <si>
    <t>Usha Rani Azhahesan - +91 -</t>
  </si>
  <si>
    <t xml:space="preserve">Selvi -  +91- </t>
  </si>
  <si>
    <t>- Chitra</t>
  </si>
  <si>
    <t>91 96550 23343</t>
  </si>
  <si>
    <t>Thulam rasi Bracelet-1</t>
  </si>
  <si>
    <t>- Arun</t>
  </si>
  <si>
    <t xml:space="preserve"> 96557 26567</t>
  </si>
  <si>
    <t xml:space="preserve">Logi -- </t>
  </si>
  <si>
    <t xml:space="preserve">Mohana </t>
  </si>
  <si>
    <t>Pyrite Tumble Stone set 1</t>
  </si>
  <si>
    <t>Dharshika - +91 -</t>
  </si>
  <si>
    <t xml:space="preserve"> 15 min (botim call)</t>
  </si>
  <si>
    <t>Anju - +91  -</t>
  </si>
  <si>
    <t>15 min - today pesitaga</t>
  </si>
  <si>
    <t>Jananisankar - +91-</t>
  </si>
  <si>
    <t>shivakalaivani</t>
  </si>
  <si>
    <t xml:space="preserve"> 82176 59207</t>
  </si>
  <si>
    <t>SathyaPriya -  +91 -</t>
  </si>
  <si>
    <t xml:space="preserve">Hema - +91- </t>
  </si>
  <si>
    <t>Lava 7 Chakra Bracelet  1</t>
  </si>
  <si>
    <t>T.M.Sathya - +91 -</t>
  </si>
  <si>
    <t xml:space="preserve"> Wheel Of fortune card</t>
  </si>
  <si>
    <t>sivasharmila - +91-</t>
  </si>
  <si>
    <t>602606992193
602607084440</t>
  </si>
  <si>
    <t xml:space="preserve"> 15min app</t>
  </si>
  <si>
    <t xml:space="preserve">adheshnitiksha - +91- </t>
  </si>
  <si>
    <t>Cho Ku Rei Pendant , Lava 7 Chakra bracelet 1 
,Amethyst Bracelet 1</t>
  </si>
  <si>
    <t>27/01/26</t>
  </si>
  <si>
    <t xml:space="preserve">Muthamizh -  +91 - </t>
  </si>
  <si>
    <t>91 - sagkitha</t>
  </si>
  <si>
    <t>Prasanth Baskaran -  +91 -</t>
  </si>
  <si>
    <t xml:space="preserve"> meenam rasi bracelet - 1</t>
  </si>
  <si>
    <t xml:space="preserve">Bharathi - +91 </t>
  </si>
  <si>
    <t>99404 13823 -</t>
  </si>
  <si>
    <t xml:space="preserve">Singaravalli - +91  - </t>
  </si>
  <si>
    <t>97101 02534</t>
  </si>
  <si>
    <t>602297894239
639388628741</t>
  </si>
  <si>
    <t>Healing session ( 3 sessions)</t>
  </si>
  <si>
    <t xml:space="preserve">Kalyani Kodali - </t>
  </si>
  <si>
    <t xml:space="preserve">6596564564 - </t>
  </si>
  <si>
    <t>Nandhini devi</t>
  </si>
  <si>
    <t>97519 21575</t>
  </si>
  <si>
    <t xml:space="preserve"> distance healing</t>
  </si>
  <si>
    <t>Sushmitha -  +91 -</t>
  </si>
  <si>
    <t xml:space="preserve"> Kumbam Raasi Bracelet -1</t>
  </si>
  <si>
    <t xml:space="preserve">Teeta -  </t>
  </si>
  <si>
    <t>971505447641 -</t>
  </si>
  <si>
    <t xml:space="preserve"> Reiki 2</t>
  </si>
  <si>
    <t xml:space="preserve">Sabiya - +91- </t>
  </si>
  <si>
    <t>602777587955
602709868739</t>
  </si>
  <si>
    <t>rajasundai - +91-</t>
  </si>
  <si>
    <t>bach medicine 50ml - 1</t>
  </si>
  <si>
    <t xml:space="preserve">Ambika -  +91 - </t>
  </si>
  <si>
    <t>Blacxk tourmaline bracelet 2</t>
  </si>
  <si>
    <t>- Rejoy</t>
  </si>
  <si>
    <t xml:space="preserve"> 98948 90566 </t>
  </si>
  <si>
    <t>28/01/26</t>
  </si>
  <si>
    <t>Saranya - 91-</t>
  </si>
  <si>
    <t>237712847722
651546418956</t>
  </si>
  <si>
    <t xml:space="preserve">Premila punitharasa - - </t>
  </si>
  <si>
    <t>15 min, fullmoonday healing , 
Brahma Mugurtha Healing</t>
  </si>
  <si>
    <t xml:space="preserve">Priya - </t>
  </si>
  <si>
    <t xml:space="preserve"> +447949194840-</t>
  </si>
  <si>
    <t>Swa -  +91- reiki level 2</t>
  </si>
  <si>
    <t>fullmoon - 1 
brahma mugurtha - 1</t>
  </si>
  <si>
    <t>Uma shankar - +91 -</t>
  </si>
  <si>
    <t xml:space="preserve">96008 03481 </t>
  </si>
  <si>
    <t xml:space="preserve"> kumbam rasi  Bracelet -1</t>
  </si>
  <si>
    <t xml:space="preserve">Meena - +91  - </t>
  </si>
  <si>
    <t>96320 44990</t>
  </si>
  <si>
    <t>viruchigam rasi 1</t>
  </si>
  <si>
    <t>Citrine bracelet 1</t>
  </si>
  <si>
    <t xml:space="preserve">kalaivani - - </t>
  </si>
  <si>
    <t xml:space="preserve">94452 12244 </t>
  </si>
  <si>
    <t>7 chakra selenite plate - 1</t>
  </si>
  <si>
    <t xml:space="preserve">971 50 247 9639 </t>
  </si>
  <si>
    <t>Aura cleanser - 1</t>
  </si>
  <si>
    <t>Brahma mugurtha - 1</t>
  </si>
  <si>
    <t>Fullmoonday - 7 members</t>
  </si>
  <si>
    <t xml:space="preserve">kiruthikagay - +91 - </t>
  </si>
  <si>
    <t>- bhuvana -</t>
  </si>
  <si>
    <t xml:space="preserve"> 91766 20329</t>
  </si>
  <si>
    <t>117814284027
117814658426</t>
  </si>
  <si>
    <t>Friday conform potrunga</t>
  </si>
  <si>
    <t xml:space="preserve">98840 43317 </t>
  </si>
  <si>
    <t>29/01/26</t>
  </si>
  <si>
    <t>Aishwarya - +91  -</t>
  </si>
  <si>
    <t>98840 43317</t>
  </si>
  <si>
    <t>Saraswathi - +91  -</t>
  </si>
  <si>
    <t>99627 21532</t>
  </si>
  <si>
    <t xml:space="preserve"> 50ml</t>
  </si>
  <si>
    <t xml:space="preserve">Abubucker chitik - +91 - </t>
  </si>
  <si>
    <t xml:space="preserve">74188 41884 </t>
  </si>
  <si>
    <t>cho ku rei pendent -1</t>
  </si>
  <si>
    <t>Muthupalaniyappan -91-</t>
  </si>
  <si>
    <t xml:space="preserve">Avudaiammal - +91 - </t>
  </si>
  <si>
    <t xml:space="preserve">93446 18169 </t>
  </si>
  <si>
    <t>Amethyst bracelet - 1</t>
  </si>
  <si>
    <t>mrinalini</t>
  </si>
  <si>
    <t>Karthikeyan -+91  -</t>
  </si>
  <si>
    <t>95517 86688</t>
  </si>
  <si>
    <t>kanni rasi bracelet -1 Meenam rasi bracelet -1</t>
  </si>
  <si>
    <t>Malathi - +91 -</t>
  </si>
  <si>
    <t xml:space="preserve">Kala -91- </t>
  </si>
  <si>
    <t>Cho chu rei pendent -1</t>
  </si>
  <si>
    <t>Healing  Session Full moonday -4 
mem and Reiki level 2</t>
  </si>
  <si>
    <t xml:space="preserve">Jenny Johnselvaraj+91 - </t>
  </si>
  <si>
    <t xml:space="preserve">Jayashree - +91  - </t>
  </si>
  <si>
    <t>94433 66065</t>
  </si>
  <si>
    <t>100ml - 1</t>
  </si>
  <si>
    <t>Shanthi -91 -</t>
  </si>
  <si>
    <t xml:space="preserve">Sathya - +91  - </t>
  </si>
  <si>
    <t>81109 70557</t>
  </si>
  <si>
    <t>Healing session 6</t>
  </si>
  <si>
    <t xml:space="preserve"> Gayathiri devi</t>
  </si>
  <si>
    <t>93427 51144-</t>
  </si>
  <si>
    <t>550485784394 
249429645762</t>
  </si>
  <si>
    <t>Choku rei pendant-2</t>
  </si>
  <si>
    <t xml:space="preserve"> Lava 7 chakra bracelet  1</t>
  </si>
  <si>
    <t>Geethu krishnan - +91 -</t>
  </si>
  <si>
    <t xml:space="preserve">95269 57531 </t>
  </si>
  <si>
    <t xml:space="preserve">Aishwarya - +91 - </t>
  </si>
  <si>
    <t>Manoj Kumar - +91  -</t>
  </si>
  <si>
    <t>93635 30524</t>
  </si>
  <si>
    <t xml:space="preserve"> Viruchigam rasi crystal - 1</t>
  </si>
  <si>
    <t>Abirami - + -</t>
  </si>
  <si>
    <t xml:space="preserve"> Cho ku rei pendant - 1</t>
  </si>
  <si>
    <t>Sarumathi-+91</t>
  </si>
  <si>
    <t xml:space="preserve"> 93459 31363</t>
  </si>
  <si>
    <t>Sparsha - +91</t>
  </si>
  <si>
    <t>Sathya - +</t>
  </si>
  <si>
    <t>917358810901 -</t>
  </si>
  <si>
    <t>Cho ku rei pendant -1</t>
  </si>
  <si>
    <t xml:space="preserve">Sathya - </t>
  </si>
  <si>
    <t>7358810901 -</t>
  </si>
  <si>
    <t xml:space="preserve"> Money card - 1</t>
  </si>
  <si>
    <t>Selvi -  +91-</t>
  </si>
  <si>
    <t xml:space="preserve"> Aura cleansing spray - 1</t>
  </si>
  <si>
    <t xml:space="preserve">Rashi - +91- </t>
  </si>
  <si>
    <t>Sai Deepa - +91  -</t>
  </si>
  <si>
    <t>72046 15666</t>
  </si>
  <si>
    <t>639547448872
639587154301</t>
  </si>
  <si>
    <t xml:space="preserve"> Makara rasi crystal - 1</t>
  </si>
  <si>
    <t xml:space="preserve">Vasuki -91 - </t>
  </si>
  <si>
    <t>Shakila banu - +91 -</t>
  </si>
  <si>
    <t xml:space="preserve"> 82485 43914</t>
  </si>
  <si>
    <t xml:space="preserve"> Healing session 1</t>
  </si>
  <si>
    <t xml:space="preserve">Nagris Banu - +91 </t>
  </si>
  <si>
    <t xml:space="preserve">84382 23809 </t>
  </si>
  <si>
    <t>- 100ml - 1</t>
  </si>
  <si>
    <t>- Ashina</t>
  </si>
  <si>
    <t>971 56 388 7532</t>
  </si>
  <si>
    <t>Black tourmaline bracelet-2</t>
  </si>
  <si>
    <t>Brahma Mugurtha Healing-1person</t>
  </si>
  <si>
    <t>Full Moon Day-3 Person</t>
  </si>
  <si>
    <t>30/01/26</t>
  </si>
  <si>
    <t>- Aishwarya -</t>
  </si>
  <si>
    <t xml:space="preserve">98805 77302 </t>
  </si>
  <si>
    <t>- Kathiresan -</t>
  </si>
  <si>
    <t>Ramalakshmi - +91 -</t>
  </si>
  <si>
    <t>- kalpana</t>
  </si>
  <si>
    <t xml:space="preserve">98848 61913 </t>
  </si>
  <si>
    <t xml:space="preserve">Priya - +91- </t>
  </si>
  <si>
    <t>Hema -91-</t>
  </si>
  <si>
    <t xml:space="preserve"> lava chakra bracelet -1</t>
  </si>
  <si>
    <t xml:space="preserve">Kokila - +91- </t>
  </si>
  <si>
    <t xml:space="preserve">Gayathri- +91 - </t>
  </si>
  <si>
    <t>- Varalakshmi -</t>
  </si>
  <si>
    <t xml:space="preserve"> 80569 42095 </t>
  </si>
  <si>
    <t>639648076224
639611473997</t>
  </si>
  <si>
    <t xml:space="preserve"> Red carnelian pyramid -1</t>
  </si>
  <si>
    <t>Prasad  - +91</t>
  </si>
  <si>
    <t>9847607970 -</t>
  </si>
  <si>
    <t xml:space="preserve"> Cho ku Rei silver pendent - 1</t>
  </si>
  <si>
    <t>Cho ku Rei silver pendent - 1</t>
  </si>
  <si>
    <t xml:space="preserve">Reshu - +91- </t>
  </si>
  <si>
    <t>Pooguzhali - +91  -</t>
  </si>
  <si>
    <t>86081 13327</t>
  </si>
  <si>
    <t>603089019206
603057308181</t>
  </si>
  <si>
    <t>Srimathi - +91 -</t>
  </si>
  <si>
    <t xml:space="preserve">93447 67559 </t>
  </si>
  <si>
    <t>Arulvelavan- +91-</t>
  </si>
  <si>
    <t xml:space="preserve"> Kadagam Rasi -1</t>
  </si>
  <si>
    <t>lakshmi level 2</t>
  </si>
  <si>
    <t xml:space="preserve">97896 95098 </t>
  </si>
  <si>
    <t>603058021525
603010323191</t>
  </si>
  <si>
    <t xml:space="preserve">Susila  -  +91 </t>
  </si>
  <si>
    <t>9094032792 -</t>
  </si>
  <si>
    <t>287167701026
627911236127
849352087856</t>
  </si>
  <si>
    <t>sasi1</t>
  </si>
  <si>
    <t>meenam rasi barcelet - 1</t>
  </si>
  <si>
    <t>Jeyanthigopal - +91 -</t>
  </si>
  <si>
    <t xml:space="preserve">88255 81424 </t>
  </si>
  <si>
    <t xml:space="preserve">Vijee Vijay - + - </t>
  </si>
  <si>
    <t>Heart chakra healing for 4 person, 
Reiki Level - 2,
Brahma Mugurtha Healing -1</t>
  </si>
  <si>
    <t xml:space="preserve">Nandini -  - </t>
  </si>
  <si>
    <t>RoginiDharuman</t>
  </si>
  <si>
    <t>109091563506
109091567457</t>
  </si>
  <si>
    <t xml:space="preserve">Umashankari -  91 </t>
  </si>
  <si>
    <t>9566383235 -</t>
  </si>
  <si>
    <t xml:space="preserve">Keishnaveni - 91 - </t>
  </si>
  <si>
    <t>amethyst pendant - 1</t>
  </si>
  <si>
    <t>Deepthi - 91</t>
  </si>
  <si>
    <t>Reiki level 2
Brahma -1
Fullmoon- 1</t>
  </si>
  <si>
    <t>lakshmidevi</t>
  </si>
  <si>
    <t xml:space="preserve">Vaishu - +91- </t>
  </si>
  <si>
    <t xml:space="preserve">asikumar - </t>
  </si>
  <si>
    <t xml:space="preserve">8220953221 - </t>
  </si>
  <si>
    <t xml:space="preserve">sindhuriswetha -  +91- </t>
  </si>
  <si>
    <t xml:space="preserve">KARTHIKKUMAR - +91 - </t>
  </si>
  <si>
    <t>Youvasri -  +91</t>
  </si>
  <si>
    <t>117920249604
117920487044</t>
  </si>
  <si>
    <t>Keerthi.K - +91 -</t>
  </si>
  <si>
    <t xml:space="preserve">Bhuvana -  +91 - </t>
  </si>
  <si>
    <t>603013529363
603053527231</t>
  </si>
  <si>
    <t>level 2 - 2 person</t>
  </si>
  <si>
    <t>31.03.26</t>
  </si>
  <si>
    <t xml:space="preserve">Vidhya - </t>
  </si>
  <si>
    <t>97878 11110 -</t>
  </si>
  <si>
    <t>howlite pyramid - 1</t>
  </si>
  <si>
    <t>GeethaMuralidharan - +91 -</t>
  </si>
  <si>
    <t>109095006814
109095007912
109095009146</t>
  </si>
  <si>
    <t>Sangeetha Prakalya -  +91</t>
  </si>
  <si>
    <t>Puvi - +91 -</t>
  </si>
  <si>
    <t>Ganesh Kumar Vijayakumar -</t>
  </si>
  <si>
    <t xml:space="preserve"> +91- level 2</t>
  </si>
  <si>
    <t xml:space="preserve">Priyasri +91  - </t>
  </si>
  <si>
    <t xml:space="preserve">vidhya - </t>
  </si>
  <si>
    <t xml:space="preserve"> 97878 11110 -</t>
  </si>
  <si>
    <t xml:space="preserve"> cho ku rei pendant - 1</t>
  </si>
  <si>
    <t xml:space="preserve">Thanuja - + - </t>
  </si>
  <si>
    <t>Kayalvizhi. -  +91 -</t>
  </si>
  <si>
    <t xml:space="preserve"> Reiki level - 2</t>
  </si>
  <si>
    <t>Lavanya Ramakanthan+91 -</t>
  </si>
  <si>
    <t xml:space="preserve">Vinusha +91- </t>
  </si>
  <si>
    <t>Jaima -  +91-</t>
  </si>
  <si>
    <t xml:space="preserve"> level 2  and fullmoon - 1</t>
  </si>
  <si>
    <t xml:space="preserve">Shanmugapriya - 91 - </t>
  </si>
  <si>
    <t>Haniel Theo+91-</t>
  </si>
  <si>
    <t>- Nisha -</t>
  </si>
  <si>
    <t xml:space="preserve"> 87786 22679 </t>
  </si>
  <si>
    <t>Aishu - 91-</t>
  </si>
  <si>
    <t xml:space="preserve"> Bach flower medicine - 1</t>
  </si>
  <si>
    <t>siva - +91-</t>
  </si>
  <si>
    <t xml:space="preserve"> Reiki level2 , Fullmoonday, brahma mugurtha</t>
  </si>
  <si>
    <t>Shanmugapriya+91</t>
  </si>
  <si>
    <t>8838120667 -</t>
  </si>
  <si>
    <t xml:space="preserve">Indrasrinivasan - +91 </t>
  </si>
  <si>
    <t>98448 13659 -</t>
  </si>
  <si>
    <t xml:space="preserve"> Annadhanam</t>
  </si>
  <si>
    <t>Nisha - 91</t>
  </si>
  <si>
    <t>8778622679 -</t>
  </si>
  <si>
    <t>- indhuja</t>
  </si>
  <si>
    <t xml:space="preserve"> 82483 77673</t>
  </si>
  <si>
    <t>117946628550
117946600434</t>
  </si>
  <si>
    <t>Kavitha - +91x -</t>
  </si>
  <si>
    <t xml:space="preserve">Revathi - +91- </t>
  </si>
  <si>
    <t>80764996833
428884723970</t>
  </si>
  <si>
    <t xml:space="preserve">pushpalatha - +91- </t>
  </si>
  <si>
    <t>Rathibabu - +91-</t>
  </si>
  <si>
    <t>603131465453
603115305033</t>
  </si>
  <si>
    <t>Sandhya Ravindran - +91 -</t>
  </si>
  <si>
    <t>Sajula - +91 -</t>
  </si>
  <si>
    <t>603175700634
603176780344</t>
  </si>
  <si>
    <t xml:space="preserve">Amudha - +91 </t>
  </si>
  <si>
    <t>7019003351 -</t>
  </si>
  <si>
    <t>Meesham rasi crystal - 1</t>
  </si>
  <si>
    <t>umadevi -  +91</t>
  </si>
  <si>
    <t xml:space="preserve">6379073949 - </t>
  </si>
  <si>
    <t>Black tourmaline bracelet 1</t>
  </si>
  <si>
    <t>Hema -  +91</t>
  </si>
  <si>
    <t xml:space="preserve"> 98430 73049 </t>
  </si>
  <si>
    <t xml:space="preserve">brahma mugurtha and full moonday
Reiki level 2 , </t>
  </si>
  <si>
    <t>Sudha - +91</t>
  </si>
  <si>
    <t>8056958078 -</t>
  </si>
  <si>
    <t>Yogeshwari - +91</t>
  </si>
  <si>
    <t>9632352760 -</t>
  </si>
  <si>
    <t xml:space="preserve"> Student Healing</t>
  </si>
  <si>
    <t xml:space="preserve"> Castro</t>
  </si>
  <si>
    <t>90037 81071-</t>
  </si>
  <si>
    <t>Black tourmaline pendent-1</t>
  </si>
  <si>
    <t xml:space="preserve">Susitha - +91- </t>
  </si>
  <si>
    <t>Reiki level 2 - Fullmoon day</t>
  </si>
  <si>
    <t xml:space="preserve">Shree - +91 - </t>
  </si>
  <si>
    <t>- Thamos</t>
  </si>
  <si>
    <t xml:space="preserve"> 90357 77705 </t>
  </si>
  <si>
    <t>Ramya - +91 -</t>
  </si>
  <si>
    <t xml:space="preserve">Chittal - +91- </t>
  </si>
  <si>
    <t xml:space="preserve">nathiyanimalan </t>
  </si>
  <si>
    <t xml:space="preserve">Ammu - +91- </t>
  </si>
  <si>
    <t>Arun -91-</t>
  </si>
  <si>
    <t xml:space="preserve">Sashi Balakrishnan - +91 </t>
  </si>
  <si>
    <t>9940548231 -</t>
  </si>
  <si>
    <t xml:space="preserve">Sulfiya bee - + - </t>
  </si>
  <si>
    <t>558387951536
485764909171</t>
  </si>
  <si>
    <t>Amrutha S</t>
  </si>
  <si>
    <t>6366643933 -</t>
  </si>
  <si>
    <t xml:space="preserve">Kaviyaselvi - +91 </t>
  </si>
  <si>
    <t>9445277457 -</t>
  </si>
  <si>
    <t xml:space="preserve">Sundarapandian - +91 - </t>
  </si>
  <si>
    <t xml:space="preserve">- +919998882874 - </t>
  </si>
  <si>
    <t>Vijayavalli - +91</t>
  </si>
  <si>
    <t>- Reiki level 2</t>
  </si>
  <si>
    <t xml:space="preserve">Rama - +91 - </t>
  </si>
  <si>
    <t xml:space="preserve">Samu - +91 - </t>
  </si>
  <si>
    <t>Sridevi -  +91</t>
  </si>
  <si>
    <t>8056437787 -</t>
  </si>
  <si>
    <t>221854095818
117975218483</t>
  </si>
  <si>
    <t xml:space="preserve">Radhika - +91- </t>
  </si>
  <si>
    <t xml:space="preserve">subbulakshmi </t>
  </si>
  <si>
    <t xml:space="preserve"> 87544 85480</t>
  </si>
  <si>
    <t xml:space="preserve">Ritha - +91  - </t>
  </si>
  <si>
    <t>82205 81297</t>
  </si>
  <si>
    <t>Meenakshi Nair +91-</t>
  </si>
  <si>
    <t xml:space="preserve"> Reiki leve 2</t>
  </si>
  <si>
    <t xml:space="preserve">vijayakumari- +91x - </t>
  </si>
  <si>
    <t xml:space="preserve">Dr.Lakshmi - +9 - </t>
  </si>
  <si>
    <t>Cho ku rei silver pendent-1</t>
  </si>
  <si>
    <t xml:space="preserve">Amutha- +91 - </t>
  </si>
  <si>
    <t>Karpagam - 91-</t>
  </si>
  <si>
    <t xml:space="preserve">- Poornima - </t>
  </si>
  <si>
    <t xml:space="preserve">98418 23906 </t>
  </si>
  <si>
    <t>603264544455
603260894893
603255399035</t>
  </si>
  <si>
    <t>Pyrite pyramid -1, Citrine pyramid -1</t>
  </si>
  <si>
    <t>- Nivetha - Reiki level -2</t>
  </si>
  <si>
    <t>R. Sarita, Advocate, - 91-</t>
  </si>
  <si>
    <t xml:space="preserve"> student healing session - 1</t>
  </si>
  <si>
    <t xml:space="preserve">Dhanam - +91- </t>
  </si>
  <si>
    <t>Shree selvi. - +91 -</t>
  </si>
  <si>
    <t xml:space="preserve">98407 30971 </t>
  </si>
  <si>
    <t xml:space="preserve"> kanni rasi bracelet- 1</t>
  </si>
  <si>
    <t xml:space="preserve">Vinothini Sakthikumar - +91 </t>
  </si>
  <si>
    <t>6381003262 -</t>
  </si>
  <si>
    <t xml:space="preserve">K Paarthibhan - +91- </t>
  </si>
  <si>
    <t>Black turmaline bracelet -1 and selinite plate - 1</t>
  </si>
  <si>
    <t xml:space="preserve">Bhargavi - </t>
  </si>
  <si>
    <t>Money magnet Grid card -1</t>
  </si>
  <si>
    <t xml:space="preserve">Moorthy </t>
  </si>
  <si>
    <t>Sivashankari</t>
  </si>
  <si>
    <t xml:space="preserve">Nirmala - </t>
  </si>
  <si>
    <t xml:space="preserve">65 9109 6451 </t>
  </si>
  <si>
    <t>IN12603221278303</t>
  </si>
  <si>
    <t xml:space="preserve"> - Buvaneshwari - </t>
  </si>
  <si>
    <t xml:space="preserve">Girija </t>
  </si>
  <si>
    <t xml:space="preserve">65 8621 3821 </t>
  </si>
  <si>
    <t>UPI:109103907263.</t>
  </si>
  <si>
    <t xml:space="preserve">Karthi </t>
  </si>
  <si>
    <t xml:space="preserve">Kanchan Simbu </t>
  </si>
  <si>
    <t xml:space="preserve">Safariya </t>
  </si>
  <si>
    <t xml:space="preserve">Jayabharathi </t>
  </si>
  <si>
    <t>97512 07488</t>
  </si>
  <si>
    <t xml:space="preserve">luxmiprabha </t>
  </si>
  <si>
    <t xml:space="preserve">Black tourmaline bracelet -1
citrine bracelet -1
</t>
  </si>
  <si>
    <t>- selvapriya</t>
  </si>
  <si>
    <t>88256 15264</t>
  </si>
  <si>
    <t xml:space="preserve">Shanthiya Durai </t>
  </si>
  <si>
    <t>level  2</t>
  </si>
  <si>
    <t xml:space="preserve">Babi krishna </t>
  </si>
  <si>
    <t>Sharmila Radhakrishnan</t>
  </si>
  <si>
    <t>Sripriya - +91 99940 55055 -</t>
  </si>
  <si>
    <t>Mahimahes -</t>
  </si>
  <si>
    <t>639850792498
639870889007</t>
  </si>
  <si>
    <t>Ezhilarasi -</t>
  </si>
  <si>
    <t xml:space="preserve">Padmini S </t>
  </si>
  <si>
    <t>603219303385
603232677094</t>
  </si>
  <si>
    <t>- bharani</t>
  </si>
  <si>
    <t>117997796356
117997796356</t>
  </si>
  <si>
    <t>Pattathi -</t>
  </si>
  <si>
    <t xml:space="preserve"> Cho ku rei silver pendant - 1</t>
  </si>
  <si>
    <t>Santhoshi. S</t>
  </si>
  <si>
    <t>603212163370
603298784008</t>
  </si>
  <si>
    <t xml:space="preserve">Cynthia </t>
  </si>
  <si>
    <t xml:space="preserve">சங்கரநாராயணன் </t>
  </si>
  <si>
    <t>selvi</t>
  </si>
  <si>
    <t xml:space="preserve"> 72720 70766  </t>
  </si>
  <si>
    <t xml:space="preserve">Mapsi </t>
  </si>
  <si>
    <t>Sona -</t>
  </si>
  <si>
    <t>Mutuga</t>
  </si>
  <si>
    <t>97510 88845</t>
  </si>
  <si>
    <t xml:space="preserve">- Sirishti </t>
  </si>
  <si>
    <t xml:space="preserve">73390 05421 </t>
  </si>
  <si>
    <t xml:space="preserve"> fullmoon  and level 2 </t>
  </si>
  <si>
    <t>Senthilkumar</t>
  </si>
  <si>
    <t xml:space="preserve">saideephekakarthikeyan </t>
  </si>
  <si>
    <t>Bhuvaneshwari - +91</t>
  </si>
  <si>
    <t xml:space="preserve">Chandrakala </t>
  </si>
  <si>
    <t>Lakshmi -91</t>
  </si>
  <si>
    <t>Level 2</t>
  </si>
  <si>
    <t>Thamarai</t>
  </si>
  <si>
    <t>99888 77825</t>
  </si>
  <si>
    <t xml:space="preserve">kalaiselvikalaiselvi </t>
  </si>
  <si>
    <t>- Reiki Level 2</t>
  </si>
  <si>
    <t>Benasir</t>
  </si>
  <si>
    <t xml:space="preserve">Sathiya </t>
  </si>
  <si>
    <t>Suganya Subramanian</t>
  </si>
  <si>
    <t xml:space="preserve">Nakir Sharmilaa </t>
  </si>
  <si>
    <t xml:space="preserve">Santhilramaya-+91 </t>
  </si>
  <si>
    <t>82176 61357</t>
  </si>
  <si>
    <t>Govind devi - +91</t>
  </si>
  <si>
    <t>118007645747
603260190379</t>
  </si>
  <si>
    <t>7chakra bracelet 1</t>
  </si>
  <si>
    <t>150 balance</t>
  </si>
  <si>
    <t>sasikumar</t>
  </si>
  <si>
    <t xml:space="preserve">Subbulakshmi - +91 - </t>
  </si>
  <si>
    <t>T2602011806482599015765</t>
  </si>
  <si>
    <t>Abhishek</t>
  </si>
  <si>
    <t xml:space="preserve">Rajalakshmi - +91  &amp; </t>
  </si>
  <si>
    <t>95855 64129</t>
  </si>
  <si>
    <t>IMPS/603216859841/</t>
  </si>
  <si>
    <t>Latha Raguraman - +</t>
  </si>
  <si>
    <t>1 (510) 461-0094 -</t>
  </si>
  <si>
    <t>Kalpana - +91-</t>
  </si>
  <si>
    <t xml:space="preserve">divine  </t>
  </si>
  <si>
    <t>506793089951
559064766401</t>
  </si>
  <si>
    <t>cho ku rei pendant - 1
fullmoonday</t>
  </si>
  <si>
    <t xml:space="preserve"> sundari</t>
  </si>
  <si>
    <t xml:space="preserve"> 88700 58595</t>
  </si>
  <si>
    <t>603277709830
640786096791</t>
  </si>
  <si>
    <t>Reiki level-2 feb -10 pay panirukanga</t>
  </si>
  <si>
    <t>- yoga nandhini</t>
  </si>
  <si>
    <t>94430 48895</t>
  </si>
  <si>
    <t xml:space="preserve">Gomathy </t>
  </si>
  <si>
    <t xml:space="preserve">Sasi  </t>
  </si>
  <si>
    <t xml:space="preserve">Shyamala -+91  - </t>
  </si>
  <si>
    <t>98652 87299</t>
  </si>
  <si>
    <t>distance healing 6session + fullmoon day</t>
  </si>
  <si>
    <t>99659 66006</t>
  </si>
  <si>
    <t>Students healing session</t>
  </si>
  <si>
    <t xml:space="preserve">Ishwarya - +91- </t>
  </si>
  <si>
    <t>Student healing session - 1</t>
  </si>
  <si>
    <t>Namrutha</t>
  </si>
  <si>
    <t>74065 19697</t>
  </si>
  <si>
    <t>Student Reiki healing session</t>
  </si>
  <si>
    <t>Sowmya Balram -  -</t>
  </si>
  <si>
    <t>T2602012111366931570506</t>
  </si>
  <si>
    <t xml:space="preserve"> Viruchigam rasi crystal - 1
Mithunam rasi crystal - 1
Shipping charges</t>
  </si>
  <si>
    <t>Samandha-91-</t>
  </si>
  <si>
    <t xml:space="preserve"> student healing session</t>
  </si>
  <si>
    <t xml:space="preserve">Pushpalatha K - +91- </t>
  </si>
  <si>
    <t xml:space="preserve">SivaSuba - +91 - </t>
  </si>
  <si>
    <t>Dhana Siva - +91 -</t>
  </si>
  <si>
    <t xml:space="preserve">99656 34343 </t>
  </si>
  <si>
    <t xml:space="preserve"> Student healing - 1</t>
  </si>
  <si>
    <t xml:space="preserve">Tara - +91- </t>
  </si>
  <si>
    <t>Thulam rasi crystal - 1</t>
  </si>
  <si>
    <t xml:space="preserve">Shoba - +91 - - </t>
  </si>
  <si>
    <t xml:space="preserve"> Citrine Bracelet</t>
  </si>
  <si>
    <t xml:space="preserve">Prashant </t>
  </si>
  <si>
    <t xml:space="preserve">Shanthi Kumar -  +91- </t>
  </si>
  <si>
    <t xml:space="preserve">ARCHANA KANNUR - +91 - </t>
  </si>
  <si>
    <t xml:space="preserve">jagan - +91 - </t>
  </si>
  <si>
    <t>Mahara raasi bracelet 1</t>
  </si>
  <si>
    <t xml:space="preserve">Saranya Murugesan </t>
  </si>
  <si>
    <t>81487 16470</t>
  </si>
  <si>
    <t>healing session - 2</t>
  </si>
  <si>
    <t xml:space="preserve">Balasubramani - +91 - </t>
  </si>
  <si>
    <t>Dhanusu raasi bracelet 1</t>
  </si>
  <si>
    <t xml:space="preserve">nagamani - +91- </t>
  </si>
  <si>
    <t>Cho ku rei pendant</t>
  </si>
  <si>
    <t xml:space="preserve">Adhi Sudha Selva - +91 - </t>
  </si>
  <si>
    <t>99949 61421- B96</t>
  </si>
  <si>
    <t xml:space="preserve">suguna </t>
  </si>
  <si>
    <t xml:space="preserve">73493 35084 </t>
  </si>
  <si>
    <t xml:space="preserve">Sarath kumar - +91- </t>
  </si>
  <si>
    <t>simma rasi bracelet -1</t>
  </si>
  <si>
    <t>Uma devi - +91</t>
  </si>
  <si>
    <t xml:space="preserve"> 91106 62838</t>
  </si>
  <si>
    <t>Triple protection bracelet - 1
Amethyst bracelet - 1</t>
  </si>
  <si>
    <t>Preethi gurumuthy - +</t>
  </si>
  <si>
    <t xml:space="preserve">91 90032 88410 </t>
  </si>
  <si>
    <t xml:space="preserve">  dhanusu Rasi - 1</t>
  </si>
  <si>
    <t xml:space="preserve">98651 89806 </t>
  </si>
  <si>
    <t>lava 7 chakra bracelet -1</t>
  </si>
  <si>
    <t>Dr. Sridevi Kumaran - +</t>
  </si>
  <si>
    <t xml:space="preserve">kumba rasi bracelet - 1 </t>
  </si>
  <si>
    <t>- Lavanya</t>
  </si>
  <si>
    <t>- maya</t>
  </si>
  <si>
    <t>Black tourmaline bracelet-1
RISHABAM rasi Bracelet-1
Amethyst bracelet-1</t>
  </si>
  <si>
    <t>- Manjusha</t>
  </si>
  <si>
    <t>- Aruna Lakshmi</t>
  </si>
  <si>
    <t>99438 15665</t>
  </si>
  <si>
    <t>Tigers eye prymid-1
Kadagam rasi Bracelet-1</t>
  </si>
  <si>
    <t>44 7388 915562</t>
  </si>
  <si>
    <t>- charulatha</t>
  </si>
  <si>
    <t xml:space="preserve">shanthi </t>
  </si>
  <si>
    <t>- Ashini</t>
  </si>
  <si>
    <t>- kathiresan</t>
  </si>
  <si>
    <t xml:space="preserve"> 88383 34566</t>
  </si>
  <si>
    <t xml:space="preserve">30 MIN </t>
  </si>
  <si>
    <t>Kavitha perumalu - +</t>
  </si>
  <si>
    <t xml:space="preserve">971 50 317 9053 </t>
  </si>
  <si>
    <t xml:space="preserve">
Rasi bracelet … magaram 1,
 kadagam 2, mesham 1,
 kumbam 1, viruchigam 1, 
dhanusu 1, …  2 black tourmaline bracelet 2, 
… silver pendant Cho ku rei 1</t>
  </si>
  <si>
    <t>- indhumathi</t>
  </si>
  <si>
    <t>93606 35363</t>
  </si>
  <si>
    <t xml:space="preserve">Aishu - +91 </t>
  </si>
  <si>
    <t>one Healing session</t>
  </si>
  <si>
    <t>Suganya Sankaran - +91</t>
  </si>
  <si>
    <t xml:space="preserve"> Money magnet bracelet (mesham rasi) -1</t>
  </si>
  <si>
    <t>Sudarsanam - +91</t>
  </si>
  <si>
    <t>distance healing 6</t>
  </si>
  <si>
    <t xml:space="preserve">MUBBIN_ALI_KHAN </t>
  </si>
  <si>
    <t>sulthanasulthana</t>
  </si>
  <si>
    <t>Sai Narbavi</t>
  </si>
  <si>
    <t>Cho ku rei pendant-1</t>
  </si>
  <si>
    <t xml:space="preserve">94426 27813 </t>
  </si>
  <si>
    <t xml:space="preserve">80983 55000 </t>
  </si>
  <si>
    <t>Student healing - 1</t>
  </si>
  <si>
    <t xml:space="preserve">Sudarsanam </t>
  </si>
  <si>
    <t>Bach flower medicine100ml -1, 
Aura cleanser spray-1, certificate-1</t>
  </si>
  <si>
    <t>Maharaja -  +91</t>
  </si>
  <si>
    <t>Shridevi -  - +91</t>
  </si>
  <si>
    <t xml:space="preserve">- Dhanam - </t>
  </si>
  <si>
    <t>65 9855 0634</t>
  </si>
  <si>
    <t>distance healing</t>
  </si>
  <si>
    <t xml:space="preserve">Priya Raj </t>
  </si>
  <si>
    <t>15min Urgent Appointment</t>
  </si>
  <si>
    <t>Saranya Arun - +</t>
  </si>
  <si>
    <t>Sree latha - +91</t>
  </si>
  <si>
    <t xml:space="preserve"> 99701 66444  </t>
  </si>
  <si>
    <t>- Nandhini</t>
  </si>
  <si>
    <t>Sasi Kumar -91</t>
  </si>
  <si>
    <t xml:space="preserve">chandrusekar - +91 </t>
  </si>
  <si>
    <t xml:space="preserve">Abirami -  - </t>
  </si>
  <si>
    <t xml:space="preserve">Suganya Sankaran - +91 - </t>
  </si>
  <si>
    <t>black tourmaline bracelate-1</t>
  </si>
  <si>
    <t xml:space="preserve">Shri Rajalak - +91 </t>
  </si>
  <si>
    <t>9940340227-</t>
  </si>
  <si>
    <t xml:space="preserve">Padmaja -  +91- </t>
  </si>
  <si>
    <t>Magaram Raasi &amp; thulam raasi bracelet</t>
  </si>
  <si>
    <t xml:space="preserve">Ramya D - +91 - </t>
  </si>
  <si>
    <t>Subasri - +91 -</t>
  </si>
  <si>
    <t xml:space="preserve"> Cho ku rei pendant 1</t>
  </si>
  <si>
    <t xml:space="preserve">Keerthana - +91 - </t>
  </si>
  <si>
    <t>Cho ku rei silver pendant-1</t>
  </si>
  <si>
    <t xml:space="preserve">Kuppulakshmi - +91 - </t>
  </si>
  <si>
    <t>Valentine's Day Cambo Crystal</t>
  </si>
  <si>
    <t>Padhma priya - +91-</t>
  </si>
  <si>
    <t xml:space="preserve"> 7397 318 223 </t>
  </si>
  <si>
    <t>603648955424
603650332300</t>
  </si>
  <si>
    <t xml:space="preserve">Venkadesh - +91 - </t>
  </si>
  <si>
    <t xml:space="preserve"> 94433 66065</t>
  </si>
  <si>
    <t>Prem - + - ,,</t>
  </si>
  <si>
    <t>Brahma mugurtha heling
 fullmoon healing
 student heling -1</t>
  </si>
  <si>
    <t xml:space="preserve">Nallasivam palaniswamy </t>
  </si>
  <si>
    <t>Nirmala - +-</t>
  </si>
  <si>
    <t>IN12603722509566</t>
  </si>
  <si>
    <t>padmapriya</t>
  </si>
  <si>
    <t xml:space="preserve"> love crystal - 1</t>
  </si>
  <si>
    <t>109138682294
109138685311</t>
  </si>
  <si>
    <t>Kalavathy</t>
  </si>
  <si>
    <t xml:space="preserve"> +91 93611 03035</t>
  </si>
  <si>
    <t>Neetharajesh</t>
  </si>
  <si>
    <t xml:space="preserve">Dr.S.Thenmozhi </t>
  </si>
  <si>
    <t xml:space="preserve">Adonay - +91- </t>
  </si>
  <si>
    <t>Love Crystal</t>
  </si>
  <si>
    <t>Renjitha Rajan -  +91 -</t>
  </si>
  <si>
    <t>Jithin joy</t>
  </si>
  <si>
    <t>cho ku rei pendant 1</t>
  </si>
  <si>
    <t xml:space="preserve"> Lama Fera malai</t>
  </si>
  <si>
    <t>Rajavelavan</t>
  </si>
  <si>
    <t xml:space="preserve"> 88259 63335</t>
  </si>
  <si>
    <t>satheeskumar mani</t>
  </si>
  <si>
    <t>603738002968
603738070885
640302136087</t>
  </si>
  <si>
    <t>Money magnet malai -1
 Money Magnet bracelet 1
Simmam Rasi bracelet -1</t>
  </si>
  <si>
    <t>K.Thamizharasi</t>
  </si>
  <si>
    <t>63815 55670</t>
  </si>
  <si>
    <t>Valentine 's day  cambo crystal-1</t>
  </si>
  <si>
    <t>KARTHIKKUMAR</t>
  </si>
  <si>
    <t>Black turmaline bracelet - 1</t>
  </si>
  <si>
    <t>Sowmya - +91 -</t>
  </si>
  <si>
    <t xml:space="preserve">Saai Sudhan-  +91- </t>
  </si>
  <si>
    <t>Tiger eye bracelet and Student Healing</t>
  </si>
  <si>
    <t xml:space="preserve">suma - +91 - </t>
  </si>
  <si>
    <t xml:space="preserve">Devarubini - +91 </t>
  </si>
  <si>
    <t xml:space="preserve"> 97878 87125 -</t>
  </si>
  <si>
    <t xml:space="preserve"> - Seenivasaga -</t>
  </si>
  <si>
    <t xml:space="preserve">Gowrykrishna - +91 - </t>
  </si>
  <si>
    <t>Devika</t>
  </si>
  <si>
    <t>90806 86192</t>
  </si>
  <si>
    <t xml:space="preserve"> Dhanusu rasi Bracelet-1</t>
  </si>
  <si>
    <t>jeejibijusree</t>
  </si>
  <si>
    <t>Rishabam raasi btracelet 1</t>
  </si>
  <si>
    <t>Priya R</t>
  </si>
  <si>
    <t xml:space="preserve"> Kadagam Rasi</t>
  </si>
  <si>
    <t xml:space="preserve">ashika </t>
  </si>
  <si>
    <t xml:space="preserve">namrathanadi - +91 - </t>
  </si>
  <si>
    <t>118347118290
118347174069
118347202127</t>
  </si>
  <si>
    <t>Cho ku rei pendant 1</t>
  </si>
  <si>
    <t>Maruthaasalam - +91-</t>
  </si>
  <si>
    <t>118346195718
118346189118</t>
  </si>
  <si>
    <t xml:space="preserve">Padhma - +91 - </t>
  </si>
  <si>
    <t xml:space="preserve"> 98948 29836</t>
  </si>
  <si>
    <t>Kanni raasi bracelet 1</t>
  </si>
  <si>
    <t xml:space="preserve">Rubina - +91 - </t>
  </si>
  <si>
    <t xml:space="preserve"> 95974 45511</t>
  </si>
  <si>
    <t>Reiki level 3 certificate</t>
  </si>
  <si>
    <t xml:space="preserve">Priya -  +91 </t>
  </si>
  <si>
    <t>8526262980 -</t>
  </si>
  <si>
    <t xml:space="preserve">Pavi - +91 </t>
  </si>
  <si>
    <t>8925719461 -</t>
  </si>
  <si>
    <t>student  Healing session - 1</t>
  </si>
  <si>
    <t>balance</t>
  </si>
  <si>
    <t xml:space="preserve">Samyutha  - +91- </t>
  </si>
  <si>
    <t xml:space="preserve"> Love Combo Crystal  -1</t>
  </si>
  <si>
    <t>Mahalakshmi</t>
  </si>
  <si>
    <t>Student healing</t>
  </si>
  <si>
    <t>Smitha - +91 -</t>
  </si>
  <si>
    <t>603983674242
603903059119</t>
  </si>
  <si>
    <t xml:space="preserve"> simma rasi bracelet - 1
mithunam rasi bracelet - 1</t>
  </si>
  <si>
    <t>Sharmilaraman- +91</t>
  </si>
  <si>
    <t>7867045888 -</t>
  </si>
  <si>
    <t xml:space="preserve"> Amethyst Bracelet -1</t>
  </si>
  <si>
    <t>Sampath - +91 -</t>
  </si>
  <si>
    <t xml:space="preserve"> Valentine's Day Cambo Crystal -1</t>
  </si>
  <si>
    <t xml:space="preserve">Anushya Devi - +91 - </t>
  </si>
  <si>
    <t>pyrite pyramid - 1</t>
  </si>
  <si>
    <t xml:space="preserve">deviyani - +91 - </t>
  </si>
  <si>
    <t>Aura cleanser spray - 1</t>
  </si>
  <si>
    <t>Sowjay - + -</t>
  </si>
  <si>
    <t xml:space="preserve"> level-1  and full moon 9 month</t>
  </si>
  <si>
    <t xml:space="preserve">DEENA SEKAR - +91 - </t>
  </si>
  <si>
    <t xml:space="preserve">durga -+91- </t>
  </si>
  <si>
    <t xml:space="preserve"> 73580 09023 </t>
  </si>
  <si>
    <t>priyanka</t>
  </si>
  <si>
    <t>99620 35758</t>
  </si>
  <si>
    <t xml:space="preserve">prathiba </t>
  </si>
  <si>
    <t xml:space="preserve">95396 44572 </t>
  </si>
  <si>
    <t xml:space="preserve">Harshan - +91 - </t>
  </si>
  <si>
    <t>Zibu crystal 1</t>
  </si>
  <si>
    <t>96266 06466</t>
  </si>
  <si>
    <t>sathiya</t>
  </si>
  <si>
    <t>Level 2 kku again pay pannitanga 
 Level 3 join balance pay panikurangala</t>
  </si>
  <si>
    <t>Suresh Babu - +91-</t>
  </si>
  <si>
    <t xml:space="preserve"> Simmam Raasi bracelet 1</t>
  </si>
  <si>
    <t xml:space="preserve"> Ajitha </t>
  </si>
  <si>
    <t>80983 55000</t>
  </si>
  <si>
    <t>healing sessions 6</t>
  </si>
  <si>
    <t xml:space="preserve">Sudha - +91 - </t>
  </si>
  <si>
    <t xml:space="preserve">63838 23477 </t>
  </si>
  <si>
    <t xml:space="preserve"> Vasanthamurugen </t>
  </si>
  <si>
    <t>63804 83218</t>
  </si>
  <si>
    <t xml:space="preserve">Sujitha - +91 </t>
  </si>
  <si>
    <t>63806 81095 -</t>
  </si>
  <si>
    <t xml:space="preserve"> love crystal</t>
  </si>
  <si>
    <t xml:space="preserve">Sumathy - +91 - </t>
  </si>
  <si>
    <t xml:space="preserve">80562 11247 - </t>
  </si>
  <si>
    <t>Thulam raasi bracelet 1</t>
  </si>
  <si>
    <t>selvaayiram - +91 -</t>
  </si>
  <si>
    <t xml:space="preserve">varishini.Y - +91 -, </t>
  </si>
  <si>
    <t>256142085311
339511708654</t>
  </si>
  <si>
    <t xml:space="preserve"> Kumbam Raasi bracelet 1 
Risabam raasi bracelet 1</t>
  </si>
  <si>
    <t xml:space="preserve">Chitra - +91 - </t>
  </si>
  <si>
    <t xml:space="preserve"> 81290 43010</t>
  </si>
  <si>
    <t>Love combo crystal - 1</t>
  </si>
  <si>
    <t>Bach flower medicine 100ml</t>
  </si>
  <si>
    <t>saranya</t>
  </si>
  <si>
    <t>90035 11111</t>
  </si>
  <si>
    <t>Black tourmaline pendent-1
Amethyst pendent-1
Simmam rasi Bracelet-1
Black tourmaline &amp; selenite hanging-1</t>
  </si>
  <si>
    <t>Sowmya -  +91</t>
  </si>
  <si>
    <t>Selenite plate 1</t>
  </si>
  <si>
    <t>soundarya</t>
  </si>
  <si>
    <t>94432 42706</t>
  </si>
  <si>
    <t>Mahasakthivil--</t>
  </si>
  <si>
    <t>93459 31363</t>
  </si>
  <si>
    <t>Valentine day Cambo Crystal -1</t>
  </si>
  <si>
    <t>umadevi+91-</t>
  </si>
  <si>
    <t xml:space="preserve"> Amethyst Bracelet-1</t>
  </si>
  <si>
    <t xml:space="preserve">Anumitha + </t>
  </si>
  <si>
    <t>1 (469) 803-8373</t>
  </si>
  <si>
    <t>level 1-2 person</t>
  </si>
  <si>
    <t xml:space="preserve">Bhuvana Arul -  +91- </t>
  </si>
  <si>
    <t>Black tourmaline bracelet- 1</t>
  </si>
  <si>
    <t>krithika</t>
  </si>
  <si>
    <t xml:space="preserve"> 95811 16009 </t>
  </si>
  <si>
    <t xml:space="preserve">Rajalakshmi - +91 - </t>
  </si>
  <si>
    <t xml:space="preserve">Pradeesha - +91- </t>
  </si>
  <si>
    <t>Pushpa - +91-</t>
  </si>
  <si>
    <t xml:space="preserve"> 91487 46520 </t>
  </si>
  <si>
    <t>Pushpa - +91 -</t>
  </si>
  <si>
    <t xml:space="preserve">91487 46520 </t>
  </si>
  <si>
    <t xml:space="preserve"> Chi ku rei 1</t>
  </si>
  <si>
    <t>Philo Anthony - +91 -</t>
  </si>
  <si>
    <t xml:space="preserve"> Black tourmaline maali 1</t>
  </si>
  <si>
    <t>Janani - +91-</t>
  </si>
  <si>
    <t>604190849133
604124746112</t>
  </si>
  <si>
    <t xml:space="preserve"> 7 Chakra Bracelet 1</t>
  </si>
  <si>
    <t xml:space="preserve">Ambika Dass - </t>
  </si>
  <si>
    <t>2026013118533445</t>
  </si>
  <si>
    <t xml:space="preserve">umadevi - +91 - </t>
  </si>
  <si>
    <t xml:space="preserve">Philo Anthony -  +91 - </t>
  </si>
  <si>
    <t xml:space="preserve">suriya </t>
  </si>
  <si>
    <t xml:space="preserve"> 87783 87290</t>
  </si>
  <si>
    <t>- Shanmuga priya</t>
  </si>
  <si>
    <t>1 (587) 717-2230</t>
  </si>
  <si>
    <t>Mangai  - +91 -</t>
  </si>
  <si>
    <t>640618257992
604223485326</t>
  </si>
  <si>
    <t>11111+ 6680</t>
  </si>
  <si>
    <t>pyrite tumbles 6 stones - 4812rs
citrine tumbles 6 stones - 2106rs
Money magnet grid Card 1 - 250rs
1 pyrite pyramid  - 2806rs
4 citrine pyramid - 8016rs 
-Balance amount pay pannuvanga</t>
  </si>
  <si>
    <t xml:space="preserve">Uma - +91 </t>
  </si>
  <si>
    <t xml:space="preserve">95974 54599 </t>
  </si>
  <si>
    <t>Manju Rajesh - +91</t>
  </si>
  <si>
    <t xml:space="preserve"> 99167 66293 </t>
  </si>
  <si>
    <t xml:space="preserve">cho ku rei pendant - 1 </t>
  </si>
  <si>
    <t>sasikumar jayasri - +91</t>
  </si>
  <si>
    <t xml:space="preserve"> Combo Crystal - 1</t>
  </si>
  <si>
    <t xml:space="preserve">Nallasivam - +91 </t>
  </si>
  <si>
    <t xml:space="preserve">95001 75554 </t>
  </si>
  <si>
    <t xml:space="preserve"> Bach flower medicine 100ml</t>
  </si>
  <si>
    <t xml:space="preserve">aparnagreesan- </t>
  </si>
  <si>
    <t>Combo Crystal - 1</t>
  </si>
  <si>
    <t>Sathya - +91</t>
  </si>
  <si>
    <t xml:space="preserve"> 81109 70557 </t>
  </si>
  <si>
    <t>Neela-+91</t>
  </si>
  <si>
    <t xml:space="preserve"> 94443 95475 </t>
  </si>
  <si>
    <t xml:space="preserve">Mesham rasi bracelet -1
black tourmaline bracelet -1
</t>
  </si>
  <si>
    <t xml:space="preserve"> bhuvaneswari</t>
  </si>
  <si>
    <t>97891 59237</t>
  </si>
  <si>
    <t>Love crystals combo - 1</t>
  </si>
  <si>
    <t xml:space="preserve">Saseendran - +91 </t>
  </si>
  <si>
    <t>80565 86885 -</t>
  </si>
  <si>
    <t xml:space="preserve"> love combo crystal Rose Quartz tumble stone set -1</t>
  </si>
  <si>
    <t xml:space="preserve">Preetha - 91- </t>
  </si>
  <si>
    <t xml:space="preserve">Veena - 91 - </t>
  </si>
  <si>
    <t>money magnet bracelet</t>
  </si>
  <si>
    <t>divya</t>
  </si>
  <si>
    <t xml:space="preserve">98845 83359 </t>
  </si>
  <si>
    <t>Sabiya -  91-</t>
  </si>
  <si>
    <t xml:space="preserve">Raja maliga - 91- </t>
  </si>
  <si>
    <t>Chithra - 91-</t>
  </si>
  <si>
    <t>IN12604323532536</t>
  </si>
  <si>
    <t>Sony bala - 91-</t>
  </si>
  <si>
    <t xml:space="preserve">Selva ayiram - 91- </t>
  </si>
  <si>
    <t>640980347779
641001676282</t>
  </si>
  <si>
    <t>13/02/26</t>
  </si>
  <si>
    <t>Divya - +91  -</t>
  </si>
  <si>
    <t xml:space="preserve">Ann Maria </t>
  </si>
  <si>
    <t>91 - Gayathri -</t>
  </si>
  <si>
    <t xml:space="preserve"> Kumbam rasi bracelet -1</t>
  </si>
  <si>
    <t xml:space="preserve">sumitha palanicham -  +91 - </t>
  </si>
  <si>
    <t>Valentine's Day Cambo Crystal -1</t>
  </si>
  <si>
    <t xml:space="preserve">Uma - 91 - </t>
  </si>
  <si>
    <t>love crystal - 1</t>
  </si>
  <si>
    <t xml:space="preserve">Shofia M -  +91- </t>
  </si>
  <si>
    <t>604415237670
604415238198</t>
  </si>
  <si>
    <t>Pyritr Bracelet 1</t>
  </si>
  <si>
    <t>V. Kalaivani -  +91</t>
  </si>
  <si>
    <t xml:space="preserve"> Love Crystal</t>
  </si>
  <si>
    <t xml:space="preserve">Vijaya kumar -  +91 - </t>
  </si>
  <si>
    <t xml:space="preserve"> karthik kumar </t>
  </si>
  <si>
    <t>97405 73900</t>
  </si>
  <si>
    <t xml:space="preserve">uma Maheswari </t>
  </si>
  <si>
    <t>99424 36378</t>
  </si>
  <si>
    <t>SreedeviDeepak - +91-</t>
  </si>
  <si>
    <t>- G.Greesan -  ,  ,</t>
  </si>
  <si>
    <t>Black tourmaline pyramid 1
Citrine pyramid 1
Rose quartz pyramid  1</t>
  </si>
  <si>
    <t>14/02/26</t>
  </si>
  <si>
    <t>Money magnet bracelet (Simmam rasi) -1</t>
  </si>
  <si>
    <t xml:space="preserve"> archana </t>
  </si>
  <si>
    <t>80731 93270</t>
  </si>
  <si>
    <t>love crystals - 1</t>
  </si>
  <si>
    <t xml:space="preserve"> tiger's eye bracelet - 1</t>
  </si>
  <si>
    <t xml:space="preserve">Aishwarya - +91 </t>
  </si>
  <si>
    <t>Healing session 1 &amp;
30 min appointment</t>
  </si>
  <si>
    <t xml:space="preserve">vidhya </t>
  </si>
  <si>
    <t xml:space="preserve">Mani Hariharasudan </t>
  </si>
  <si>
    <t>Castroselvarani</t>
  </si>
  <si>
    <t>110111030918
036517352473</t>
  </si>
  <si>
    <t xml:space="preserve">Lipis luzuli bracelet-1
tiger eye bracelet -1
Turquoise bracelet - 1
</t>
  </si>
  <si>
    <t>Tamilselvi -  +91</t>
  </si>
  <si>
    <t>Lava 7 Chakra Bracelet -1</t>
  </si>
  <si>
    <t xml:space="preserve">91 81487 16470 </t>
  </si>
  <si>
    <t>6EAFE1EFD71FF888</t>
  </si>
  <si>
    <t xml:space="preserve"> one Healing session</t>
  </si>
  <si>
    <t>Sudha - +</t>
  </si>
  <si>
    <t>91 91088 43489</t>
  </si>
  <si>
    <t>fullmoon 1 year</t>
  </si>
  <si>
    <t>mohana +91</t>
  </si>
  <si>
    <t>15/2/2026</t>
  </si>
  <si>
    <t>Tamilarasi</t>
  </si>
  <si>
    <t>109194693653
109194697537</t>
  </si>
  <si>
    <t>Amethyst bracelet  - 1
Black tourmaline bracelet - 1</t>
  </si>
  <si>
    <t xml:space="preserve"> Rejoy </t>
  </si>
  <si>
    <t xml:space="preserve"> 98948 90566</t>
  </si>
  <si>
    <t>Money magnet bracelet-1
shipping charge 
7chakra bracelet-1
Love combo crystal - 1 
Turquoise bracelet-1</t>
  </si>
  <si>
    <t xml:space="preserve">Jyothi Murali - </t>
  </si>
  <si>
    <t>Priya - +</t>
  </si>
  <si>
    <t>Preyampikai Inparaj - +</t>
  </si>
  <si>
    <t>12153
7,080.00</t>
  </si>
  <si>
    <t xml:space="preserve">Tiger eye bracelet1
Money magnet bracelet -1
Cho ku silver pendent 2 
Simmam rasi 2   
Triple protection bracelet 1 - 
</t>
  </si>
  <si>
    <t>Priyanka</t>
  </si>
  <si>
    <t>Smitha - +</t>
  </si>
  <si>
    <t>magaram raasi bracelet 1</t>
  </si>
  <si>
    <t>16/2/2026</t>
  </si>
  <si>
    <t xml:space="preserve"> 99527 08904 </t>
  </si>
  <si>
    <t xml:space="preserve">Amala - +91 - </t>
  </si>
  <si>
    <t xml:space="preserve">74015 58001 </t>
  </si>
  <si>
    <t xml:space="preserve">Amudha - +91 - </t>
  </si>
  <si>
    <t xml:space="preserve">93605 67470 </t>
  </si>
  <si>
    <t>604777926689
604777780276</t>
  </si>
  <si>
    <t>aura cleanser spray - 1
fullmoon 6 months
brahma mugurtha healing 3 months</t>
  </si>
  <si>
    <t>Vimala Ramachndran -+91</t>
  </si>
  <si>
    <t xml:space="preserve"> 97908 57944</t>
  </si>
  <si>
    <t>Black turmaline bracelet - 1
7 chakra bracelet - 1
Cho ku silver pendent - 1</t>
  </si>
  <si>
    <t xml:space="preserve">Chakravarthi - +91- </t>
  </si>
  <si>
    <t xml:space="preserve">Sowmiya Sekar -  +91 </t>
  </si>
  <si>
    <t>17/02/26</t>
  </si>
  <si>
    <t xml:space="preserve">Shashi sundar - </t>
  </si>
  <si>
    <t>14169099204 -</t>
  </si>
  <si>
    <t xml:space="preserve"> thulam radi bracelet - 1</t>
  </si>
  <si>
    <t xml:space="preserve"> ashika </t>
  </si>
  <si>
    <t>80567 58799</t>
  </si>
  <si>
    <t xml:space="preserve"> - sowndhu </t>
  </si>
  <si>
    <t>91  kayal</t>
  </si>
  <si>
    <t>87549 54345</t>
  </si>
  <si>
    <t xml:space="preserve"> 100ml medicine - 1</t>
  </si>
  <si>
    <t xml:space="preserve">Saveetha - +91  </t>
  </si>
  <si>
    <t>99762 38655</t>
  </si>
  <si>
    <t>- 100ml medicine - 1</t>
  </si>
  <si>
    <t xml:space="preserve">jaya </t>
  </si>
  <si>
    <t>94423 83355</t>
  </si>
  <si>
    <t xml:space="preserve"> - Vijayalakshmi</t>
  </si>
  <si>
    <t>Archana -  +91-</t>
  </si>
  <si>
    <t xml:space="preserve">- Anbu Selvan </t>
  </si>
  <si>
    <t xml:space="preserve"> 97892 29877 </t>
  </si>
  <si>
    <t>selinite hanging</t>
  </si>
  <si>
    <t>Sangeeth -  +91-</t>
  </si>
  <si>
    <t xml:space="preserve"> 15min App</t>
  </si>
  <si>
    <t xml:space="preserve"> 14169099204 -</t>
  </si>
  <si>
    <t>thulam radi bracelet - 1</t>
  </si>
  <si>
    <t xml:space="preserve"> 73394 07736</t>
  </si>
  <si>
    <t>Madhuvarasan - +91</t>
  </si>
  <si>
    <t xml:space="preserve"> - Alagunila</t>
  </si>
  <si>
    <t>95006 90104</t>
  </si>
  <si>
    <t>18/02/26</t>
  </si>
  <si>
    <t xml:space="preserve">Sathya - +91 - </t>
  </si>
  <si>
    <t xml:space="preserve">81109 70557 </t>
  </si>
  <si>
    <t xml:space="preserve">Bhuvana Arul-  +91- </t>
  </si>
  <si>
    <t>Mesham Rasi</t>
  </si>
  <si>
    <t>Kanmani- +91 -</t>
  </si>
  <si>
    <t>Aruna lakshmi -91-</t>
  </si>
  <si>
    <t>Arunalakshmi -91</t>
  </si>
  <si>
    <t>kadagam rasi bracelet -1</t>
  </si>
  <si>
    <t xml:space="preserve">Subhashini H+91- </t>
  </si>
  <si>
    <t>Madhu+-</t>
  </si>
  <si>
    <t>Ann Maria - +91 -</t>
  </si>
  <si>
    <t xml:space="preserve"> Triple production bracelet 1</t>
  </si>
  <si>
    <t xml:space="preserve">yamunasenthil - +91 </t>
  </si>
  <si>
    <t>9789504161 -</t>
  </si>
  <si>
    <t>Mithunam raasi bracelet 1</t>
  </si>
  <si>
    <t xml:space="preserve">Priya Karishka - +91- </t>
  </si>
  <si>
    <t>sucitra</t>
  </si>
  <si>
    <t xml:space="preserve"> 91504 09264 </t>
  </si>
  <si>
    <t xml:space="preserve"> 50ml bottle - 1</t>
  </si>
  <si>
    <t xml:space="preserve">Durga - +91 - </t>
  </si>
  <si>
    <t xml:space="preserve">Oviyasasi -  +91 - </t>
  </si>
  <si>
    <t xml:space="preserve">Sreelatha M - +91 - </t>
  </si>
  <si>
    <t>Reiki Levl 1</t>
  </si>
  <si>
    <t xml:space="preserve">UmashivanyahRiyah - +91- </t>
  </si>
  <si>
    <t>Shanmugapriya - +91-</t>
  </si>
  <si>
    <t xml:space="preserve"> Cho Ku rei pendant 2</t>
  </si>
  <si>
    <t>Rajashekar - +91 -</t>
  </si>
  <si>
    <t xml:space="preserve"> Black tourmaline bracelet 1</t>
  </si>
  <si>
    <t>Ambika Dass - +</t>
  </si>
  <si>
    <t>1 (289) 828-1284 -</t>
  </si>
  <si>
    <t>2026021819901252</t>
  </si>
  <si>
    <t>Ramya Bai - +91  -</t>
  </si>
  <si>
    <t>80151 94705</t>
  </si>
  <si>
    <t xml:space="preserve"> Citrine Pyramid - 1</t>
  </si>
  <si>
    <t>19/02/26</t>
  </si>
  <si>
    <t>Sasi - +91-</t>
  </si>
  <si>
    <t xml:space="preserve"> Magaram rasi bracelet 1</t>
  </si>
  <si>
    <t>Poornima -</t>
  </si>
  <si>
    <t>96294 82855 -</t>
  </si>
  <si>
    <t xml:space="preserve">selvaayiram - +91 - </t>
  </si>
  <si>
    <t xml:space="preserve"> umashankar</t>
  </si>
  <si>
    <t>98843 99252</t>
  </si>
  <si>
    <t xml:space="preserve"> sathya</t>
  </si>
  <si>
    <t>94423 74243</t>
  </si>
  <si>
    <t>Reba susan - 91 -</t>
  </si>
  <si>
    <t xml:space="preserve">Maliny france - +- </t>
  </si>
  <si>
    <t xml:space="preserve">33 7 83 21 77 73 </t>
  </si>
  <si>
    <t xml:space="preserve"> march brahma and fullmoon healing
balance amt annathanam</t>
  </si>
  <si>
    <t xml:space="preserve">Meenu shree - 91- </t>
  </si>
  <si>
    <t xml:space="preserve">Selvi - +91 -, </t>
  </si>
  <si>
    <t xml:space="preserve"> 100ml medicine -3, 
Red jasper bracelet
black turmaline bracelet</t>
  </si>
  <si>
    <t xml:space="preserve">Tamilarasi - 91- </t>
  </si>
  <si>
    <t>20/02/26</t>
  </si>
  <si>
    <t xml:space="preserve">Hema - +1- </t>
  </si>
  <si>
    <t>Gayathri - +91 -</t>
  </si>
  <si>
    <t xml:space="preserve">70755 00549 </t>
  </si>
  <si>
    <t>- Shalini -</t>
  </si>
  <si>
    <t xml:space="preserve">99654 12623 </t>
  </si>
  <si>
    <t xml:space="preserve"> 7chakra malai -1</t>
  </si>
  <si>
    <t>Parvatha - -</t>
  </si>
  <si>
    <t>M.Varalakshmi -  +91-</t>
  </si>
  <si>
    <t xml:space="preserve">Paciriswammi - </t>
  </si>
  <si>
    <t>Pyrite pyramid - 1
Citrine Pyramid - 1
Black turmaline Pyramid - 1
Money magnet bracelet 4 combination -1
Amethyst bracelet - 1</t>
  </si>
  <si>
    <t>Nithya - +</t>
  </si>
  <si>
    <t>Suryakala- +91</t>
  </si>
  <si>
    <t xml:space="preserve">99413 37952  </t>
  </si>
  <si>
    <t>- 15min</t>
  </si>
  <si>
    <t xml:space="preserve">Vasumathy - +91 x - </t>
  </si>
  <si>
    <t xml:space="preserve"> +91 95004 45906</t>
  </si>
  <si>
    <t xml:space="preserve">thamilmani </t>
  </si>
  <si>
    <t xml:space="preserve">76399 94068 </t>
  </si>
  <si>
    <t xml:space="preserve">Sowmiya - +91  - </t>
  </si>
  <si>
    <t>98409 00610</t>
  </si>
  <si>
    <t>Saina sudeer - + -</t>
  </si>
  <si>
    <t>971 55 818 9110</t>
  </si>
  <si>
    <t xml:space="preserve">Sowndarya - +91  - </t>
  </si>
  <si>
    <t>90254 68026</t>
  </si>
  <si>
    <t>50ml medicine - 1</t>
  </si>
  <si>
    <t>Sathya - +91-</t>
  </si>
  <si>
    <t xml:space="preserve"> Lapiz lazuli bracelet -1</t>
  </si>
  <si>
    <t>monisha</t>
  </si>
  <si>
    <t>63638 00914</t>
  </si>
  <si>
    <t xml:space="preserve"> selenite plate - 1</t>
  </si>
  <si>
    <t>21/02/26</t>
  </si>
  <si>
    <t>Monica Kishor -91-</t>
  </si>
  <si>
    <t>Divya - 91-</t>
  </si>
  <si>
    <t>Praba - 91-</t>
  </si>
  <si>
    <t xml:space="preserve">kalaiselvi </t>
  </si>
  <si>
    <t xml:space="preserve">75987 59535 </t>
  </si>
  <si>
    <t>50ml bottle - 1</t>
  </si>
  <si>
    <t>Reshmi - 91 -</t>
  </si>
  <si>
    <t xml:space="preserve">Nagarathinam - 91 - </t>
  </si>
  <si>
    <t>Abirami - 91</t>
  </si>
  <si>
    <t xml:space="preserve">Nithya - 91- </t>
  </si>
  <si>
    <t xml:space="preserve">AISHWARYA - 91 - </t>
  </si>
  <si>
    <t>Vijaya - 91 -</t>
  </si>
  <si>
    <t>priya suresh</t>
  </si>
  <si>
    <t xml:space="preserve"> 89734 86633 </t>
  </si>
  <si>
    <t xml:space="preserve">Carniha - 91 - </t>
  </si>
  <si>
    <t>Shanmathi - 91</t>
  </si>
  <si>
    <t xml:space="preserve">Nirmala - +91  - </t>
  </si>
  <si>
    <t>98405 63658</t>
  </si>
  <si>
    <t>15 min urgent app</t>
  </si>
  <si>
    <t>Gokul - 91 -</t>
  </si>
  <si>
    <t xml:space="preserve">Nivethitha ramachandran - +91- </t>
  </si>
  <si>
    <t>Senbgavallichinnadurai - +91 -</t>
  </si>
  <si>
    <t xml:space="preserve"> 30min Apppointment</t>
  </si>
  <si>
    <t>63797 89108</t>
  </si>
  <si>
    <t xml:space="preserve">Sumalath Reddy R - +91 - </t>
  </si>
  <si>
    <t xml:space="preserve">RathinaSabapathy - +91- </t>
  </si>
  <si>
    <t>- vivekananthan -</t>
  </si>
  <si>
    <t xml:space="preserve">varishini.Y - +91- </t>
  </si>
  <si>
    <t>Simmam Raasi bracelet 1</t>
  </si>
  <si>
    <t xml:space="preserve">Pappu - +91- </t>
  </si>
  <si>
    <t>- Thilaga -</t>
  </si>
  <si>
    <t xml:space="preserve">Vidhyavijayaragavan - +91- </t>
  </si>
  <si>
    <t xml:space="preserve">Suchithra - +91  - </t>
  </si>
  <si>
    <t>80868 79809</t>
  </si>
  <si>
    <t>22/02/26</t>
  </si>
  <si>
    <t xml:space="preserve">90258 81230 </t>
  </si>
  <si>
    <t>250770628418
311211253287</t>
  </si>
  <si>
    <t xml:space="preserve">Keerthi - +91 - </t>
  </si>
  <si>
    <t>Rajalaksmi muthalraj - +91-</t>
  </si>
  <si>
    <t>PunithaSenthil - +91-</t>
  </si>
  <si>
    <t>Deepa - +91 -</t>
  </si>
  <si>
    <t>Lalitha - +91 -</t>
  </si>
  <si>
    <t>gsuba -  +91</t>
  </si>
  <si>
    <t>- Wheel Of fortune card 1</t>
  </si>
  <si>
    <t>Boobalan - +91</t>
  </si>
  <si>
    <t xml:space="preserve"> 87785 93597 </t>
  </si>
  <si>
    <t>Nisha -</t>
  </si>
  <si>
    <t xml:space="preserve">Raaji - +91 </t>
  </si>
  <si>
    <t xml:space="preserve">63836 45057 </t>
  </si>
  <si>
    <t>c</t>
  </si>
  <si>
    <t xml:space="preserve">Srividhya - +91 </t>
  </si>
  <si>
    <t>74309 16285 -</t>
  </si>
  <si>
    <t xml:space="preserve"> Kadagam raasi bracelet 1</t>
  </si>
  <si>
    <t>23/02/26</t>
  </si>
  <si>
    <t>Kanmani - +91  -</t>
  </si>
  <si>
    <t xml:space="preserve"> Howlite bracelet 1 , Howlite ball 1</t>
  </si>
  <si>
    <t>- Dhandapani -</t>
  </si>
  <si>
    <t xml:space="preserve"> 90030 50678</t>
  </si>
  <si>
    <t>7397467651 -</t>
  </si>
  <si>
    <t>- Reiki level -1, 2 person</t>
  </si>
  <si>
    <t xml:space="preserve">Kanmani - +91  - </t>
  </si>
  <si>
    <t xml:space="preserve">shriamritasowmi - +91 - </t>
  </si>
  <si>
    <t>Anitha -91 -</t>
  </si>
  <si>
    <t>Roslin Srimurugan  - +</t>
  </si>
  <si>
    <t>97466883765 -</t>
  </si>
  <si>
    <t xml:space="preserve">sumithra </t>
  </si>
  <si>
    <t xml:space="preserve"> 93805 01402</t>
  </si>
  <si>
    <t xml:space="preserve">radhika </t>
  </si>
  <si>
    <t xml:space="preserve">88929 81447 </t>
  </si>
  <si>
    <t>thulam  rasi bracelet - 1</t>
  </si>
  <si>
    <t>Leelavathi - +91  -</t>
  </si>
  <si>
    <t>99427 76433</t>
  </si>
  <si>
    <t>Meenakshi -91</t>
  </si>
  <si>
    <t>-dhanushu rasi bracelet -1</t>
  </si>
  <si>
    <t xml:space="preserve">91 - Jansirani - </t>
  </si>
  <si>
    <t xml:space="preserve">Malathy G+91 - </t>
  </si>
  <si>
    <t xml:space="preserve">Pavithra - +91 </t>
  </si>
  <si>
    <t>Saranya - +91  -</t>
  </si>
  <si>
    <t>Apoorva -  -</t>
  </si>
  <si>
    <t>Sathya Devi -91</t>
  </si>
  <si>
    <t>7373123472 -</t>
  </si>
  <si>
    <t xml:space="preserve">M Pavithra -91- </t>
  </si>
  <si>
    <t>Shobha -91-</t>
  </si>
  <si>
    <t>Suresh -91-</t>
  </si>
  <si>
    <t xml:space="preserve">ananthi - +91- </t>
  </si>
  <si>
    <t>Shailaja -91 -</t>
  </si>
  <si>
    <t xml:space="preserve">Kamalee  +91 - </t>
  </si>
  <si>
    <t>605405506868
530858017904</t>
  </si>
  <si>
    <t>santhanalakshmi</t>
  </si>
  <si>
    <t>72992 49957</t>
  </si>
  <si>
    <t xml:space="preserve">karavinthnithya - +91 - </t>
  </si>
  <si>
    <t>Haripriya - +91 -</t>
  </si>
  <si>
    <t xml:space="preserve"> Reiki Level1</t>
  </si>
  <si>
    <t xml:space="preserve">sumathi - +91- </t>
  </si>
  <si>
    <t xml:space="preserve">Nithya - +91  </t>
  </si>
  <si>
    <t xml:space="preserve">Kavi - + - </t>
  </si>
  <si>
    <t>65 8646 6734</t>
  </si>
  <si>
    <t>Chithra - +91 -</t>
  </si>
  <si>
    <t xml:space="preserve">86087 09333 </t>
  </si>
  <si>
    <t>Jeya - +91 -</t>
  </si>
  <si>
    <t xml:space="preserve"> kalavathi </t>
  </si>
  <si>
    <t xml:space="preserve"> 80506 94852</t>
  </si>
  <si>
    <t xml:space="preserve">Uma Maheswari - +91 </t>
  </si>
  <si>
    <t>9543764333 -</t>
  </si>
  <si>
    <t xml:space="preserve"> tamilnisha</t>
  </si>
  <si>
    <t xml:space="preserve"> 87786 22679</t>
  </si>
  <si>
    <t xml:space="preserve">dhashleemanashree - +- </t>
  </si>
  <si>
    <t>-  jessika</t>
  </si>
  <si>
    <t xml:space="preserve">77085 96755 </t>
  </si>
  <si>
    <t xml:space="preserve">Usha - +91 - </t>
  </si>
  <si>
    <t xml:space="preserve">94448 45767 </t>
  </si>
  <si>
    <t xml:space="preserve">Sripriya </t>
  </si>
  <si>
    <t>99940 55055</t>
  </si>
  <si>
    <t>meera</t>
  </si>
  <si>
    <t>44 7475 559330</t>
  </si>
  <si>
    <t>Deepak -  +91-</t>
  </si>
  <si>
    <t xml:space="preserve">Uma Rajesh - +91 - </t>
  </si>
  <si>
    <t>24/02/26</t>
  </si>
  <si>
    <t>GOWRI NANDHISHA D</t>
  </si>
  <si>
    <t xml:space="preserve">Saravanan - +91 - </t>
  </si>
  <si>
    <t xml:space="preserve">Sanjeeva -  +91- </t>
  </si>
  <si>
    <t xml:space="preserve">Anjali+ - </t>
  </si>
  <si>
    <t>Roopa  --</t>
  </si>
  <si>
    <t xml:space="preserve">Akshai+91- </t>
  </si>
  <si>
    <t>Revathy+91 -</t>
  </si>
  <si>
    <t xml:space="preserve"> Lakshmipriya</t>
  </si>
  <si>
    <t>Durga -91-</t>
  </si>
  <si>
    <t xml:space="preserve">Sushmitha - +91 - </t>
  </si>
  <si>
    <t>Ramya -91 -</t>
  </si>
  <si>
    <t>vidyashree +91 -</t>
  </si>
  <si>
    <t xml:space="preserve"> Cho ku rei silver pendent -1</t>
  </si>
  <si>
    <t xml:space="preserve">vidyashree- +91 - </t>
  </si>
  <si>
    <t xml:space="preserve">Uma Maheswari +91- </t>
  </si>
  <si>
    <t>605549907607
397845829267</t>
  </si>
  <si>
    <t xml:space="preserve">SABARI DINESH K+91- </t>
  </si>
  <si>
    <t>Priya - +91 -</t>
  </si>
  <si>
    <t>Ramya -+91 -</t>
  </si>
  <si>
    <t>78719 44402</t>
  </si>
  <si>
    <t xml:space="preserve"> reiki level -2</t>
  </si>
  <si>
    <t xml:space="preserve">Uma Maheswari - +91 - </t>
  </si>
  <si>
    <t xml:space="preserve">  Varsha </t>
  </si>
  <si>
    <t>95143 95287</t>
  </si>
  <si>
    <t>Mothilla neru -91 -</t>
  </si>
  <si>
    <t>Mithunam rasi bracelet 1</t>
  </si>
  <si>
    <t>Indradevi -91-</t>
  </si>
  <si>
    <t xml:space="preserve"> Aishwarya</t>
  </si>
  <si>
    <t xml:space="preserve"> 87789 51533</t>
  </si>
  <si>
    <t>Manju Meenatchisundaram</t>
  </si>
  <si>
    <t>Santhosh -91-</t>
  </si>
  <si>
    <t>Venmani -91-</t>
  </si>
  <si>
    <t xml:space="preserve"> sudha</t>
  </si>
  <si>
    <t xml:space="preserve"> 95788 29154</t>
  </si>
  <si>
    <t>Kalaivani -91</t>
  </si>
  <si>
    <t xml:space="preserve">Vijayalakshmi - 91 - </t>
  </si>
  <si>
    <t xml:space="preserve"> ishwarya</t>
  </si>
  <si>
    <t>97919 05739 -</t>
  </si>
  <si>
    <t xml:space="preserve">Sasikala - +- </t>
  </si>
  <si>
    <t xml:space="preserve">60 13-299 5439 </t>
  </si>
  <si>
    <t xml:space="preserve"> Nagappan</t>
  </si>
  <si>
    <t>82486 62278</t>
  </si>
  <si>
    <t xml:space="preserve"> 15min appointment </t>
  </si>
  <si>
    <t>Citrine Bracelet 1</t>
  </si>
  <si>
    <t>Anbuselvan -</t>
  </si>
  <si>
    <t xml:space="preserve">97892 29877 - </t>
  </si>
  <si>
    <t xml:space="preserve"> 100ml medicine -1</t>
  </si>
  <si>
    <t xml:space="preserve">Muthumari </t>
  </si>
  <si>
    <t>2007580 33739</t>
  </si>
  <si>
    <t>Yashoda - 91 -</t>
  </si>
  <si>
    <t>Prema - 91-</t>
  </si>
  <si>
    <t>Seema abi - 91 -</t>
  </si>
  <si>
    <t>Muthu - 91-</t>
  </si>
  <si>
    <t>kanmani jay - +91-</t>
  </si>
  <si>
    <t>Kanmani - +91 -</t>
  </si>
  <si>
    <t>Saraswati - 91-</t>
  </si>
  <si>
    <t>Revathy - 91</t>
  </si>
  <si>
    <t>Valarmathi - 91 -</t>
  </si>
  <si>
    <t xml:space="preserve">Niyaz Fathima - 91 </t>
  </si>
  <si>
    <t>9791044392 -</t>
  </si>
  <si>
    <t>Revathy - 91 -</t>
  </si>
  <si>
    <t>Jamuna - 91</t>
  </si>
  <si>
    <t>605538275607
605526858133</t>
  </si>
  <si>
    <t xml:space="preserve">15 min appointment -1
Amethyst bracelet - </t>
  </si>
  <si>
    <t>25/02/26</t>
  </si>
  <si>
    <t>Vijaya</t>
  </si>
  <si>
    <t>Reiki Level -1</t>
  </si>
  <si>
    <t>Black tourmaline bracelet -1
Amethyst pendant -1</t>
  </si>
  <si>
    <t xml:space="preserve">Nirusha </t>
  </si>
  <si>
    <t>447428 456785</t>
  </si>
  <si>
    <t xml:space="preserve">15 min urgent app </t>
  </si>
  <si>
    <t xml:space="preserve">Malliga - +91- </t>
  </si>
  <si>
    <t>Thenmozhi - 91-</t>
  </si>
  <si>
    <t xml:space="preserve">Jeyasuba-  +91 - </t>
  </si>
  <si>
    <t>Thulam Rasi</t>
  </si>
  <si>
    <t xml:space="preserve">Sri Varahi - +91- </t>
  </si>
  <si>
    <t>Zibu crystal -1</t>
  </si>
  <si>
    <t xml:space="preserve">Avudiammal -+91-  </t>
  </si>
  <si>
    <t xml:space="preserve"> 93446 18169 </t>
  </si>
  <si>
    <t>Venkata kirshnan -91 -</t>
  </si>
  <si>
    <t>zibu symbol crystal -1</t>
  </si>
  <si>
    <t>Lakshmi -91-</t>
  </si>
  <si>
    <t>Mouriya Krishnamoorthy</t>
  </si>
  <si>
    <t xml:space="preserve"> Zibu crystal 1</t>
  </si>
  <si>
    <t xml:space="preserve"> sucitra </t>
  </si>
  <si>
    <t>Banu  - +91-</t>
  </si>
  <si>
    <t>Prasanna</t>
  </si>
  <si>
    <t xml:space="preserve">Vino - +91 - </t>
  </si>
  <si>
    <t>Zibu Combo Crystal 1</t>
  </si>
  <si>
    <t xml:space="preserve">Ramya -  +91- </t>
  </si>
  <si>
    <t>Zibu crystal combo 1
extra 146rs pay pannitanga V</t>
  </si>
  <si>
    <t xml:space="preserve">vijimalartharun - +91 - </t>
  </si>
  <si>
    <t>Zibu Crystal Combo 1</t>
  </si>
  <si>
    <t xml:space="preserve">Mani Mala - +91 - </t>
  </si>
  <si>
    <t>Viruchagam Rasi bracelet 1</t>
  </si>
  <si>
    <t xml:space="preserve">ANUSUYA LAKSHMANAN </t>
  </si>
  <si>
    <t>642259931478
642296627003</t>
  </si>
  <si>
    <t xml:space="preserve">Nanthini - +91 - </t>
  </si>
  <si>
    <t xml:space="preserve">73050 12096 </t>
  </si>
  <si>
    <t>Black tourmaline pyramid 1
Tiger's eye pyramid 1
Tiger's eye bracelet 1
Citrine bracelet 1
Orange carnelian bracelet 1</t>
  </si>
  <si>
    <t xml:space="preserve">Nishanthi R - +91 - </t>
  </si>
  <si>
    <t>26/02/26</t>
  </si>
  <si>
    <t xml:space="preserve">Saranya - +91 - </t>
  </si>
  <si>
    <t xml:space="preserve">89392 74367 </t>
  </si>
  <si>
    <t>Zibu crystal combo - 1</t>
  </si>
  <si>
    <t>Preethi vivek - 91-</t>
  </si>
  <si>
    <t>Rahu -91-</t>
  </si>
  <si>
    <t>Sruthi - +91 -</t>
  </si>
  <si>
    <t xml:space="preserve">99018 04934 </t>
  </si>
  <si>
    <t>Saraswati -+91 -</t>
  </si>
  <si>
    <t xml:space="preserve"> 99627 21532-</t>
  </si>
  <si>
    <t>1 Bach flower Medicine 50 ml
knot Magic</t>
  </si>
  <si>
    <t xml:space="preserve">Jayapratha - 91- </t>
  </si>
  <si>
    <t xml:space="preserve">Priya jayakumar </t>
  </si>
  <si>
    <t>Zibu crystal -1
bill share panna venanu solranga</t>
  </si>
  <si>
    <t>Vidya - -</t>
  </si>
  <si>
    <t xml:space="preserve"> ramachandran </t>
  </si>
  <si>
    <t>90929 01440</t>
  </si>
  <si>
    <t>Rani -</t>
  </si>
  <si>
    <t xml:space="preserve"> shiva sudhakar</t>
  </si>
  <si>
    <t>98841 16046</t>
  </si>
  <si>
    <t>Suji - 91 -</t>
  </si>
  <si>
    <t xml:space="preserve"> zibu combo - 1</t>
  </si>
  <si>
    <t xml:space="preserve">Rajalatha - 91 - </t>
  </si>
  <si>
    <t>Level 1</t>
  </si>
  <si>
    <t>shanthisundar -   +91 -</t>
  </si>
  <si>
    <t>605773894174
605787198517</t>
  </si>
  <si>
    <t xml:space="preserve"> Zibu crystal combo</t>
  </si>
  <si>
    <t xml:space="preserve">Harshini+91 - </t>
  </si>
  <si>
    <t xml:space="preserve">Ramya Arwindh </t>
  </si>
  <si>
    <t xml:space="preserve"> Zibu crystal -1</t>
  </si>
  <si>
    <t>Nandhini - +91 -</t>
  </si>
  <si>
    <t>DATE</t>
  </si>
  <si>
    <t xml:space="preserve"> 5months brahma mugurtham</t>
  </si>
  <si>
    <t xml:space="preserve">98408 30162 </t>
  </si>
  <si>
    <t>Vidya (Kokila) --</t>
  </si>
  <si>
    <t>zibu crystal cambo -1</t>
  </si>
  <si>
    <t xml:space="preserve">Selvi -  - </t>
  </si>
  <si>
    <t>reiki level -2</t>
  </si>
  <si>
    <t>chinnavairavan</t>
  </si>
  <si>
    <t xml:space="preserve">85310 65476 </t>
  </si>
  <si>
    <t xml:space="preserve"> simma rasi bracelet - 1</t>
  </si>
  <si>
    <t>Malarvizhi Kumaran</t>
  </si>
  <si>
    <t>642690873628
642687690429</t>
  </si>
  <si>
    <t>-reki leve 2</t>
  </si>
  <si>
    <t>Raji - -</t>
  </si>
  <si>
    <t xml:space="preserve"> Zibu combo crystal - 1</t>
  </si>
  <si>
    <t>;</t>
  </si>
  <si>
    <t>sindhu</t>
  </si>
  <si>
    <t>119327376109
119327427928</t>
  </si>
  <si>
    <t xml:space="preserve">Sowmiyalakshmi - - </t>
  </si>
  <si>
    <t>71004604903
039133024619</t>
  </si>
  <si>
    <t xml:space="preserve">Mathuraveeran - +91 </t>
  </si>
  <si>
    <t>63814 51429</t>
  </si>
  <si>
    <t>Money magnet bracelet and
 7 chakra bracelet</t>
  </si>
  <si>
    <t xml:space="preserve">Meena kumar - +91- </t>
  </si>
  <si>
    <t xml:space="preserve"> 98842 86037 </t>
  </si>
  <si>
    <t>Varatharaj</t>
  </si>
  <si>
    <t xml:space="preserve">  15min</t>
  </si>
  <si>
    <t>Krishnavini--</t>
  </si>
  <si>
    <t>119332273648
119332294303</t>
  </si>
  <si>
    <t xml:space="preserve">Manju - +91 - </t>
  </si>
  <si>
    <t>9108572952
606061206951</t>
  </si>
  <si>
    <t xml:space="preserve"> - Anbarasi </t>
  </si>
  <si>
    <t xml:space="preserve"> Thulam rasi Bracelet -1</t>
  </si>
  <si>
    <t>Luxmi prabha - +91  -</t>
  </si>
  <si>
    <t>93632 34677</t>
  </si>
  <si>
    <t xml:space="preserve"> zibu crystal combo</t>
  </si>
  <si>
    <t xml:space="preserve">Geethavani +91 - </t>
  </si>
  <si>
    <t>Lamafera Certificate</t>
  </si>
  <si>
    <t xml:space="preserve">Chamundeswari </t>
  </si>
  <si>
    <t xml:space="preserve"> Kanni raasi bracelet 1</t>
  </si>
  <si>
    <t xml:space="preserve">Pushpa  - +91 - </t>
  </si>
  <si>
    <t xml:space="preserve">Muthalagan - </t>
  </si>
  <si>
    <t>Zibu crystal combo - 3
 Shipping charges -3500</t>
  </si>
  <si>
    <t xml:space="preserve">Hema - +91 - </t>
  </si>
  <si>
    <t>119355674399
119355891423</t>
  </si>
  <si>
    <t xml:space="preserve">Punitha - 91 - </t>
  </si>
  <si>
    <t>chitra - +91 -</t>
  </si>
  <si>
    <t xml:space="preserve">Hrishikesan - +91 - </t>
  </si>
  <si>
    <t xml:space="preserve"> - rajalakshmi -</t>
  </si>
  <si>
    <t xml:space="preserve"> maheshwaran </t>
  </si>
  <si>
    <t>72001 89404</t>
  </si>
  <si>
    <t>Sarmila -+</t>
  </si>
  <si>
    <t>1 (647) 808-3264</t>
  </si>
  <si>
    <t>Kadagam rasi bracelet - 1
Lava chakra bracelet -1
Shopping charge  4600rs</t>
  </si>
  <si>
    <t xml:space="preserve">Nagappan - +91  - </t>
  </si>
  <si>
    <t>50ml medicine (5)</t>
  </si>
  <si>
    <t xml:space="preserve">Lakshmi - - </t>
  </si>
  <si>
    <t xml:space="preserve"> - Mynavathi</t>
  </si>
  <si>
    <t>63820 98870</t>
  </si>
  <si>
    <t>Zibu combo crystal -1</t>
  </si>
  <si>
    <t xml:space="preserve"> - Hema</t>
  </si>
  <si>
    <t>(908) 240-0054</t>
  </si>
  <si>
    <t xml:space="preserve">77108 02268 </t>
  </si>
  <si>
    <t>606171256210
606174653939</t>
  </si>
  <si>
    <t xml:space="preserve">  revathi </t>
  </si>
  <si>
    <t>95354 72727</t>
  </si>
  <si>
    <t>109293169966
109293175614
109293131375</t>
  </si>
  <si>
    <t xml:space="preserve"> krithika </t>
  </si>
  <si>
    <t>95811 16009</t>
  </si>
  <si>
    <t>119375886790
119375914122</t>
  </si>
  <si>
    <t>Jayanthi -+91</t>
  </si>
  <si>
    <t xml:space="preserve"> 98436 39530 -</t>
  </si>
  <si>
    <t xml:space="preserve">  level 2</t>
  </si>
  <si>
    <t xml:space="preserve"> Annadhanam +Fullmoonday = 500+130=Rs630</t>
  </si>
  <si>
    <t>#1998575601</t>
  </si>
  <si>
    <t xml:space="preserve"> Reiki level 2 +Fullmoon day</t>
  </si>
  <si>
    <t xml:space="preserve">Raji - - </t>
  </si>
  <si>
    <t>Sinduja Prabhu</t>
  </si>
  <si>
    <t>UPI/P2M/606199822845/</t>
  </si>
  <si>
    <t xml:space="preserve"> level2</t>
  </si>
  <si>
    <t xml:space="preserve">selvi </t>
  </si>
  <si>
    <t xml:space="preserve">76393 15881 </t>
  </si>
  <si>
    <t xml:space="preserve">98403 30474 </t>
  </si>
  <si>
    <t>Nishanthi</t>
  </si>
  <si>
    <t xml:space="preserve">75980 15051 </t>
  </si>
  <si>
    <t>Durga - +91 -</t>
  </si>
  <si>
    <t>RRN-623622764184</t>
  </si>
  <si>
    <t xml:space="preserve">M.Hrishikesan +91 - </t>
  </si>
  <si>
    <t>642762223391
642726919608</t>
  </si>
  <si>
    <t xml:space="preserve">Rakshi+91 - </t>
  </si>
  <si>
    <t>198283814955
153098126837</t>
  </si>
  <si>
    <t>Distance Healing 2 session</t>
  </si>
  <si>
    <t>Niyaz +91-</t>
  </si>
  <si>
    <t>Rajalatha - 91-</t>
  </si>
  <si>
    <t xml:space="preserve">maheswarisk - +91 - </t>
  </si>
  <si>
    <t>Varshini Aparna - +91 -</t>
  </si>
  <si>
    <t>Kayathiri Narayanan -  +91-</t>
  </si>
  <si>
    <t>97511 71119</t>
  </si>
  <si>
    <t>Jayanthi - 91 -</t>
  </si>
  <si>
    <t xml:space="preserve"> level 2 and fullmoon - 1</t>
  </si>
  <si>
    <t xml:space="preserve">Anjali + - </t>
  </si>
  <si>
    <t>&amp; chakra bracelet  and Meenam Rasi bracelet</t>
  </si>
  <si>
    <t xml:space="preserve"> sucithra again </t>
  </si>
  <si>
    <t>91504 09264</t>
  </si>
  <si>
    <t>18005721916-KVB</t>
  </si>
  <si>
    <t>Merry</t>
  </si>
  <si>
    <t>99443 95953</t>
  </si>
  <si>
    <t>Black tourmaline bracelet -1
Speed courier - 250rs</t>
  </si>
  <si>
    <t>Saras+</t>
  </si>
  <si>
    <t>6592432808 -</t>
  </si>
  <si>
    <t xml:space="preserve"> Zibu crystal combo -1</t>
  </si>
  <si>
    <t xml:space="preserve">Bhavani - +91  </t>
  </si>
  <si>
    <t>63790 90194 -</t>
  </si>
  <si>
    <t>Subhashini - +91-</t>
  </si>
  <si>
    <t xml:space="preserve"> 63697 47920 </t>
  </si>
  <si>
    <t xml:space="preserve"> prathipa</t>
  </si>
  <si>
    <t>95396 44572</t>
  </si>
  <si>
    <t xml:space="preserve"> 100ml bottle - 1</t>
  </si>
  <si>
    <t xml:space="preserve">Amritrajhan - </t>
  </si>
  <si>
    <t xml:space="preserve"> 96555 00572</t>
  </si>
  <si>
    <t>Rose quartz tumble stone -1set</t>
  </si>
  <si>
    <t xml:space="preserve">Pappitha Kesavan - +91 </t>
  </si>
  <si>
    <t>98404 02342 -</t>
  </si>
  <si>
    <t>Maria Roopa - +91</t>
  </si>
  <si>
    <t xml:space="preserve">  Zibu Crystal Combo 1</t>
  </si>
  <si>
    <t xml:space="preserve">Suchithra - +91  </t>
  </si>
  <si>
    <t>91504 09264 -</t>
  </si>
  <si>
    <t>- kiruthiga</t>
  </si>
  <si>
    <t xml:space="preserve">97421 21500 </t>
  </si>
  <si>
    <t xml:space="preserve">Augustin -  </t>
  </si>
  <si>
    <t>9994394060 -</t>
  </si>
  <si>
    <t>Saranya - +91 -</t>
  </si>
  <si>
    <t>89732 97701 -</t>
  </si>
  <si>
    <t>326764130884
142353300520</t>
  </si>
  <si>
    <t>Karthik - +91 -</t>
  </si>
  <si>
    <t xml:space="preserve"> 63820 29009</t>
  </si>
  <si>
    <t xml:space="preserve"> Mithunam  Rasi crystal - 1</t>
  </si>
  <si>
    <t xml:space="preserve">Abisha  - +91  </t>
  </si>
  <si>
    <t>93858 35364 -</t>
  </si>
  <si>
    <t>amethyst tumble stone - 1 set</t>
  </si>
  <si>
    <t xml:space="preserve"> - indumathi</t>
  </si>
  <si>
    <t>- Karthika -</t>
  </si>
  <si>
    <t xml:space="preserve"> Baby healing 6th session</t>
  </si>
  <si>
    <t>Vino Dhakshin - +91</t>
  </si>
  <si>
    <t>7695851666 -</t>
  </si>
  <si>
    <t>119492975668
119492897068.If</t>
  </si>
  <si>
    <t xml:space="preserve">Nandini - +91 - </t>
  </si>
  <si>
    <t>Simmam raasi bracelet 1</t>
  </si>
  <si>
    <t xml:space="preserve">sucithra </t>
  </si>
  <si>
    <t xml:space="preserve">91504 09264 </t>
  </si>
  <si>
    <t>606430403428
606431930208</t>
  </si>
  <si>
    <t xml:space="preserve">Puvi kesavan -+91- </t>
  </si>
  <si>
    <t xml:space="preserve"> 97907 96599 </t>
  </si>
  <si>
    <t xml:space="preserve">Karthika - +91 - </t>
  </si>
  <si>
    <t>shiva sudhakar</t>
  </si>
  <si>
    <t xml:space="preserve"> 98841 16046 </t>
  </si>
  <si>
    <t xml:space="preserve"> certificate</t>
  </si>
  <si>
    <t>Saraswathi - +91</t>
  </si>
  <si>
    <t xml:space="preserve"> 99627 21532 -</t>
  </si>
  <si>
    <t xml:space="preserve"> Rose quartz tumble stone</t>
  </si>
  <si>
    <t>Jena - +91</t>
  </si>
  <si>
    <t xml:space="preserve"> 63820 19776 -</t>
  </si>
  <si>
    <t xml:space="preserve"> Card - 1</t>
  </si>
  <si>
    <t xml:space="preserve"> vanathi </t>
  </si>
  <si>
    <t>81247 34003</t>
  </si>
  <si>
    <t>yamunasenthil - -</t>
  </si>
  <si>
    <t xml:space="preserve"> zibu symbol 2 set</t>
  </si>
  <si>
    <t xml:space="preserve"> - Manjula</t>
  </si>
  <si>
    <t>90082 99755</t>
  </si>
  <si>
    <t>Vijay sri sundararaj - + -</t>
  </si>
  <si>
    <t>61 470 403 929</t>
  </si>
  <si>
    <t>Vijay Sri Sundararaj -  + -</t>
  </si>
  <si>
    <t xml:space="preserve"> black tourmaline bracele -1</t>
  </si>
  <si>
    <t>Lavanyaasenthil  -</t>
  </si>
  <si>
    <t xml:space="preserve"> 8144555511 -</t>
  </si>
  <si>
    <t xml:space="preserve"> 15 mins appoinment</t>
  </si>
  <si>
    <t xml:space="preserve">priyanka - +91  - </t>
  </si>
  <si>
    <t>81477 15531</t>
  </si>
  <si>
    <t>Chinnadurai - +91 -</t>
  </si>
  <si>
    <t xml:space="preserve">Bhavya - +91 </t>
  </si>
  <si>
    <t>9535178924 -</t>
  </si>
  <si>
    <t>Magara rasi crystal - 1</t>
  </si>
  <si>
    <t>kanitani - +91 -</t>
  </si>
  <si>
    <t xml:space="preserve"> 81487 16470 </t>
  </si>
  <si>
    <t>605949164059
606667141520</t>
  </si>
  <si>
    <t xml:space="preserve"> Healing session tw</t>
  </si>
  <si>
    <t>Banu --</t>
  </si>
  <si>
    <t xml:space="preserve">rajeshwariraje - +91- </t>
  </si>
  <si>
    <t>Money Magnet Bracelet - 1</t>
  </si>
  <si>
    <t xml:space="preserve">Yalini jagan - +91- </t>
  </si>
  <si>
    <t xml:space="preserve"> 88709 36795 </t>
  </si>
  <si>
    <t xml:space="preserve">Karthika </t>
  </si>
  <si>
    <t xml:space="preserve">96778 11513 </t>
  </si>
  <si>
    <t xml:space="preserve"> Chandrasekaran - </t>
  </si>
  <si>
    <t>9047820265 -</t>
  </si>
  <si>
    <t>zibu crystal combo -1</t>
  </si>
  <si>
    <t>Vasugi</t>
  </si>
  <si>
    <t>Red corlinion bracelet -1</t>
  </si>
  <si>
    <t>Archana - +91-</t>
  </si>
  <si>
    <t xml:space="preserve"> zibu crystal combo -1</t>
  </si>
  <si>
    <t>SG Boutique - +91-</t>
  </si>
  <si>
    <t xml:space="preserve"> Zibu crystal combo-1</t>
  </si>
  <si>
    <t xml:space="preserve">Sandhiya - +91  </t>
  </si>
  <si>
    <t xml:space="preserve"> 89256 91301 -</t>
  </si>
  <si>
    <t xml:space="preserve">Anantharaj - 91- </t>
  </si>
  <si>
    <t xml:space="preserve">Bhanu </t>
  </si>
  <si>
    <t xml:space="preserve">90725 96196 </t>
  </si>
  <si>
    <t xml:space="preserve">88707 12044 </t>
  </si>
  <si>
    <t xml:space="preserve"> 100ml - 1</t>
  </si>
  <si>
    <t xml:space="preserve"> beena</t>
  </si>
  <si>
    <t>99449 44780</t>
  </si>
  <si>
    <t xml:space="preserve">Aashini - 91 </t>
  </si>
  <si>
    <t>8148601751 -</t>
  </si>
  <si>
    <t>Rajalakshmi - +</t>
  </si>
  <si>
    <t xml:space="preserve">91 99435 34995 </t>
  </si>
  <si>
    <t xml:space="preserve">crystal book panirkaga minus panipaga </t>
  </si>
  <si>
    <t xml:space="preserve">- Vasugi </t>
  </si>
  <si>
    <t>crystal therapy</t>
  </si>
  <si>
    <t xml:space="preserve">Nanthana - </t>
  </si>
  <si>
    <t>91 79044 21865</t>
  </si>
  <si>
    <t>babylakshmi -</t>
  </si>
  <si>
    <t>cho ku rei pendant -1</t>
  </si>
  <si>
    <t xml:space="preserve">gicky - </t>
  </si>
  <si>
    <t>109338960151)-</t>
  </si>
  <si>
    <t>nagmadevi</t>
  </si>
  <si>
    <t xml:space="preserve"> 98402 83039 </t>
  </si>
  <si>
    <t xml:space="preserve">- Selvi </t>
  </si>
  <si>
    <t xml:space="preserve"> 94887 34446</t>
  </si>
  <si>
    <t xml:space="preserve">- Dhanam </t>
  </si>
  <si>
    <t>Jena -</t>
  </si>
  <si>
    <t>card - 4(already 1 card before pay panirkaga 5th date
pay panirkaga</t>
  </si>
  <si>
    <t xml:space="preserve">Subathra - </t>
  </si>
  <si>
    <t>triple protection bracelet - 1</t>
  </si>
  <si>
    <t xml:space="preserve">sree - - </t>
  </si>
  <si>
    <t>viruchigam rasi bracelet -1</t>
  </si>
  <si>
    <t>VASANTHA</t>
  </si>
  <si>
    <t xml:space="preserve">Manjula - +91 - </t>
  </si>
  <si>
    <t xml:space="preserve">90082 99755 </t>
  </si>
  <si>
    <t>Amethyst stone - 1
Selenite plate 1
Clear quartz stone - 1
Black tourmaline stone 1
Pyrite stone - 1
7chakra bracelet 1</t>
  </si>
  <si>
    <t>Anand Kumar-91 -</t>
  </si>
  <si>
    <t>zibu crystal Cambo-1</t>
  </si>
  <si>
    <t xml:space="preserve">Kanmani - </t>
  </si>
  <si>
    <t xml:space="preserve"> 8072635207 -</t>
  </si>
  <si>
    <t>Narpavi Priya Karthick -  +91 -</t>
  </si>
  <si>
    <t xml:space="preserve"> 6 Healing Session</t>
  </si>
  <si>
    <t>Nandini - +91 -</t>
  </si>
  <si>
    <t xml:space="preserve"> Lamafera personal healing ( 1 session )</t>
  </si>
  <si>
    <t>90rs balance iruku</t>
  </si>
  <si>
    <t>GOWRI NANDHISHA D - +91 -</t>
  </si>
  <si>
    <t xml:space="preserve"> 30min App</t>
  </si>
  <si>
    <t xml:space="preserve"> sujatha </t>
  </si>
  <si>
    <t>97899 10919</t>
  </si>
  <si>
    <t>money magnet malai - 1</t>
  </si>
  <si>
    <t>9945213490 -</t>
  </si>
  <si>
    <t>Chitra -  +91</t>
  </si>
  <si>
    <t>Rishabam raasi bracelet 1</t>
  </si>
  <si>
    <t xml:space="preserve">Saraswathi - +91  - </t>
  </si>
  <si>
    <t>801 - b 702</t>
  </si>
  <si>
    <t>Black Tourmaline bracelet - 1
702 avnga amount irukku</t>
  </si>
  <si>
    <t>black tourmaline pyramid - 1</t>
  </si>
  <si>
    <t>Anju -+91  -</t>
  </si>
  <si>
    <t>nalini -  +91 -</t>
  </si>
  <si>
    <t>Shanmugapriya - +91  -</t>
  </si>
  <si>
    <t>88381 20667</t>
  </si>
  <si>
    <t xml:space="preserve">Manju Meenatchisundaram </t>
  </si>
  <si>
    <t xml:space="preserve"> Triple production Bracelet 1</t>
  </si>
  <si>
    <t xml:space="preserve"> - premila devi</t>
  </si>
  <si>
    <t>96000 48964</t>
  </si>
  <si>
    <t>606914577952
606937775273</t>
  </si>
  <si>
    <t xml:space="preserve"> Karthika</t>
  </si>
  <si>
    <t xml:space="preserve"> 96778 11513</t>
  </si>
  <si>
    <t xml:space="preserve"> orange carnelian bracelet - 1</t>
  </si>
  <si>
    <t>kirthyik - +91</t>
  </si>
  <si>
    <t>- 1Healing session</t>
  </si>
  <si>
    <t>Nandini - +91-</t>
  </si>
  <si>
    <t xml:space="preserve"> Lamafera healing 2nd &amp;3rd Session</t>
  </si>
  <si>
    <t xml:space="preserve">Nisha -+91- </t>
  </si>
  <si>
    <t>Amethist bracelet -1</t>
  </si>
  <si>
    <t>kadagam rasi bracelet - 1</t>
  </si>
  <si>
    <t xml:space="preserve"> - Poornima</t>
  </si>
  <si>
    <t>73389 35320</t>
  </si>
  <si>
    <t>Aura cleanser -1
Brown gown - 1</t>
  </si>
  <si>
    <t xml:space="preserve"> - Rajalakshmi -</t>
  </si>
  <si>
    <t xml:space="preserve"> 70191 67049</t>
  </si>
  <si>
    <t xml:space="preserve">Merlin - +91- </t>
  </si>
  <si>
    <t>Priya Prabu - +-</t>
  </si>
  <si>
    <t xml:space="preserve">Yazhini  -  +91- </t>
  </si>
  <si>
    <t>30min App</t>
  </si>
  <si>
    <t xml:space="preserve">Prem Meena - +91 </t>
  </si>
  <si>
    <t>9789998237 -</t>
  </si>
  <si>
    <t>Howlite bracelet 1
Black tourmaline bracelet 1</t>
  </si>
  <si>
    <t xml:space="preserve">Sreelatha - +91 - </t>
  </si>
  <si>
    <t xml:space="preserve">99701 66444 </t>
  </si>
  <si>
    <t>Jegadeesh -  +91 -</t>
  </si>
  <si>
    <t xml:space="preserve"> Money magnet bracelet 1</t>
  </si>
  <si>
    <t>Teeta -  +-</t>
  </si>
  <si>
    <t>- Bharathi</t>
  </si>
  <si>
    <t xml:space="preserve"> 82488 62350</t>
  </si>
  <si>
    <t>yamuna -  +91-</t>
  </si>
  <si>
    <t xml:space="preserve"> cho ku rei pendent -1</t>
  </si>
  <si>
    <t>Sangeetha -91 -</t>
  </si>
  <si>
    <t>𝐏𝐫𝐢𝐲𝐚𝐦𝐚𝐧𝐢</t>
  </si>
  <si>
    <t>Amutha - +91-</t>
  </si>
  <si>
    <t>zibu crystal cambo-1</t>
  </si>
  <si>
    <t>Nadhiya M - +91</t>
  </si>
  <si>
    <t>9840963453 -</t>
  </si>
  <si>
    <t>-zibu crystal cambo-1</t>
  </si>
  <si>
    <t xml:space="preserve"> kayathri </t>
  </si>
  <si>
    <t>88706 19188</t>
  </si>
  <si>
    <t xml:space="preserve"> leena</t>
  </si>
  <si>
    <t>97517 51346</t>
  </si>
  <si>
    <t xml:space="preserve"> amethyst mini bottle crystal - 1</t>
  </si>
  <si>
    <t>Deepa - +91</t>
  </si>
  <si>
    <t xml:space="preserve">9591385511- </t>
  </si>
  <si>
    <t xml:space="preserve">Jagannathan - +91 - </t>
  </si>
  <si>
    <t>Kadagam Rasi -1</t>
  </si>
  <si>
    <t>13/3/26</t>
  </si>
  <si>
    <t>Glory - +91</t>
  </si>
  <si>
    <t xml:space="preserve">80151 94705 </t>
  </si>
  <si>
    <t>Tarot Reading Class</t>
  </si>
  <si>
    <t xml:space="preserve">Sandy </t>
  </si>
  <si>
    <t>557174342327
456401737356</t>
  </si>
  <si>
    <t xml:space="preserve">Tarot Reading Class &amp; Shipping </t>
  </si>
  <si>
    <t>Anushya Devi</t>
  </si>
  <si>
    <t xml:space="preserve">80568 38516 </t>
  </si>
  <si>
    <t xml:space="preserve">15 min Appointment </t>
  </si>
  <si>
    <t>Jansi</t>
  </si>
  <si>
    <t xml:space="preserve">Tarot Reading Class </t>
  </si>
  <si>
    <t xml:space="preserve">97506 22777 </t>
  </si>
  <si>
    <t>14/3/26</t>
  </si>
  <si>
    <t>70104 46201</t>
  </si>
  <si>
    <t>Lapiz lazuli Mini bottle 1</t>
  </si>
  <si>
    <t>Vasugi -91</t>
  </si>
  <si>
    <t>9791133389 -</t>
  </si>
  <si>
    <t>tarot reading class</t>
  </si>
  <si>
    <t xml:space="preserve"> - Vasugi premnath</t>
  </si>
  <si>
    <t>Tarot class
Already - 3150rs pay panni irukanga</t>
  </si>
  <si>
    <t>Luximiprabha - +91  -</t>
  </si>
  <si>
    <t xml:space="preserve"> Tarot reading class</t>
  </si>
  <si>
    <t>Jeeva - 91</t>
  </si>
  <si>
    <t>9159825161 -</t>
  </si>
  <si>
    <t xml:space="preserve">eswari </t>
  </si>
  <si>
    <t xml:space="preserve">77084 80159 </t>
  </si>
  <si>
    <t>Premila punitharasa - +</t>
  </si>
  <si>
    <t xml:space="preserve">1 (263) 552-4496 - </t>
  </si>
  <si>
    <t>tarot reading class
fullmoonhealing
shipping charges - 5400</t>
  </si>
  <si>
    <t>15/03/26</t>
  </si>
  <si>
    <t xml:space="preserve">Hari ragav -  +91 - </t>
  </si>
  <si>
    <t>607477080902
607477103101</t>
  </si>
  <si>
    <t>Red Jasper bracelet 1</t>
  </si>
  <si>
    <t>R.sivamahilan - +91</t>
  </si>
  <si>
    <t xml:space="preserve">9524311675 - </t>
  </si>
  <si>
    <t xml:space="preserve">Shanthi - +91 </t>
  </si>
  <si>
    <t>94441 50880</t>
  </si>
  <si>
    <t>Dhanush bracelet 2
Simmam raasi bracelet 1
Viruchagam Raasi bracelet 1
Rishanam raasi bracelet</t>
  </si>
  <si>
    <t>Sambath - +91-</t>
  </si>
  <si>
    <t xml:space="preserve"> 88707 12044 </t>
  </si>
  <si>
    <t>16/03/26</t>
  </si>
  <si>
    <t xml:space="preserve">Karthika +91 - </t>
  </si>
  <si>
    <t>Healing session (1)</t>
  </si>
  <si>
    <t>Jeya priya +91 -</t>
  </si>
  <si>
    <t xml:space="preserve"> magaram Rsai -1</t>
  </si>
  <si>
    <t>Ajitha - +91</t>
  </si>
  <si>
    <t xml:space="preserve"> 80983 55000 - </t>
  </si>
  <si>
    <t>Prema - +91 -</t>
  </si>
  <si>
    <t xml:space="preserve"> anusha</t>
  </si>
  <si>
    <t>90037 38506</t>
  </si>
  <si>
    <t>monica</t>
  </si>
  <si>
    <t xml:space="preserve">91480 38001 </t>
  </si>
  <si>
    <t>prema. - +91-</t>
  </si>
  <si>
    <t xml:space="preserve">Ananthi - +91- </t>
  </si>
  <si>
    <t xml:space="preserve"> 98948 90751 </t>
  </si>
  <si>
    <t xml:space="preserve">Raajaparivardhiniv- +91-  </t>
  </si>
  <si>
    <t>644196066331
644202794907</t>
  </si>
  <si>
    <t>1 hour</t>
  </si>
  <si>
    <t>17/03/26</t>
  </si>
  <si>
    <t xml:space="preserve"> - Dhivya Ethiraj - </t>
  </si>
  <si>
    <t>Rosali -</t>
  </si>
  <si>
    <t xml:space="preserve"> 73589 63353 -</t>
  </si>
  <si>
    <t xml:space="preserve">chandu - +91 - </t>
  </si>
  <si>
    <t>79040 07304</t>
  </si>
  <si>
    <t>Janani - +91  -</t>
  </si>
  <si>
    <t>63811 87400</t>
  </si>
  <si>
    <t>Harshan - +91-</t>
  </si>
  <si>
    <t xml:space="preserve"> manoj kumar </t>
  </si>
  <si>
    <t xml:space="preserve"> 77084 06889</t>
  </si>
  <si>
    <t>tiger's eye bracelet - 1</t>
  </si>
  <si>
    <t>Anushaya-  91</t>
  </si>
  <si>
    <t>9688930316-</t>
  </si>
  <si>
    <t xml:space="preserve"> - Rekha - </t>
  </si>
  <si>
    <t xml:space="preserve"> 99425 50580</t>
  </si>
  <si>
    <t>Kavitha -  91</t>
  </si>
  <si>
    <t>9486078611 -</t>
  </si>
  <si>
    <t xml:space="preserve"> tarot reading class-1</t>
  </si>
  <si>
    <t xml:space="preserve">98430 73049 </t>
  </si>
  <si>
    <t>Healing session - 3 person</t>
  </si>
  <si>
    <t xml:space="preserve">Parimalam- +91  </t>
  </si>
  <si>
    <t>77365 24767 -</t>
  </si>
  <si>
    <t>zibu combo crystal</t>
  </si>
  <si>
    <t xml:space="preserve">Priya Prabu - +- </t>
  </si>
  <si>
    <t>Already 15min book pannirukanga
 ipo 15 min total 30min</t>
  </si>
  <si>
    <t xml:space="preserve"> maheswaran </t>
  </si>
  <si>
    <t>30min appointmen</t>
  </si>
  <si>
    <t xml:space="preserve"> - Karthiga -</t>
  </si>
  <si>
    <t>91 63796 47687</t>
  </si>
  <si>
    <t>607647634458.If</t>
  </si>
  <si>
    <t>100ml medicine -1
Balance amount 640rs refund pannanum</t>
  </si>
  <si>
    <t xml:space="preserve">Ananthi - +91  - </t>
  </si>
  <si>
    <t>98948 90751</t>
  </si>
  <si>
    <t xml:space="preserve">geethaunni - +91- </t>
  </si>
  <si>
    <t>Kadagam raasi bracelet 1</t>
  </si>
  <si>
    <t xml:space="preserve"> - indira -</t>
  </si>
  <si>
    <t>98421 69992</t>
  </si>
  <si>
    <t xml:space="preserve"> 50ml - 2</t>
  </si>
  <si>
    <t xml:space="preserve">Glory - +91  </t>
  </si>
  <si>
    <t>96532 93238 -</t>
  </si>
  <si>
    <t xml:space="preserve">Lakshmi -  +91- </t>
  </si>
  <si>
    <t xml:space="preserve"> 98840 79488 </t>
  </si>
  <si>
    <t>Dhanalakshmi - +91</t>
  </si>
  <si>
    <t xml:space="preserve"> 94896 92734 -</t>
  </si>
  <si>
    <t>Nandhini - +91  -</t>
  </si>
  <si>
    <t>96263 15495</t>
  </si>
  <si>
    <t xml:space="preserve"> lamafera healing session (9 session)</t>
  </si>
  <si>
    <t xml:space="preserve">Sreenithi - +91- </t>
  </si>
  <si>
    <t xml:space="preserve"> 73063 92688 </t>
  </si>
  <si>
    <t xml:space="preserve">Roshi - +91- </t>
  </si>
  <si>
    <t>Gayathri -- +91</t>
  </si>
  <si>
    <t>9739911598 -</t>
  </si>
  <si>
    <t xml:space="preserve"> 50ml medicine 2</t>
  </si>
  <si>
    <t>18/03/26</t>
  </si>
  <si>
    <t>Jayapandiammal - +91 -</t>
  </si>
  <si>
    <t xml:space="preserve">97514 94058 </t>
  </si>
  <si>
    <t>UPI:109402627129.</t>
  </si>
  <si>
    <t xml:space="preserve"> - Murugan - </t>
  </si>
  <si>
    <t xml:space="preserve"> padmini </t>
  </si>
  <si>
    <t>94810 27029</t>
  </si>
  <si>
    <t xml:space="preserve"> - +91812589734 - </t>
  </si>
  <si>
    <t>tarot reading class - 1</t>
  </si>
  <si>
    <t xml:space="preserve">Money magnet bracelet - 1 </t>
  </si>
  <si>
    <t xml:space="preserve">Priya -  - </t>
  </si>
  <si>
    <t>tarot reading class -1
shipping charge - 5300rs</t>
  </si>
  <si>
    <t>Lakshmi Hariharan - +91-</t>
  </si>
  <si>
    <t>Thamizharasi Rajesh - +91 -</t>
  </si>
  <si>
    <t xml:space="preserve"> 7 chakra bracelet </t>
  </si>
  <si>
    <t xml:space="preserve">- Asha - </t>
  </si>
  <si>
    <t xml:space="preserve">vasugi - +91 - </t>
  </si>
  <si>
    <t xml:space="preserve"> 90479 40526</t>
  </si>
  <si>
    <t>Kadaka rasi bracelet</t>
  </si>
  <si>
    <t xml:space="preserve">Suchitra - +91  - </t>
  </si>
  <si>
    <t xml:space="preserve"> preethi </t>
  </si>
  <si>
    <t>80561 29439</t>
  </si>
  <si>
    <t>1 (908) 240-0054 -</t>
  </si>
  <si>
    <t xml:space="preserve"> Tarot Reading class
Shipping charge - 5400rs</t>
  </si>
  <si>
    <t xml:space="preserve">Banu priya - +91  </t>
  </si>
  <si>
    <t>63822 40015  -</t>
  </si>
  <si>
    <t xml:space="preserve"> - Silambarasan -</t>
  </si>
  <si>
    <t>63798 65115</t>
  </si>
  <si>
    <t>Tamil selvi</t>
  </si>
  <si>
    <t>paarthiban</t>
  </si>
  <si>
    <t>90928 55566</t>
  </si>
  <si>
    <t xml:space="preserve">Poornima - +91 </t>
  </si>
  <si>
    <t xml:space="preserve"> 73389 35320 -</t>
  </si>
  <si>
    <t>100ml - 2</t>
  </si>
  <si>
    <t>Kadakam rasi bracelet -1</t>
  </si>
  <si>
    <t>- Pavithra</t>
  </si>
  <si>
    <t xml:space="preserve">63801 25482 </t>
  </si>
  <si>
    <t>- Chamundeshwari</t>
  </si>
  <si>
    <t xml:space="preserve"> 96009 06444 </t>
  </si>
  <si>
    <t>Kumbam rasi bracelet -1 Mithunam rasi bracelet -2</t>
  </si>
  <si>
    <t>19/03/26</t>
  </si>
  <si>
    <t xml:space="preserve">Geethalakshmi - +91 - </t>
  </si>
  <si>
    <t>Mithunam Rasi -1</t>
  </si>
  <si>
    <t>- Vijay sri</t>
  </si>
  <si>
    <t>Red jasper bracelet -1</t>
  </si>
  <si>
    <t xml:space="preserve">Muthalaggan - </t>
  </si>
  <si>
    <t xml:space="preserve"> +65 8163 1976 -</t>
  </si>
  <si>
    <t>MB60319051383723 
0016OT6914038</t>
  </si>
  <si>
    <t>Tarot card class shipping charge - 4300</t>
  </si>
  <si>
    <t>- ushajayakumar -</t>
  </si>
  <si>
    <t xml:space="preserve">89256 15608 </t>
  </si>
  <si>
    <t>- Dimple</t>
  </si>
  <si>
    <t xml:space="preserve">84285 79131 </t>
  </si>
  <si>
    <t>Lakshmi Suresh</t>
  </si>
  <si>
    <t xml:space="preserve">Chandralekha - +91 </t>
  </si>
  <si>
    <t xml:space="preserve"> 63794 45806 -</t>
  </si>
  <si>
    <t>100kl medicine 1</t>
  </si>
  <si>
    <t>20/03/26</t>
  </si>
  <si>
    <t>Sulfiya bee - + -</t>
  </si>
  <si>
    <t xml:space="preserve"> Lama fera kit - 1</t>
  </si>
  <si>
    <t>Sathya+91 -</t>
  </si>
  <si>
    <t xml:space="preserve"> Tarot class</t>
  </si>
  <si>
    <t xml:space="preserve"> - sreenidhi - </t>
  </si>
  <si>
    <t>73063 92688</t>
  </si>
  <si>
    <t>Rajalakshmi - +91  -</t>
  </si>
  <si>
    <t>70191 67049</t>
  </si>
  <si>
    <t xml:space="preserve"> 95850 53530</t>
  </si>
  <si>
    <t xml:space="preserve"> - Sridevi -</t>
  </si>
  <si>
    <t xml:space="preserve"> - Sathya - </t>
  </si>
  <si>
    <t>Malathi -  +91-</t>
  </si>
  <si>
    <t>21/03/26</t>
  </si>
  <si>
    <t xml:space="preserve">Vidhya - +91 </t>
  </si>
  <si>
    <t>94430 95309 -</t>
  </si>
  <si>
    <t>UPI:608006666919.</t>
  </si>
  <si>
    <t xml:space="preserve"> zibu combo crystal -1</t>
  </si>
  <si>
    <t xml:space="preserve">Jayashree -  +91 - </t>
  </si>
  <si>
    <t>tarot reading class -</t>
  </si>
  <si>
    <t>15min App
March 7 Book Pannirukanga</t>
  </si>
  <si>
    <t>Radhika V - +91</t>
  </si>
  <si>
    <t>- tarot reading class - 1</t>
  </si>
  <si>
    <t>Vanitha Ananth - +91-</t>
  </si>
  <si>
    <t xml:space="preserve"> tarot reading class - 1</t>
  </si>
  <si>
    <t>PunithaSenthil +91</t>
  </si>
  <si>
    <t>9789941122 -</t>
  </si>
  <si>
    <t xml:space="preserve"> Choku rei silver pendent and Zibu combo crystal</t>
  </si>
  <si>
    <t xml:space="preserve">Chitraselvam - +91 </t>
  </si>
  <si>
    <t>9488329211 -</t>
  </si>
  <si>
    <t>Revathi - +91</t>
  </si>
  <si>
    <t>9840921713 -</t>
  </si>
  <si>
    <t xml:space="preserve">mahendran </t>
  </si>
  <si>
    <t>1 (416) 254-2091</t>
  </si>
  <si>
    <t>-21900rs</t>
  </si>
  <si>
    <t>Money magnet bracelet 3 - 7821rs
Green aventurine pyramid 1 - 2004rs
Citrine pyramid 1 - 2004rs
Black tourmaline pyramid 1 - 2004rs
Rose quartz pyramid 1 - 2004rs
Shipping charges 1 1/2kg - 6050rs sir</t>
  </si>
  <si>
    <t xml:space="preserve">Parthiban - +91 </t>
  </si>
  <si>
    <t xml:space="preserve"> 99946 59488</t>
  </si>
  <si>
    <t>- 100ml medicine</t>
  </si>
  <si>
    <t xml:space="preserve"> sucithra</t>
  </si>
  <si>
    <t>608055602140
608046872475</t>
  </si>
  <si>
    <t xml:space="preserve"> 50ml bottles - 2</t>
  </si>
  <si>
    <t xml:space="preserve"> elavarasi palani</t>
  </si>
  <si>
    <t>63015 87517</t>
  </si>
  <si>
    <t>Sindhu - +91 -</t>
  </si>
  <si>
    <t xml:space="preserve"> monimozhi </t>
  </si>
  <si>
    <t>97908 22301</t>
  </si>
  <si>
    <t xml:space="preserve"> sathya bhamaa</t>
  </si>
  <si>
    <r>
      <rPr>
        <rFont val="Arial"/>
        <color theme="1"/>
        <sz val="11.0"/>
      </rPr>
      <t>22</t>
    </r>
    <r>
      <rPr>
        <rFont val="Arial"/>
        <color theme="1"/>
        <sz val="11.0"/>
      </rPr>
      <t>/03/26</t>
    </r>
  </si>
  <si>
    <t xml:space="preserve">Lavanyaasenthil  - +91- </t>
  </si>
  <si>
    <t>Rose quartz pyramid 1,
pyrite pyramid 1</t>
  </si>
  <si>
    <t xml:space="preserve">Raghavi - +91 </t>
  </si>
  <si>
    <t>8237015524 -</t>
  </si>
  <si>
    <t>- durga</t>
  </si>
  <si>
    <t xml:space="preserve">96008 55159 </t>
  </si>
  <si>
    <t xml:space="preserve">நற்பவி  - +91 - </t>
  </si>
  <si>
    <t xml:space="preserve">hariharan - +91- </t>
  </si>
  <si>
    <t xml:space="preserve">Mumtaj Nazeer -  +91- </t>
  </si>
  <si>
    <t>Zibu Crystal combo 1</t>
  </si>
  <si>
    <t xml:space="preserve"> - Pavithra</t>
  </si>
  <si>
    <t>97897 87571</t>
  </si>
  <si>
    <t>Sowmya - +91</t>
  </si>
  <si>
    <t xml:space="preserve"> 73964 17367 -</t>
  </si>
  <si>
    <t>- selvi -</t>
  </si>
  <si>
    <t>Anandhi - +91 -</t>
  </si>
  <si>
    <t>Balavidhya - +91 .</t>
  </si>
  <si>
    <t>96009 10806</t>
  </si>
  <si>
    <t xml:space="preserve"> 100ml medicine 1</t>
  </si>
  <si>
    <t>Subalakshmi - 91-</t>
  </si>
  <si>
    <t>Loganayaki -91-</t>
  </si>
  <si>
    <t xml:space="preserve">99943 15929 </t>
  </si>
  <si>
    <t>100ml medicine 1</t>
  </si>
  <si>
    <t xml:space="preserve">Thisan - +91 - </t>
  </si>
  <si>
    <t xml:space="preserve"> 77021 70343</t>
  </si>
  <si>
    <t>23/03/26</t>
  </si>
  <si>
    <t xml:space="preserve"> - Govindraj Jothi - </t>
  </si>
  <si>
    <t>90432 64674</t>
  </si>
  <si>
    <t xml:space="preserve">Stella mary +91 - </t>
  </si>
  <si>
    <t>Reiki level  1</t>
  </si>
  <si>
    <t xml:space="preserve">Indumathi+91- </t>
  </si>
  <si>
    <t xml:space="preserve">Selvi - + </t>
  </si>
  <si>
    <t>15866636150 -</t>
  </si>
  <si>
    <t xml:space="preserve">Revathy - +91- </t>
  </si>
  <si>
    <t xml:space="preserve">saravananjayanthi - +91 </t>
  </si>
  <si>
    <t>9952912534-</t>
  </si>
  <si>
    <t>Vijayamari +91</t>
  </si>
  <si>
    <t>- Reiki level 1</t>
  </si>
  <si>
    <t xml:space="preserve">aruna devi +91- </t>
  </si>
  <si>
    <t xml:space="preserve">Rajavelu - + - </t>
  </si>
  <si>
    <t xml:space="preserve">Latha +91 - </t>
  </si>
  <si>
    <t xml:space="preserve">Anitha Arumughan- +91- </t>
  </si>
  <si>
    <t>Magaram Rasi -1</t>
  </si>
  <si>
    <t>Solaiselvi - -</t>
  </si>
  <si>
    <t>vinodhini - +91-</t>
  </si>
  <si>
    <t xml:space="preserve"> 50 ml medicine - 1</t>
  </si>
  <si>
    <t>Vijaysri - +</t>
  </si>
  <si>
    <t xml:space="preserve"> black Tourmaline Pyramid -1</t>
  </si>
  <si>
    <t>Vijay Sri - + -</t>
  </si>
  <si>
    <t xml:space="preserve"> Tarot Reading Class</t>
  </si>
  <si>
    <t xml:space="preserve"> Sailaja</t>
  </si>
  <si>
    <t>99403 90991 -</t>
  </si>
  <si>
    <t xml:space="preserve">Manjunath - +91 </t>
  </si>
  <si>
    <t>92061 69020 -</t>
  </si>
  <si>
    <t xml:space="preserve"> 100ml Medicine</t>
  </si>
  <si>
    <t>Thana -  +-</t>
  </si>
  <si>
    <t>#2035057302</t>
  </si>
  <si>
    <t>Tamil Selvi - +91 -</t>
  </si>
  <si>
    <t>77084 80159</t>
  </si>
  <si>
    <t>63694 42403</t>
  </si>
  <si>
    <t xml:space="preserve">lakshmimaha -  +91 - </t>
  </si>
  <si>
    <t>Packiya - +91</t>
  </si>
  <si>
    <t xml:space="preserve">9994511418 - </t>
  </si>
  <si>
    <t xml:space="preserve"> divya</t>
  </si>
  <si>
    <t>99168 35902</t>
  </si>
  <si>
    <t xml:space="preserve">Prema - +91 - </t>
  </si>
  <si>
    <t xml:space="preserve"> 63794 98990</t>
  </si>
  <si>
    <t xml:space="preserve">Ramani - +91 - </t>
  </si>
  <si>
    <t xml:space="preserve">Sharmila - +91- </t>
  </si>
  <si>
    <t xml:space="preserve"> 95784 07703 -</t>
  </si>
  <si>
    <t xml:space="preserve">sai -  +91 </t>
  </si>
  <si>
    <t>9787085688 -</t>
  </si>
  <si>
    <t>24/03/26</t>
  </si>
  <si>
    <t xml:space="preserve"> - Latha - </t>
  </si>
  <si>
    <t xml:space="preserve"> 94443 98034</t>
  </si>
  <si>
    <t xml:space="preserve">Babi - +91 </t>
  </si>
  <si>
    <t>8248433589 -</t>
  </si>
  <si>
    <t>Nambi srinivasan - +91 -</t>
  </si>
  <si>
    <t xml:space="preserve"> 88381 97689</t>
  </si>
  <si>
    <t xml:space="preserve"> - preethi -</t>
  </si>
  <si>
    <t>vijaya (Bhava Jeevi) - +</t>
  </si>
  <si>
    <t xml:space="preserve">919659571983 - </t>
  </si>
  <si>
    <t>Sathish +91 -</t>
  </si>
  <si>
    <t>63835 76356</t>
  </si>
  <si>
    <t xml:space="preserve"> - Priya sherine - </t>
  </si>
  <si>
    <t>Charlet Mary - +91</t>
  </si>
  <si>
    <t xml:space="preserve"> 95004 84336 - </t>
  </si>
  <si>
    <t>- kavitha devi</t>
  </si>
  <si>
    <t xml:space="preserve">99943 46510 </t>
  </si>
  <si>
    <t>Tarot class fees</t>
  </si>
  <si>
    <t>Sulfiya - +-</t>
  </si>
  <si>
    <t xml:space="preserve">968 7959 1095 </t>
  </si>
  <si>
    <t xml:space="preserve">- sandhiya </t>
  </si>
  <si>
    <t>97911 81582</t>
  </si>
  <si>
    <t>tarot reading class -1</t>
  </si>
  <si>
    <t xml:space="preserve">Srikanth - +91 </t>
  </si>
  <si>
    <t>91508 31208 -</t>
  </si>
  <si>
    <t xml:space="preserve"> 100 ml</t>
  </si>
  <si>
    <t xml:space="preserve"> 73582 01612 </t>
  </si>
  <si>
    <t>Reiki Level 1
2 person</t>
  </si>
  <si>
    <t xml:space="preserve"> - sudharsanam -</t>
  </si>
  <si>
    <t xml:space="preserve"> Lama fera malai - 1</t>
  </si>
  <si>
    <t xml:space="preserve"> - Vasantha</t>
  </si>
  <si>
    <t xml:space="preserve"> abirami </t>
  </si>
  <si>
    <t xml:space="preserve"> 87540 73597</t>
  </si>
  <si>
    <t>100ml bottle - 1</t>
  </si>
  <si>
    <t>Rajeshwari - +91 -</t>
  </si>
  <si>
    <t xml:space="preserve">73389 39003 </t>
  </si>
  <si>
    <t xml:space="preserve"> 100ml</t>
  </si>
  <si>
    <t>Viji -  -</t>
  </si>
  <si>
    <t>85240 39690</t>
  </si>
  <si>
    <t>Rathi -</t>
  </si>
  <si>
    <t xml:space="preserve"> 919845823559 -</t>
  </si>
  <si>
    <t>Jayabhuvi - +91</t>
  </si>
  <si>
    <t>8270896260 -</t>
  </si>
  <si>
    <t xml:space="preserve">vasanthishreesamy - +91 - </t>
  </si>
  <si>
    <t xml:space="preserve"> - ANUSREE KC -</t>
  </si>
  <si>
    <t xml:space="preserve">- Anitha  </t>
  </si>
  <si>
    <t>- Reiki Level 1</t>
  </si>
  <si>
    <t xml:space="preserve">Maya - +91 </t>
  </si>
  <si>
    <t xml:space="preserve">82709 26511 - </t>
  </si>
  <si>
    <t xml:space="preserve">money magnet bracelet - 1 </t>
  </si>
  <si>
    <t xml:space="preserve">Haripriya -91 - </t>
  </si>
  <si>
    <t>K.Monika</t>
  </si>
  <si>
    <t>8870541574 -</t>
  </si>
  <si>
    <t>Netra  - +91</t>
  </si>
  <si>
    <t xml:space="preserve">9036256681 - </t>
  </si>
  <si>
    <t xml:space="preserve">siva - +91 - </t>
  </si>
  <si>
    <t xml:space="preserve">Sri -  +91 </t>
  </si>
  <si>
    <t>9566015405 -</t>
  </si>
  <si>
    <t xml:space="preserve">74184 07716 </t>
  </si>
  <si>
    <t>Thulam rasi bracelet -1</t>
  </si>
  <si>
    <t>zeen Deivamani - +91</t>
  </si>
  <si>
    <t>NiranjanaVinod - +91</t>
  </si>
  <si>
    <t>8943980996 -</t>
  </si>
  <si>
    <t xml:space="preserve"> Simmam Rassi bracelet 1</t>
  </si>
  <si>
    <t>Anusri  -  +91</t>
  </si>
  <si>
    <t xml:space="preserve">8248572736 - </t>
  </si>
  <si>
    <t>25/03/26</t>
  </si>
  <si>
    <t xml:space="preserve"> rathipriya</t>
  </si>
  <si>
    <t>95661 98483</t>
  </si>
  <si>
    <t xml:space="preserve"> aparna</t>
  </si>
  <si>
    <t>97908 24320</t>
  </si>
  <si>
    <t xml:space="preserve"> somasekar</t>
  </si>
  <si>
    <t>99946 01442</t>
  </si>
  <si>
    <t xml:space="preserve"> 100ml medicine bottle - 1</t>
  </si>
  <si>
    <t>Kalai selvi - 91</t>
  </si>
  <si>
    <t>-reiki level -1</t>
  </si>
  <si>
    <t>Sharmila varshika -91</t>
  </si>
  <si>
    <t>Francia -</t>
  </si>
  <si>
    <t xml:space="preserve"> - Mohanavalli - </t>
  </si>
  <si>
    <t>Preya Raj - +</t>
  </si>
  <si>
    <t>- reiki level -1</t>
  </si>
  <si>
    <t xml:space="preserve"> - suresh</t>
  </si>
  <si>
    <t>89039 36101</t>
  </si>
  <si>
    <t xml:space="preserve"> - gomathi</t>
  </si>
  <si>
    <t>80192 77912</t>
  </si>
  <si>
    <t xml:space="preserve">sakthisuresh - </t>
  </si>
  <si>
    <t xml:space="preserve">8826647516 - </t>
  </si>
  <si>
    <t>Dharshika</t>
  </si>
  <si>
    <t>- +919551554493</t>
  </si>
  <si>
    <t xml:space="preserve">Chandra </t>
  </si>
  <si>
    <t xml:space="preserve">91 94458 28494 </t>
  </si>
  <si>
    <t xml:space="preserve"> Chithra</t>
  </si>
  <si>
    <t xml:space="preserve"> sri devi</t>
  </si>
  <si>
    <t xml:space="preserve"> +91 94981 76523 </t>
  </si>
  <si>
    <t xml:space="preserve"> sumathi </t>
  </si>
  <si>
    <t>Shamili</t>
  </si>
  <si>
    <t>Manimegali</t>
  </si>
  <si>
    <t xml:space="preserve"> Rathi </t>
  </si>
  <si>
    <t>91 73387 77518</t>
  </si>
  <si>
    <t>Aravind</t>
  </si>
  <si>
    <t>83002 42925</t>
  </si>
  <si>
    <t xml:space="preserve">1 (402) 517-7767 </t>
  </si>
  <si>
    <t>2 per joined</t>
  </si>
  <si>
    <t xml:space="preserve">Nivitha </t>
  </si>
  <si>
    <t xml:space="preserve"> Raheela </t>
  </si>
  <si>
    <t xml:space="preserve">91 98433 43290 </t>
  </si>
  <si>
    <t>padmasukumaran - +91</t>
  </si>
  <si>
    <t>918438612756 -</t>
  </si>
  <si>
    <t>-Reiki level -1</t>
  </si>
  <si>
    <t>Raajaas - +91</t>
  </si>
  <si>
    <t xml:space="preserve">9043499325 - </t>
  </si>
  <si>
    <t>swathakambaraj - +91 -</t>
  </si>
  <si>
    <t xml:space="preserve"> - Sudha Devi -</t>
  </si>
  <si>
    <t xml:space="preserve">Gayathri - +915 - </t>
  </si>
  <si>
    <t>Aarthi -  +91</t>
  </si>
  <si>
    <t xml:space="preserve">9443090397 - </t>
  </si>
  <si>
    <t>Krithi -  +91</t>
  </si>
  <si>
    <t>9384784415 -</t>
  </si>
  <si>
    <t>- uma maheswari -</t>
  </si>
  <si>
    <t>Padma Guna - +91-</t>
  </si>
  <si>
    <t>- kavya</t>
  </si>
  <si>
    <t xml:space="preserve">96888 69101 </t>
  </si>
  <si>
    <t>Rosy rincy - +91-</t>
  </si>
  <si>
    <t>Naveen-+91</t>
  </si>
  <si>
    <t xml:space="preserve"> 63799 86233</t>
  </si>
  <si>
    <t>vaishunivi - +91</t>
  </si>
  <si>
    <t xml:space="preserve">9884393038 - </t>
  </si>
  <si>
    <t>shalini -  +91</t>
  </si>
  <si>
    <t xml:space="preserve">9842538848 - </t>
  </si>
  <si>
    <t>Sudarsanam  - +91</t>
  </si>
  <si>
    <t xml:space="preserve"> Personal healing 6 session</t>
  </si>
  <si>
    <t>Padma - +91-</t>
  </si>
  <si>
    <t xml:space="preserve">Jothimani -  +91 - </t>
  </si>
  <si>
    <t>Kavitha - 91</t>
  </si>
  <si>
    <t>Vetrivel Vastu Sasthiram - +91</t>
  </si>
  <si>
    <t>- Lakshmi</t>
  </si>
  <si>
    <t xml:space="preserve">98407 43349 </t>
  </si>
  <si>
    <t>- Anu</t>
  </si>
  <si>
    <t xml:space="preserve">99428 38888 </t>
  </si>
  <si>
    <t xml:space="preserve">63801 25482 - </t>
  </si>
  <si>
    <t>Black Tourmaline Pyramid - 1
7chakra pyramid - 1
Money magnet bracelet - 1</t>
  </si>
  <si>
    <t>Sathya praba - +91-</t>
  </si>
  <si>
    <t xml:space="preserve">Jayashree - </t>
  </si>
  <si>
    <t xml:space="preserve"> kavipreetha</t>
  </si>
  <si>
    <t xml:space="preserve"> 97891 10544</t>
  </si>
  <si>
    <t>Lavanya - +91</t>
  </si>
  <si>
    <t>Gayathri - 91</t>
  </si>
  <si>
    <t>7338704822 -</t>
  </si>
  <si>
    <t>Siraj munira - +91-</t>
  </si>
  <si>
    <t>Santha Manikandan - +91-</t>
  </si>
  <si>
    <t>200 bla</t>
  </si>
  <si>
    <t>aadhira -</t>
  </si>
  <si>
    <t>FT26064T9/2WHOF</t>
  </si>
  <si>
    <t>Balance 200rs tomorrow send panuvaga</t>
  </si>
  <si>
    <t>Deepthipranab -  +91</t>
  </si>
  <si>
    <t>9074838591 -</t>
  </si>
  <si>
    <t>level1</t>
  </si>
  <si>
    <t xml:space="preserve">Mohanam Suriya - +91 </t>
  </si>
  <si>
    <t xml:space="preserve">Preethi Rajesh -  + - </t>
  </si>
  <si>
    <t xml:space="preserve">kavimalar - +91- </t>
  </si>
  <si>
    <t>Sterly  - +91</t>
  </si>
  <si>
    <t xml:space="preserve">Veeran - </t>
  </si>
  <si>
    <t xml:space="preserve">65 8657 6189 - </t>
  </si>
  <si>
    <t>Reiki level 1( 3mem)</t>
  </si>
  <si>
    <t>Karthika  - +91-</t>
  </si>
  <si>
    <t>Madhavi - +91</t>
  </si>
  <si>
    <t>ANITHA ASHOKRAJ - +91</t>
  </si>
  <si>
    <t>9585888333 -</t>
  </si>
  <si>
    <t>Kanmani - 91</t>
  </si>
  <si>
    <t>- komathi -</t>
  </si>
  <si>
    <t>Harshitha - +91-</t>
  </si>
  <si>
    <t>suji - +91</t>
  </si>
  <si>
    <t>6374168390 -</t>
  </si>
  <si>
    <t>BuwaneswariMadhavan</t>
  </si>
  <si>
    <t>ananthichidambaram7</t>
  </si>
  <si>
    <t>anugraka05</t>
  </si>
  <si>
    <t>7200735736-</t>
  </si>
  <si>
    <t xml:space="preserve"> Ganga Devi</t>
  </si>
  <si>
    <t xml:space="preserve"> 82204 94488 </t>
  </si>
  <si>
    <t>Naresh - 91</t>
  </si>
  <si>
    <t>Dr.Harsha Varthani</t>
  </si>
  <si>
    <t>Vikas - +91</t>
  </si>
  <si>
    <t>9751216604 -</t>
  </si>
  <si>
    <t xml:space="preserve"> 15min Urgent App</t>
  </si>
  <si>
    <t xml:space="preserve"> - prema</t>
  </si>
  <si>
    <t>96006 75528</t>
  </si>
  <si>
    <t>darshini - +91</t>
  </si>
  <si>
    <t xml:space="preserve">9060030013 - </t>
  </si>
  <si>
    <t>Vitia</t>
  </si>
  <si>
    <t>26/03/26</t>
  </si>
  <si>
    <t>Hema - +-</t>
  </si>
  <si>
    <t xml:space="preserve">1 (908) 240-0054 </t>
  </si>
  <si>
    <t xml:space="preserve"> 100ml medicine -2 shipping charge - 4500rs</t>
  </si>
  <si>
    <t>Gayathri -</t>
  </si>
  <si>
    <t xml:space="preserve"> 658334015 -</t>
  </si>
  <si>
    <t>#2040115885</t>
  </si>
  <si>
    <t xml:space="preserve"> Black tourmaline bracelet - 2
Rose quartz bracelet - 1
Citrine tumble stone set - 1
Shipping charge - 3700rs</t>
  </si>
  <si>
    <t>Sri Varshan - +91-</t>
  </si>
  <si>
    <t xml:space="preserve">Maleeshwari - +91 </t>
  </si>
  <si>
    <t>98944 11792 -</t>
  </si>
  <si>
    <t xml:space="preserve"> - Harshan</t>
  </si>
  <si>
    <t>Sigil money card</t>
  </si>
  <si>
    <t xml:space="preserve">Parvathy Gowrisankar - +91- </t>
  </si>
  <si>
    <t xml:space="preserve">Madhumathi - +91 - </t>
  </si>
  <si>
    <t xml:space="preserve"> 91766 46646</t>
  </si>
  <si>
    <t>100ml -</t>
  </si>
  <si>
    <t xml:space="preserve">Nandhana - +91 </t>
  </si>
  <si>
    <t xml:space="preserve">79044 21865 </t>
  </si>
  <si>
    <t>- Kumbam Rasi crystal - 1</t>
  </si>
  <si>
    <t>Srividhyaramji - +91</t>
  </si>
  <si>
    <t>9597961006 -</t>
  </si>
  <si>
    <t>Madhan - +91</t>
  </si>
  <si>
    <t>- lama fera certificate - 1</t>
  </si>
  <si>
    <t>27/03/26</t>
  </si>
  <si>
    <t>Rajavino  -</t>
  </si>
  <si>
    <t xml:space="preserve"> Tarot card reading class</t>
  </si>
  <si>
    <t xml:space="preserve"> - mujahid </t>
  </si>
  <si>
    <t>86101 71030</t>
  </si>
  <si>
    <t>- 15 min
Balancr amount refund achi ipo send panuvaga</t>
  </si>
  <si>
    <t xml:space="preserve">jakulin -  +91- </t>
  </si>
  <si>
    <t>Uma Ravi -91</t>
  </si>
  <si>
    <t>Aadhilakshmi - +91-</t>
  </si>
  <si>
    <t>Karthik - +91</t>
  </si>
  <si>
    <t>8015151622 -</t>
  </si>
  <si>
    <t xml:space="preserve"> zibu combo crystal - 1 set</t>
  </si>
  <si>
    <t xml:space="preserve"> bhuvaneshwari</t>
  </si>
  <si>
    <t>93617 68816</t>
  </si>
  <si>
    <t xml:space="preserve"> tarot class</t>
  </si>
  <si>
    <t xml:space="preserve"> elakiya</t>
  </si>
  <si>
    <t xml:space="preserve"> 30min appointment
Balance amount waiting</t>
  </si>
  <si>
    <t>zeen Deivamani - +91-</t>
  </si>
  <si>
    <t>7418188704 -</t>
  </si>
  <si>
    <t xml:space="preserve"> reiki lev el 2</t>
  </si>
  <si>
    <t xml:space="preserve">Anitha raja - +91 </t>
  </si>
  <si>
    <t>- Lava 7 chakra bracelet - 1
pyrite bracelet - 1</t>
  </si>
  <si>
    <t>28/03/26</t>
  </si>
  <si>
    <t>Anju - +91-</t>
  </si>
  <si>
    <t xml:space="preserve"> 90619 45126 </t>
  </si>
  <si>
    <t xml:space="preserve">Aishwarya - +91- </t>
  </si>
  <si>
    <t xml:space="preserve"> 82488 62350 </t>
  </si>
  <si>
    <t>Tamil selvi - +91</t>
  </si>
  <si>
    <t>8148260694-</t>
  </si>
  <si>
    <t>dhevika muthu - +91</t>
  </si>
  <si>
    <t xml:space="preserve">9080686192 - </t>
  </si>
  <si>
    <t>Thanusu raasi bracelet 1</t>
  </si>
  <si>
    <t xml:space="preserve">Deepak Kumar -+91 </t>
  </si>
  <si>
    <t>97872 14918 -</t>
  </si>
  <si>
    <t>- Priya</t>
  </si>
  <si>
    <t xml:space="preserve"> - Dharini</t>
  </si>
  <si>
    <t>Merlin - +91</t>
  </si>
  <si>
    <t xml:space="preserve"> 95383 47897 -</t>
  </si>
  <si>
    <t xml:space="preserve"> Black Tourmaline Pyramid - 1
Citrine pyramid - 1
Triple Protection bracelet - 2</t>
  </si>
  <si>
    <t xml:space="preserve"> 7358963353 -</t>
  </si>
  <si>
    <t xml:space="preserve"> Money magnet bracelet - 1</t>
  </si>
  <si>
    <t xml:space="preserve"> 84384 82661</t>
  </si>
  <si>
    <t xml:space="preserve"> 50ml medicine 1</t>
  </si>
  <si>
    <t xml:space="preserve">Puvi - +91  - </t>
  </si>
  <si>
    <t>97907 96599</t>
  </si>
  <si>
    <t>Tigers eye bracelet - 1</t>
  </si>
  <si>
    <t xml:space="preserve"> - Vimala </t>
  </si>
  <si>
    <t>49 176 87319020</t>
  </si>
  <si>
    <r>
      <rPr>
        <rFont val="Arial"/>
        <color theme="1"/>
        <sz val="11.0"/>
      </rPr>
      <t xml:space="preserve">Tarot reading class
Brown gown -1
 Aura cleansing spray -2,
 March and April Brahma mugurtha
</t>
    </r>
    <r>
      <rPr>
        <rFont val="Arial"/>
        <b/>
        <color theme="1"/>
        <sz val="11.0"/>
      </rPr>
      <t>Balance amount - 8,678rs nambakitta irukku</t>
    </r>
  </si>
  <si>
    <t xml:space="preserve"> - Bhuvaneswari -</t>
  </si>
  <si>
    <t>79045 18413</t>
  </si>
  <si>
    <t>Sobiya</t>
  </si>
  <si>
    <t xml:space="preserve">93421 27442 </t>
  </si>
  <si>
    <t>mithunam rasi bracelet - 
1 already 3rd nambar kita Iruku</t>
  </si>
  <si>
    <t xml:space="preserve">Lakshmi - +91 </t>
  </si>
  <si>
    <t xml:space="preserve"> 97890 47634 </t>
  </si>
  <si>
    <t xml:space="preserve"> selinite plate</t>
  </si>
  <si>
    <t>Fullmoonday &amp; brahma mugurtha
Balance amount waiting</t>
  </si>
  <si>
    <t>29/03/26</t>
  </si>
  <si>
    <t xml:space="preserve">seemaabi - +91 - </t>
  </si>
  <si>
    <t>reiki level-2</t>
  </si>
  <si>
    <t xml:space="preserve">B.SASIKALA - +91 - </t>
  </si>
  <si>
    <t>Tarot Reading class</t>
  </si>
  <si>
    <t>87786 57577</t>
  </si>
  <si>
    <t xml:space="preserve"> mahalaxmi</t>
  </si>
  <si>
    <t>86556 97598</t>
  </si>
  <si>
    <t>Glory</t>
  </si>
  <si>
    <t>Gomathi - 91</t>
  </si>
  <si>
    <t>8019277912 -</t>
  </si>
  <si>
    <t xml:space="preserve"> citrine pyramid - 1</t>
  </si>
  <si>
    <t xml:space="preserve">Viji - 91- </t>
  </si>
  <si>
    <t xml:space="preserve">90036 36883 </t>
  </si>
  <si>
    <t>30/03/26</t>
  </si>
  <si>
    <t>Banu - +91 -</t>
  </si>
  <si>
    <t xml:space="preserve"> - Sabitha - </t>
  </si>
  <si>
    <t>mithunam rasi -1
Dhanusu rasi bracelet -1</t>
  </si>
  <si>
    <t>Mekala -</t>
  </si>
  <si>
    <t>9715726026-</t>
  </si>
  <si>
    <t xml:space="preserve">97863 38562 </t>
  </si>
  <si>
    <t xml:space="preserve"> - geetha balakrishnan- </t>
  </si>
  <si>
    <t xml:space="preserve">Karthika  - </t>
  </si>
  <si>
    <t xml:space="preserve"> 7708001242 -</t>
  </si>
  <si>
    <t>Reiki  level 2</t>
  </si>
  <si>
    <t>Sridevi - 91 -</t>
  </si>
  <si>
    <t xml:space="preserve">Selvi - </t>
  </si>
  <si>
    <t xml:space="preserve"> +15866636150 -</t>
  </si>
  <si>
    <t xml:space="preserve">Selvi -  </t>
  </si>
  <si>
    <t>Tarot card reading class</t>
  </si>
  <si>
    <t>KARUPPAIYAN T - +91</t>
  </si>
  <si>
    <t>Asha - +9 -</t>
  </si>
  <si>
    <t>RAMJI -  +91 -</t>
  </si>
  <si>
    <t xml:space="preserve">Sailaja-+ </t>
  </si>
  <si>
    <t>64 27 378 0663 -</t>
  </si>
  <si>
    <t>200 bal</t>
  </si>
  <si>
    <t xml:space="preserve">Aadhilakshmi - +91 </t>
  </si>
  <si>
    <t xml:space="preserve"> 90429 39548-</t>
  </si>
  <si>
    <t>Sowmya Raghavan - +91-</t>
  </si>
  <si>
    <t xml:space="preserve">Archana - +91 - </t>
  </si>
  <si>
    <t xml:space="preserve">73970 70763 </t>
  </si>
  <si>
    <t>mesham rasi</t>
  </si>
  <si>
    <t xml:space="preserve">Naveen -+91 </t>
  </si>
  <si>
    <t xml:space="preserve"> 63799 86233 -</t>
  </si>
  <si>
    <t xml:space="preserve">Karthiha - +91 - </t>
  </si>
  <si>
    <t>70309 77861</t>
  </si>
  <si>
    <t>distance Healing Session-3</t>
  </si>
  <si>
    <t>31/03/26</t>
  </si>
  <si>
    <t>Mayilsamy</t>
  </si>
  <si>
    <t xml:space="preserve">87600 30034 </t>
  </si>
  <si>
    <t xml:space="preserve">Yogalakshmi - +91 - </t>
  </si>
  <si>
    <t xml:space="preserve">94449 23593 </t>
  </si>
  <si>
    <t xml:space="preserve">63794 98990 </t>
  </si>
  <si>
    <t>valentines combo crystal</t>
  </si>
  <si>
    <t xml:space="preserve">Kavitha - - </t>
  </si>
  <si>
    <t xml:space="preserve">86109 21890 </t>
  </si>
  <si>
    <t xml:space="preserve">mahisivaguru - +91- </t>
  </si>
  <si>
    <t xml:space="preserve">Nandhini -  +91- </t>
  </si>
  <si>
    <t>Suwetha +91 -</t>
  </si>
  <si>
    <t>Divya -+91 -</t>
  </si>
  <si>
    <t xml:space="preserve">99949 61421 </t>
  </si>
  <si>
    <t>Annadhanam +Fullmoonday = 500+130=Rs630</t>
  </si>
  <si>
    <t xml:space="preserve"> 85471 71514</t>
  </si>
  <si>
    <t>- Saraswathi</t>
  </si>
  <si>
    <t xml:space="preserve">88830 45607 </t>
  </si>
  <si>
    <t>1150 bal</t>
  </si>
  <si>
    <t>ANUSREEKC</t>
  </si>
  <si>
    <t>97899 85218</t>
  </si>
  <si>
    <t xml:space="preserve"> - Reiki Level 2</t>
  </si>
  <si>
    <t xml:space="preserve">Chithra M </t>
  </si>
  <si>
    <t xml:space="preserve"> - kowsalya</t>
  </si>
  <si>
    <t>97154 20099</t>
  </si>
  <si>
    <t>Kadakam rasi bracelet -1
Full moon day - 1 person</t>
  </si>
  <si>
    <t xml:space="preserve"> </t>
  </si>
  <si>
    <t xml:space="preserve"> - Latha</t>
  </si>
  <si>
    <t>Rajeyoganand -  +91</t>
  </si>
  <si>
    <t xml:space="preserve">  Tarot class</t>
  </si>
  <si>
    <t>Sankar -  +91-</t>
  </si>
  <si>
    <t xml:space="preserve"> Kumbam raasi bracelet 1</t>
  </si>
  <si>
    <t xml:space="preserve">Jyothi Murali  +91- </t>
  </si>
  <si>
    <t>Gayathri -91</t>
  </si>
  <si>
    <t xml:space="preserve">Renuka Saminatha -  +91- </t>
  </si>
  <si>
    <t xml:space="preserve">Kavitha R- +91 - </t>
  </si>
  <si>
    <t>black turmaline bracelet 1</t>
  </si>
  <si>
    <t>Francia - +91</t>
  </si>
  <si>
    <t xml:space="preserve">Ayyappan saran - 91- </t>
  </si>
  <si>
    <t>tarot class -1</t>
  </si>
  <si>
    <t>Indra surendran - 91-</t>
  </si>
  <si>
    <t xml:space="preserve">Chithra M  - +91 - </t>
  </si>
  <si>
    <t xml:space="preserve">Tarot class </t>
  </si>
  <si>
    <t xml:space="preserve">Bakkiyalakshmi - +91- </t>
  </si>
  <si>
    <t xml:space="preserve"> tarot reading class</t>
  </si>
  <si>
    <t xml:space="preserve"> - suganthi </t>
  </si>
  <si>
    <t xml:space="preserve">tarot class </t>
  </si>
  <si>
    <t>Krithi -  +91-</t>
  </si>
  <si>
    <t xml:space="preserve">Eswari - +91 - </t>
  </si>
  <si>
    <t xml:space="preserve">vasanthishreesamy -  +91- </t>
  </si>
  <si>
    <t>Srividhyaramji - +91-</t>
  </si>
  <si>
    <t xml:space="preserve">Vanitha V - +91- </t>
  </si>
  <si>
    <t>2026040215787842</t>
  </si>
  <si>
    <t>Tarot Class</t>
  </si>
  <si>
    <t>- Ramya -</t>
  </si>
  <si>
    <t xml:space="preserve">Balaji Sundar - +91 - </t>
  </si>
  <si>
    <t>Baby healing -3 session</t>
  </si>
  <si>
    <t>Geetha - +91 -</t>
  </si>
  <si>
    <t>Kavithra -  +91 -</t>
  </si>
  <si>
    <t>Shobana</t>
  </si>
  <si>
    <t>Tarot class</t>
  </si>
  <si>
    <t xml:space="preserve">Tamizharasi A </t>
  </si>
  <si>
    <t>Bhavani Devi+91</t>
  </si>
  <si>
    <t>Tarot Card Reading class - 1</t>
  </si>
  <si>
    <t>- latha</t>
  </si>
  <si>
    <t xml:space="preserve">-prakalya- </t>
  </si>
  <si>
    <t>IN12609130702947</t>
  </si>
  <si>
    <t>Tarot class &amp; shipping 6300</t>
  </si>
  <si>
    <t>Aathira  -  + -</t>
  </si>
  <si>
    <t xml:space="preserve"> Tarot class
7 chakra selenite plate 1
Money magnet bracelet 1
Shipping charge</t>
  </si>
  <si>
    <t xml:space="preserve">Prasitha Lenith - +- </t>
  </si>
  <si>
    <t>tarot class&amp;shipping charge</t>
  </si>
  <si>
    <t xml:space="preserve"> 63794 98990 </t>
  </si>
  <si>
    <t>Arumugaselvi - +91</t>
  </si>
  <si>
    <t xml:space="preserve"> 63807 32348 -</t>
  </si>
  <si>
    <t xml:space="preserve"> bach medicine 100ml 1</t>
  </si>
  <si>
    <t>Sagaya marry - +91 -</t>
  </si>
  <si>
    <t xml:space="preserve"> 73388 22267</t>
  </si>
  <si>
    <t xml:space="preserve"> subhashini</t>
  </si>
  <si>
    <t xml:space="preserve"> 93846 22763</t>
  </si>
  <si>
    <t xml:space="preserve"> 96550 60795 - </t>
  </si>
  <si>
    <t>2 certificate &amp; Shipping charges</t>
  </si>
  <si>
    <t>Umadevi - +91</t>
  </si>
  <si>
    <t xml:space="preserve"> 97415 88244 - </t>
  </si>
  <si>
    <t>Priyanka - +91</t>
  </si>
  <si>
    <t xml:space="preserve"> 97863 38562</t>
  </si>
  <si>
    <t>Rose quartz pyramid -1
Green aventurine pyramid - 1
Howlite bracelet - 1</t>
  </si>
  <si>
    <t>Kumaresan - +91</t>
  </si>
  <si>
    <t xml:space="preserve"> 97917 92913 </t>
  </si>
  <si>
    <t>- 30min</t>
  </si>
  <si>
    <t>Usha venkat - +91</t>
  </si>
  <si>
    <t xml:space="preserve"> 99403 11441 </t>
  </si>
  <si>
    <t>- Tarot class</t>
  </si>
  <si>
    <t xml:space="preserve"> 99620 94942</t>
  </si>
  <si>
    <t>2278 zeal current account</t>
  </si>
  <si>
    <t xml:space="preserve"> - surekha</t>
  </si>
  <si>
    <t>#2061358168</t>
  </si>
  <si>
    <t xml:space="preserve">Thanuja - + </t>
  </si>
  <si>
    <t>44 7393 728640</t>
  </si>
  <si>
    <t>HDFC77A48A7B4227</t>
  </si>
  <si>
    <t>tarot reading class &amp;-  shipping charges</t>
  </si>
  <si>
    <t xml:space="preserve"> - Sangeetha</t>
  </si>
  <si>
    <t>Black tourmaline Pyramid- 1
Black tourmaline bracelet-3
Annapoorna prymid-1
Pyrite pyramid- 1
Triple protection bracelet- 1
Choku rei pendant-1
Amethyst prymid-1
Tigers eye prymid-1
Black &amp; selenite mix crystal-1
Zibu coin  combo crystal - 1set
Selenite plate-1
Kumbam rasi bracelet - 1
Meenam rasi bracelet - 1</t>
  </si>
  <si>
    <t xml:space="preserve">Kavitha - + </t>
  </si>
  <si>
    <t>60 16-393 0439</t>
  </si>
  <si>
    <t>Tarot Card Reading class</t>
  </si>
  <si>
    <t xml:space="preserve"> - kavitha</t>
  </si>
  <si>
    <t>64 27 378 0663</t>
  </si>
  <si>
    <t xml:space="preserve">Rajalatha - +91 </t>
  </si>
  <si>
    <t>70107 67373 -</t>
  </si>
  <si>
    <t xml:space="preserve"> tarot reading class </t>
  </si>
  <si>
    <t xml:space="preserve">janavi - +91 </t>
  </si>
  <si>
    <t>70223 66782 -</t>
  </si>
  <si>
    <t xml:space="preserve"> maheswaran</t>
  </si>
  <si>
    <t xml:space="preserve"> tarot clas</t>
  </si>
  <si>
    <t xml:space="preserve"> - rathi</t>
  </si>
  <si>
    <t>73387 77518</t>
  </si>
  <si>
    <t>Tarot reading class fees</t>
  </si>
  <si>
    <t xml:space="preserve"> Murugesan </t>
  </si>
  <si>
    <t>74484 57565</t>
  </si>
  <si>
    <t>red carnelian bracelet - 1</t>
  </si>
  <si>
    <t xml:space="preserve">Priyadarshini - +91 </t>
  </si>
  <si>
    <t>77080 18341 -</t>
  </si>
  <si>
    <t>Rajalakshmi N - +91</t>
  </si>
  <si>
    <t xml:space="preserve">7708566322 - </t>
  </si>
  <si>
    <t>Dhanush rasi bracelet -1</t>
  </si>
  <si>
    <t xml:space="preserve"> - Hariom</t>
  </si>
  <si>
    <t>78068 68671</t>
  </si>
  <si>
    <t>Sundaramoorthi - +91  -</t>
  </si>
  <si>
    <t>79045 19504</t>
  </si>
  <si>
    <t xml:space="preserve"> - jagathaa</t>
  </si>
  <si>
    <t>80150 93078</t>
  </si>
  <si>
    <t xml:space="preserve"> preetha</t>
  </si>
  <si>
    <t>80560 55134</t>
  </si>
  <si>
    <t xml:space="preserve">Ashini - +91 </t>
  </si>
  <si>
    <t xml:space="preserve">81486 01751 </t>
  </si>
  <si>
    <t xml:space="preserve"> tarot reading class
balance amount Tuesday payment panuvanga</t>
  </si>
  <si>
    <t xml:space="preserve"> Mithila K S - </t>
  </si>
  <si>
    <t>831 049 0255 -</t>
  </si>
  <si>
    <t>Tarot reading class</t>
  </si>
  <si>
    <t xml:space="preserve">Varatharajan - +91 </t>
  </si>
  <si>
    <t>84892 05566 -</t>
  </si>
  <si>
    <t>Monika - +91 -</t>
  </si>
  <si>
    <t xml:space="preserve">84895 55161 </t>
  </si>
  <si>
    <t>Black tourmaline bracelet 2
7Chakra bracelet 1
Amethyst tumble stone set 1</t>
  </si>
  <si>
    <t>Nitya -  -</t>
  </si>
  <si>
    <t>86102 44566</t>
  </si>
  <si>
    <t xml:space="preserve">manimaran </t>
  </si>
  <si>
    <t>86828 70378</t>
  </si>
  <si>
    <t>black tourmaline tumble 2 stones</t>
  </si>
  <si>
    <t xml:space="preserve">Mani maran - +91 </t>
  </si>
  <si>
    <t>86828 70378 -</t>
  </si>
  <si>
    <t xml:space="preserve"> tumble stone set balance amount
Tiger's eye thumble stone balance amount</t>
  </si>
  <si>
    <t>88382 93060 -</t>
  </si>
  <si>
    <t xml:space="preserve"> tarot class </t>
  </si>
  <si>
    <t xml:space="preserve">89254 08163 </t>
  </si>
  <si>
    <t xml:space="preserve">Jayalakshmi - +91 </t>
  </si>
  <si>
    <t xml:space="preserve">90358 17820 -  </t>
  </si>
  <si>
    <t>4 certificate &amp; shipping charge</t>
  </si>
  <si>
    <t xml:space="preserve">  latha </t>
  </si>
  <si>
    <t>91416 99988</t>
  </si>
  <si>
    <t>- Sangeeth</t>
  </si>
  <si>
    <t xml:space="preserve">Sowmiya - +91 </t>
  </si>
  <si>
    <t xml:space="preserve">94438 15652 - </t>
  </si>
  <si>
    <t>mesam rasi bracelet 1</t>
  </si>
  <si>
    <t xml:space="preserve"> vijayakumari</t>
  </si>
  <si>
    <t>94444 71913 -</t>
  </si>
  <si>
    <t>609488109746
609488214039
609515615782
609515660784
609484804368
609484905568
609485002870</t>
  </si>
  <si>
    <t xml:space="preserve"> tarot reading class - 1 
</t>
  </si>
  <si>
    <t xml:space="preserve"> - inthumathi</t>
  </si>
  <si>
    <t>94451 82370</t>
  </si>
  <si>
    <t>Medicine - 50ml</t>
  </si>
  <si>
    <t xml:space="preserve"> eswaran </t>
  </si>
  <si>
    <t>94872 80985</t>
  </si>
  <si>
    <t>Uma - +91 -</t>
  </si>
  <si>
    <t>tarot class</t>
  </si>
  <si>
    <t xml:space="preserve">Mahendran - +91  </t>
  </si>
  <si>
    <t>95001 79745 -</t>
  </si>
  <si>
    <t xml:space="preserve">Krishnaveni  - +91 </t>
  </si>
  <si>
    <t>95005 27486 -</t>
  </si>
  <si>
    <t>609439129436
609456539268
609418736276
609439238991
609441130323
609486134673
609402040929
609424340627
609451432219
609433436838
609449947999</t>
  </si>
  <si>
    <t>Vanamadevi - 91-</t>
  </si>
  <si>
    <t>9535371591 -</t>
  </si>
  <si>
    <t xml:space="preserve"> - geetha</t>
  </si>
  <si>
    <t>95664 78537</t>
  </si>
  <si>
    <t>95858 88333</t>
  </si>
  <si>
    <t xml:space="preserve">Ragini - +91 - </t>
  </si>
  <si>
    <t xml:space="preserve">96531 57374 </t>
  </si>
  <si>
    <t xml:space="preserve">Evetha - +91 </t>
  </si>
  <si>
    <t>9677420109 -</t>
  </si>
  <si>
    <t xml:space="preserve">Vijayashree - + </t>
  </si>
  <si>
    <t>971529962552 -</t>
  </si>
  <si>
    <t xml:space="preserve">Roslin Srimurugan  - + </t>
  </si>
  <si>
    <t>- jaya Bharathi</t>
  </si>
  <si>
    <t xml:space="preserve">97512 07488 </t>
  </si>
  <si>
    <t xml:space="preserve">97877 17610 - </t>
  </si>
  <si>
    <t xml:space="preserve"> - usha rani</t>
  </si>
  <si>
    <t>97880 23824</t>
  </si>
  <si>
    <t>Citrine tumble stone -1set</t>
  </si>
  <si>
    <t xml:space="preserve"> - preethi</t>
  </si>
  <si>
    <t>97890 35666</t>
  </si>
  <si>
    <t xml:space="preserve"> Rama  -</t>
  </si>
  <si>
    <t>9840460932 -</t>
  </si>
  <si>
    <t>Saranya ganesh -  -</t>
  </si>
  <si>
    <t xml:space="preserve">98422 37927 </t>
  </si>
  <si>
    <t>Tarot reading class - 1</t>
  </si>
  <si>
    <t>Suji Rathinavel - +91  -</t>
  </si>
  <si>
    <t>98424 53215</t>
  </si>
  <si>
    <t xml:space="preserve"> 50ml - 3</t>
  </si>
  <si>
    <t>Hema - +91 -</t>
  </si>
  <si>
    <t xml:space="preserve"> Distance Healing -(2person)</t>
  </si>
  <si>
    <t xml:space="preserve"> - Mohan Kumar</t>
  </si>
  <si>
    <t>30 minutes Tarot reading</t>
  </si>
  <si>
    <t xml:space="preserve"> mohan kumar</t>
  </si>
  <si>
    <t>98430 83830 -</t>
  </si>
  <si>
    <t xml:space="preserve">Devasena - +91 </t>
  </si>
  <si>
    <t xml:space="preserve">99011 41067 - </t>
  </si>
  <si>
    <t xml:space="preserve"> ramya </t>
  </si>
  <si>
    <t>99522 48106</t>
  </si>
  <si>
    <t xml:space="preserve">Sreelatha - +91  - </t>
  </si>
  <si>
    <t>99701 66444</t>
  </si>
  <si>
    <t>6 session</t>
  </si>
  <si>
    <t>15 min
 15 min book panirkaga  
ipo 15 min total 30 min note panikuga</t>
  </si>
  <si>
    <t>14/03/26</t>
  </si>
  <si>
    <t xml:space="preserve">Sriranjani </t>
  </si>
  <si>
    <t xml:space="preserve">93420 00380 </t>
  </si>
  <si>
    <t>Tarot reading class -1</t>
  </si>
  <si>
    <t xml:space="preserve">Priyanka </t>
  </si>
  <si>
    <t>Tartot reading class</t>
  </si>
  <si>
    <t>tarot reading class-1 , shipping 5300</t>
  </si>
  <si>
    <t>Muthalaggan</t>
  </si>
  <si>
    <t>tarot reading class - 2100 ,shipping - 4300</t>
  </si>
  <si>
    <t>Sathya+91</t>
  </si>
  <si>
    <t>ID
607961286575</t>
  </si>
  <si>
    <t>Vanitha Ananth</t>
  </si>
  <si>
    <t>22/03/26</t>
  </si>
  <si>
    <r>
      <rPr>
        <rFont val="Arial"/>
        <color theme="1"/>
        <sz val="11.0"/>
      </rPr>
      <t xml:space="preserve">Tarot reading class
Brown gown -1
 Aura cleansing spray -2,
 March and April Brahma mugurtha
</t>
    </r>
    <r>
      <rPr>
        <rFont val="Arial"/>
        <b/>
        <color theme="1"/>
        <sz val="11.0"/>
      </rPr>
      <t>Balance amount - 8,678rs nambakitta irukku</t>
    </r>
  </si>
  <si>
    <t>sir count</t>
  </si>
  <si>
    <t xml:space="preserve">premavathirajasekar - +91 - </t>
  </si>
  <si>
    <t xml:space="preserve">9597769398 - </t>
  </si>
  <si>
    <t>331 lakshmi acc</t>
  </si>
  <si>
    <t>Ganga -  +</t>
  </si>
  <si>
    <t>971553716323 -</t>
  </si>
  <si>
    <t>IN12609130492780</t>
  </si>
  <si>
    <t xml:space="preserve">Tamizharasi A - +91 </t>
  </si>
  <si>
    <t>9944318422 -</t>
  </si>
  <si>
    <t>Tarot class {</t>
  </si>
  <si>
    <t>tarot reading class
 shipping charges</t>
  </si>
  <si>
    <t xml:space="preserve"> - jaya Bharathi</t>
  </si>
  <si>
    <t xml:space="preserve"> tarot reading class - 1 
balance amount 20 min la pay panuvaga</t>
  </si>
  <si>
    <t>231 account</t>
  </si>
  <si>
    <t>Vasanthi - +</t>
  </si>
  <si>
    <t>49 1511 9662671 -</t>
  </si>
  <si>
    <t>R19 156 190 491</t>
  </si>
  <si>
    <t xml:space="preserve"> tarot reading class - 1 </t>
  </si>
  <si>
    <t>sir Account</t>
  </si>
  <si>
    <t>Jayalakshmi - +91  -</t>
  </si>
  <si>
    <t>90358 17820</t>
  </si>
  <si>
    <t>Aravazhi -  +91</t>
  </si>
  <si>
    <t>9949528352 -</t>
  </si>
  <si>
    <t xml:space="preserve"> Tarot clas</t>
  </si>
  <si>
    <t>Menaka - +91</t>
  </si>
  <si>
    <t xml:space="preserve"> 97897 40661 -</t>
  </si>
  <si>
    <t xml:space="preserve"> tarot reading class -</t>
  </si>
  <si>
    <t>name</t>
  </si>
  <si>
    <t>cont</t>
  </si>
  <si>
    <t>dis</t>
  </si>
  <si>
    <t>pin</t>
  </si>
  <si>
    <t>courier name</t>
  </si>
  <si>
    <t>dtdc</t>
  </si>
  <si>
    <t>st</t>
  </si>
  <si>
    <t>post</t>
  </si>
  <si>
    <t>Auntha - +41782507484 - Lama fera &amp; shipping charges</t>
  </si>
  <si>
    <t xml:space="preserve"> priya prabhu</t>
  </si>
  <si>
    <t xml:space="preserve"> lamafera healing class</t>
  </si>
  <si>
    <t xml:space="preserve">Sulfiya </t>
  </si>
  <si>
    <t>Lamafera class</t>
  </si>
  <si>
    <t>Lama Fera class</t>
  </si>
  <si>
    <t xml:space="preserve">namrutha sree </t>
  </si>
  <si>
    <t xml:space="preserve">Vidya vithu -  </t>
  </si>
  <si>
    <t>6363702935 -</t>
  </si>
  <si>
    <t>lama fera</t>
  </si>
  <si>
    <t>Divya Angel</t>
  </si>
  <si>
    <t xml:space="preserve">Hemalatha Anandan </t>
  </si>
  <si>
    <t xml:space="preserve">Vasugi premnath </t>
  </si>
  <si>
    <t xml:space="preserve"> Lamafera class</t>
  </si>
  <si>
    <t xml:space="preserve"> Lama fera Class</t>
  </si>
  <si>
    <t>MB75800660282031</t>
  </si>
  <si>
    <t xml:space="preserve"> lama fera healing session</t>
  </si>
  <si>
    <t>9689756 5005</t>
  </si>
  <si>
    <t>Lamafera Class</t>
  </si>
  <si>
    <t xml:space="preserve"> 90036 36883</t>
  </si>
  <si>
    <t>705688752605
526019264105</t>
  </si>
  <si>
    <t>lama fera class</t>
  </si>
  <si>
    <t>lama fera - 1</t>
  </si>
  <si>
    <t>- Dinesh Kumar</t>
  </si>
  <si>
    <t>971 56 682 9860</t>
  </si>
  <si>
    <t xml:space="preserve">Pavalathai </t>
  </si>
  <si>
    <t>82207 41804</t>
  </si>
  <si>
    <t>Lama fera class</t>
  </si>
  <si>
    <t>Triveni pradeep</t>
  </si>
  <si>
    <t xml:space="preserve">98863 66213 </t>
  </si>
  <si>
    <t>lama fera class
Balance amount next 
month pay 
pannuvanga</t>
  </si>
  <si>
    <t>Lama Fera class fees</t>
  </si>
  <si>
    <t xml:space="preserve"> santha Lakshmi</t>
  </si>
  <si>
    <t xml:space="preserve"> Lama Fera class</t>
  </si>
  <si>
    <t xml:space="preserve">vimaladevi </t>
  </si>
  <si>
    <t>lama fera healing session + shipping 5500
balance amount irukku</t>
  </si>
  <si>
    <t xml:space="preserve">marlin </t>
  </si>
  <si>
    <t>15000 pay pani iruknga</t>
  </si>
  <si>
    <t>October</t>
  </si>
  <si>
    <t xml:space="preserve"> Banu </t>
  </si>
  <si>
    <t>Lama Fera class</t>
  </si>
  <si>
    <t xml:space="preserve">Duxshana </t>
  </si>
  <si>
    <t>33 7 67 06 89 92</t>
  </si>
  <si>
    <t>UTIB0001715</t>
  </si>
  <si>
    <t>Shipping charge - 5000</t>
  </si>
  <si>
    <t>hdfc0006543,</t>
  </si>
  <si>
    <t xml:space="preserve">Merlin F Benjamin </t>
  </si>
  <si>
    <t>Vidhya Srinivasan</t>
  </si>
  <si>
    <t>lamafera class</t>
  </si>
  <si>
    <t xml:space="preserve">Vaishini
</t>
  </si>
  <si>
    <t>Lama fera class shipping charges</t>
  </si>
  <si>
    <t xml:space="preserve">Balaji </t>
  </si>
  <si>
    <t xml:space="preserve"> Lama fera</t>
  </si>
  <si>
    <t xml:space="preserve">Deepa aravind </t>
  </si>
  <si>
    <t xml:space="preserve"> 971 52 839 7390</t>
  </si>
  <si>
    <t>Lamafera kit</t>
  </si>
  <si>
    <t xml:space="preserve">Geethanjali </t>
  </si>
  <si>
    <t>99946 88326</t>
  </si>
  <si>
    <t xml:space="preserve">Anbil Chelambi </t>
  </si>
  <si>
    <t xml:space="preserve"> Rosemary</t>
  </si>
  <si>
    <t>966 53 589 7134</t>
  </si>
  <si>
    <t>564782701103
113126601775</t>
  </si>
  <si>
    <t>Kamala</t>
  </si>
  <si>
    <t xml:space="preserve"> 98912 35725 </t>
  </si>
  <si>
    <t>3904247 49135
3913206 38106</t>
  </si>
  <si>
    <t>lamafera kit</t>
  </si>
  <si>
    <t xml:space="preserve">Kanthasamy </t>
  </si>
  <si>
    <t>FR1704841352</t>
  </si>
  <si>
    <t>Shipping charges</t>
  </si>
  <si>
    <t>Vaishu.G</t>
  </si>
  <si>
    <t xml:space="preserve"> lama fera healing - 1</t>
  </si>
  <si>
    <t xml:space="preserve">Preethi bala </t>
  </si>
  <si>
    <t>Indra manivelan</t>
  </si>
  <si>
    <t>90036 36883</t>
  </si>
  <si>
    <t xml:space="preserve"> 91760 56969 </t>
  </si>
  <si>
    <t>Auntha</t>
  </si>
  <si>
    <t>Lama fera &amp; shipping charges</t>
  </si>
  <si>
    <t xml:space="preserve">96202 12818 </t>
  </si>
  <si>
    <t>Lama Fera Healing</t>
  </si>
  <si>
    <t xml:space="preserve"> Mahalakshmi </t>
  </si>
  <si>
    <t xml:space="preserve"> 77080 06760</t>
  </si>
  <si>
    <t>Bharathy</t>
  </si>
  <si>
    <t>ICICN12025101503551247</t>
  </si>
  <si>
    <t xml:space="preserve">1 (571) 471-2996 </t>
  </si>
  <si>
    <t>sharmila</t>
  </si>
  <si>
    <t xml:space="preserve">93925 51131 </t>
  </si>
  <si>
    <t>T2510151122503206687439
T2510300918201251441810</t>
  </si>
  <si>
    <t xml:space="preserve">Thayanayagi </t>
  </si>
  <si>
    <t>44 7452 888832 </t>
  </si>
  <si>
    <t>1) Lama fera Class
2) Green aventurine  pyramid -1
3) zibu coin -1
4) pyrite cluster set 1
5) shipping charges</t>
  </si>
  <si>
    <t>65 9109 6451</t>
  </si>
  <si>
    <t>ICICN12025101503611731</t>
  </si>
  <si>
    <t>lama fera healing - 1
shipping charge - 5000</t>
  </si>
  <si>
    <t xml:space="preserve">maliny france </t>
  </si>
  <si>
    <t>Lama fera class
Black tourmaline bracelet - 1
Money magnet bracelet - 1</t>
  </si>
  <si>
    <t xml:space="preserve">65 9787 5795 </t>
  </si>
  <si>
    <t>528954220921
528954659218</t>
  </si>
  <si>
    <t xml:space="preserve"> lama fera healing - 1
Pyrite Cluster 1</t>
  </si>
  <si>
    <t>Lama Fera class fees</t>
  </si>
  <si>
    <t xml:space="preserve"> Thenmozhi dubai</t>
  </si>
  <si>
    <t xml:space="preserve"> Divya  </t>
  </si>
  <si>
    <t>971 55 792 2706‬</t>
  </si>
  <si>
    <t xml:space="preserve"> Lamafera kit - 1</t>
  </si>
  <si>
    <t>Maheshsree</t>
  </si>
  <si>
    <t xml:space="preserve"> lama feea healing - 1</t>
  </si>
  <si>
    <t>Deepa rajan</t>
  </si>
  <si>
    <t>CIUBH25294008327</t>
  </si>
  <si>
    <t>lama fera healing - 1</t>
  </si>
  <si>
    <t>Vithiya Lakshmanan‪</t>
  </si>
  <si>
    <t>Shanthimani</t>
  </si>
  <si>
    <t>80724 82416</t>
  </si>
  <si>
    <t>24/10/25
31/10/25</t>
  </si>
  <si>
    <t xml:space="preserve"> Preethi </t>
  </si>
  <si>
    <t xml:space="preserve">Madana Suganthiya </t>
  </si>
  <si>
    <t xml:space="preserve"> Lama fera class</t>
  </si>
  <si>
    <t>Lama Fera Healing &amp; Brahma mugurtha</t>
  </si>
  <si>
    <t>Amudha</t>
  </si>
  <si>
    <t xml:space="preserve"> lamafera kit -1</t>
  </si>
  <si>
    <t>26/10/2025</t>
  </si>
  <si>
    <t>yoga</t>
  </si>
  <si>
    <t>96114 18944‬</t>
  </si>
  <si>
    <t>T2510261420541314420789
T2510261420190147690227
T2510261418476352283670</t>
  </si>
  <si>
    <t xml:space="preserve">Niyaz Fathima </t>
  </si>
  <si>
    <t>530025726510
113274811258</t>
  </si>
  <si>
    <t>Lamafera kit -1
7 Chakra  pyramid - 1
Balance - 2000
Shipping charges - 5000</t>
  </si>
  <si>
    <t>Saveetha</t>
  </si>
  <si>
    <t>lamafera class</t>
  </si>
  <si>
    <t xml:space="preserve"> sindhu</t>
  </si>
  <si>
    <t xml:space="preserve"> lamafera kit - 1</t>
  </si>
  <si>
    <t xml:space="preserve">Raajavarisai </t>
  </si>
  <si>
    <t xml:space="preserve">88258 03204 </t>
  </si>
  <si>
    <t>Lama Fera class fees 
Selenite plate-1 
Pyrite cluster-1 set</t>
  </si>
  <si>
    <t xml:space="preserve">naliniuthaman </t>
  </si>
  <si>
    <t xml:space="preserve"> Lamafera Class</t>
  </si>
  <si>
    <t xml:space="preserve"> Rajeswari </t>
  </si>
  <si>
    <t>Deepa Karthika</t>
  </si>
  <si>
    <t>Rangammal</t>
  </si>
  <si>
    <t>November</t>
  </si>
  <si>
    <t>rubina</t>
  </si>
  <si>
    <t>SEETHA SUNDARARAJAN</t>
  </si>
  <si>
    <t>530560372994
530531460518</t>
  </si>
  <si>
    <t>Mangaiyarkarasi</t>
  </si>
  <si>
    <t>Thomas</t>
  </si>
  <si>
    <t xml:space="preserve">poornima </t>
  </si>
  <si>
    <t xml:space="preserve">73389 35320 </t>
  </si>
  <si>
    <t xml:space="preserve">Deviyani </t>
  </si>
  <si>
    <t>30000
5323</t>
  </si>
  <si>
    <t xml:space="preserve"> uma Rajesh </t>
  </si>
  <si>
    <t>94908 74103</t>
  </si>
  <si>
    <t xml:space="preserve">Rajamaliga </t>
  </si>
  <si>
    <t>Lamafera class - 1</t>
  </si>
  <si>
    <t xml:space="preserve"> Ravendran</t>
  </si>
  <si>
    <t>#1800441495</t>
  </si>
  <si>
    <t xml:space="preserve"> Saveetha</t>
  </si>
  <si>
    <t xml:space="preserve">Madhan </t>
  </si>
  <si>
    <t xml:space="preserve">Vanamadevi </t>
  </si>
  <si>
    <t>Rajamaliga</t>
  </si>
  <si>
    <t xml:space="preserve">Kavi </t>
  </si>
  <si>
    <t>Laxmiprabha</t>
  </si>
  <si>
    <t xml:space="preserve"> +91 93632 34677</t>
  </si>
  <si>
    <t>Karthikeyan</t>
  </si>
  <si>
    <t xml:space="preserve"> +91 90035 12025 </t>
  </si>
  <si>
    <t>lamafera healing 1</t>
  </si>
  <si>
    <t xml:space="preserve"> mayilsamy</t>
  </si>
  <si>
    <t>lamafera &amp; Fullmoon day</t>
  </si>
  <si>
    <t>Bharkavi</t>
  </si>
  <si>
    <t xml:space="preserve"> kameshwari</t>
  </si>
  <si>
    <t>91 99860 77871</t>
  </si>
  <si>
    <t xml:space="preserve">Sindhusairoopa </t>
  </si>
  <si>
    <t xml:space="preserve">72991 40243‬ </t>
  </si>
  <si>
    <t xml:space="preserve"> lama fera class</t>
  </si>
  <si>
    <t>Kavitha devi</t>
  </si>
  <si>
    <t xml:space="preserve"> lama fera class - 1</t>
  </si>
  <si>
    <t>Banurekha</t>
  </si>
  <si>
    <t>97907 34890</t>
  </si>
  <si>
    <t>Lama fera class - 1</t>
  </si>
  <si>
    <t>95858 99189‬</t>
  </si>
  <si>
    <t>- Lama fera class</t>
  </si>
  <si>
    <t>Sri Vijaya</t>
  </si>
  <si>
    <t xml:space="preserve"> lama fera kit - 1</t>
  </si>
  <si>
    <t xml:space="preserve"> 98407 66595</t>
  </si>
  <si>
    <t xml:space="preserve"> Lama fera class - 1</t>
  </si>
  <si>
    <t>63830 26919‬</t>
  </si>
  <si>
    <t xml:space="preserve"> 88702 21045‬</t>
  </si>
  <si>
    <t>9150406606‬</t>
  </si>
  <si>
    <t xml:space="preserve"> Lama fera class -</t>
  </si>
  <si>
    <t xml:space="preserve">Padma abirami </t>
  </si>
  <si>
    <t xml:space="preserve"> lama fera class - 1</t>
  </si>
  <si>
    <t>Suriya</t>
  </si>
  <si>
    <t xml:space="preserve"> 90924 24040‬</t>
  </si>
  <si>
    <t>Rama devi</t>
  </si>
  <si>
    <t xml:space="preserve">Vijaya </t>
  </si>
  <si>
    <t xml:space="preserve"> 98657 82168‬ </t>
  </si>
  <si>
    <t>Punniakumari</t>
  </si>
  <si>
    <t>- Lama fera class- 1</t>
  </si>
  <si>
    <t xml:space="preserve"> Lamafera class -1</t>
  </si>
  <si>
    <t xml:space="preserve">Santhi.S </t>
  </si>
  <si>
    <t xml:space="preserve"> lamafera class -1</t>
  </si>
  <si>
    <t>Latha Anand</t>
  </si>
  <si>
    <t xml:space="preserve"> ‪+919790511060‬ </t>
  </si>
  <si>
    <t xml:space="preserve">Kamini </t>
  </si>
  <si>
    <t xml:space="preserve"> ‪+13104656732‬ </t>
  </si>
  <si>
    <t>lama fera class - 1</t>
  </si>
  <si>
    <t xml:space="preserve"> Esha </t>
  </si>
  <si>
    <t xml:space="preserve">90032 28428‬ </t>
  </si>
  <si>
    <t xml:space="preserve"> Lamafera class - 1</t>
  </si>
  <si>
    <t xml:space="preserve">‬ selvi </t>
  </si>
  <si>
    <t>88843 55303‬</t>
  </si>
  <si>
    <t xml:space="preserve"> prakalya </t>
  </si>
  <si>
    <t>1 (513) 857-9265‬</t>
  </si>
  <si>
    <t>Lama Fera class fees &amp; Shipping charges</t>
  </si>
  <si>
    <t xml:space="preserve">917358810901‬ </t>
  </si>
  <si>
    <t xml:space="preserve"> lamafera class</t>
  </si>
  <si>
    <t xml:space="preserve"> Rama</t>
  </si>
  <si>
    <t xml:space="preserve">919840460932‬ </t>
  </si>
  <si>
    <t xml:space="preserve">Jayanthi </t>
  </si>
  <si>
    <t xml:space="preserve"> 63819 50364</t>
  </si>
  <si>
    <t xml:space="preserve"> 96558 63843‬ </t>
  </si>
  <si>
    <t xml:space="preserve">Urvasi </t>
  </si>
  <si>
    <t xml:space="preserve">91 80569 42095‬ </t>
  </si>
  <si>
    <t>Sudarsanam</t>
  </si>
  <si>
    <t>‪+91 94439 91724‬</t>
  </si>
  <si>
    <t>Gaja lakshmi</t>
  </si>
  <si>
    <t xml:space="preserve"> ‪+91 78797 71118‬ </t>
  </si>
  <si>
    <t>5310870 36372</t>
  </si>
  <si>
    <t xml:space="preserve">lama fera class - 1 </t>
  </si>
  <si>
    <t>Prasitha</t>
  </si>
  <si>
    <t>IDFBLadb66d057ea7440fb649944074daa62f</t>
  </si>
  <si>
    <t>- lama fera class</t>
  </si>
  <si>
    <t xml:space="preserve">Veena </t>
  </si>
  <si>
    <t>‪+91 98431 41316‬</t>
  </si>
  <si>
    <t xml:space="preserve">Subha </t>
  </si>
  <si>
    <t xml:space="preserve">91 89408 70545‬ </t>
  </si>
  <si>
    <t>lamafera class - 1</t>
  </si>
  <si>
    <t>Muthukumar‪</t>
  </si>
  <si>
    <t>K Sandhiya</t>
  </si>
  <si>
    <t xml:space="preserve"> Lamafera kit class</t>
  </si>
  <si>
    <t>Madhan</t>
  </si>
  <si>
    <t xml:space="preserve"> ‪+91 95661 10833‬</t>
  </si>
  <si>
    <t>- Lamafera class - 1</t>
  </si>
  <si>
    <t>91 94980 26716‬</t>
  </si>
  <si>
    <t xml:space="preserve">uma Rajesh </t>
  </si>
  <si>
    <t>91 94908 74103</t>
  </si>
  <si>
    <t xml:space="preserve"> lamafera Balance amount </t>
  </si>
  <si>
    <t>‪+1 (361) 815-4438</t>
  </si>
  <si>
    <t>ICICN12025111008120804</t>
  </si>
  <si>
    <t>VIDHYA ARUL</t>
  </si>
  <si>
    <t xml:space="preserve"> ‪+44 7424 902919‬ </t>
  </si>
  <si>
    <t xml:space="preserve"> LAMA FERA HEALING - 2</t>
  </si>
  <si>
    <t>Jeeji Sekar</t>
  </si>
  <si>
    <t xml:space="preserve">Nisha </t>
  </si>
  <si>
    <t xml:space="preserve"> lamafera class - 1</t>
  </si>
  <si>
    <t xml:space="preserve"> Alagappan</t>
  </si>
  <si>
    <t>Selvasundari</t>
  </si>
  <si>
    <t xml:space="preserve"> ‪+34667665904</t>
  </si>
  <si>
    <t>- lamafera class</t>
  </si>
  <si>
    <t xml:space="preserve"> selvarani </t>
  </si>
  <si>
    <t>41 79 360 96 61</t>
  </si>
  <si>
    <t>Lama Fera class fees &amp; 2kg shipping charges</t>
  </si>
  <si>
    <t>lama fera - 1</t>
  </si>
  <si>
    <t>Shipping charge - 6000rs</t>
  </si>
  <si>
    <t>91 63810 16164</t>
  </si>
  <si>
    <t>‪+917092550850</t>
  </si>
  <si>
    <t xml:space="preserve"> Ellakiya </t>
  </si>
  <si>
    <t>- Lamafera class</t>
  </si>
  <si>
    <t xml:space="preserve">Vidhya arul </t>
  </si>
  <si>
    <t>‪+44 7424 902919‬</t>
  </si>
  <si>
    <t>shipping charge </t>
  </si>
  <si>
    <t xml:space="preserve"> lama fera - 1</t>
  </si>
  <si>
    <t xml:space="preserve">Lamafera </t>
  </si>
  <si>
    <t>Selva sundari</t>
  </si>
  <si>
    <t>34 667 66 59 04</t>
  </si>
  <si>
    <t>Lamafera Shipping charges</t>
  </si>
  <si>
    <t xml:space="preserve"> divya </t>
  </si>
  <si>
    <t>namrutha sree</t>
  </si>
  <si>
    <t xml:space="preserve">Vidya vithu </t>
  </si>
  <si>
    <t>prakalya</t>
  </si>
  <si>
    <t>Hemalatha Anandan</t>
  </si>
  <si>
    <t>14/9/25</t>
  </si>
  <si>
    <t>15/9/25</t>
  </si>
  <si>
    <t>16/9/25</t>
  </si>
  <si>
    <t>17/9/25</t>
  </si>
  <si>
    <t>indra manivelan</t>
  </si>
  <si>
    <t>20/9/25</t>
  </si>
  <si>
    <t>23/9/25</t>
  </si>
  <si>
    <t xml:space="preserve">Dinesh Kumar </t>
  </si>
  <si>
    <t>SBIN425266238276</t>
  </si>
  <si>
    <t>24/9/25</t>
  </si>
  <si>
    <t xml:space="preserve">Mathura </t>
  </si>
  <si>
    <t>30000
Shipping - 6000</t>
  </si>
  <si>
    <t>25/9/25</t>
  </si>
  <si>
    <t>26/9/25</t>
  </si>
  <si>
    <t>28/9/25</t>
  </si>
  <si>
    <t xml:space="preserve">santha Lakshmi </t>
  </si>
  <si>
    <t>29/9/25</t>
  </si>
  <si>
    <t>veebarshini</t>
  </si>
  <si>
    <t>vimaladevi</t>
  </si>
  <si>
    <t>30000
Shipping 5500</t>
  </si>
  <si>
    <t>Duxshana</t>
  </si>
  <si>
    <t>30000
5000</t>
  </si>
  <si>
    <t>Merlin F Benjamin</t>
  </si>
  <si>
    <t>Vaishini</t>
  </si>
  <si>
    <t>30000
Shipping 5000</t>
  </si>
  <si>
    <t>Balaji</t>
  </si>
  <si>
    <t>Haripriya</t>
  </si>
  <si>
    <t>Deepa aravind</t>
  </si>
  <si>
    <t>Geethanjali</t>
  </si>
  <si>
    <t>Anbil Chelambi</t>
  </si>
  <si>
    <t>rosemary</t>
  </si>
  <si>
    <t>8/10/25
26/10/25</t>
  </si>
  <si>
    <t>3904247 49135</t>
  </si>
  <si>
    <t>Kanthasamy</t>
  </si>
  <si>
    <t>528159651105
528159647873</t>
  </si>
  <si>
    <t>11/10/25
3/11/25</t>
  </si>
  <si>
    <t xml:space="preserve">indra manivelan </t>
  </si>
  <si>
    <t>30000
Shipping 5100</t>
  </si>
  <si>
    <t>ICICN12025101403376504</t>
  </si>
  <si>
    <t xml:space="preserve"> sumathi</t>
  </si>
  <si>
    <t>15/10/25
30/10/25</t>
  </si>
  <si>
    <t xml:space="preserve">sharmila </t>
  </si>
  <si>
    <t>93925 51131</t>
  </si>
  <si>
    <t>Thayanayagi</t>
  </si>
  <si>
    <t>30000+Shipping</t>
  </si>
  <si>
    <t>maliny</t>
  </si>
  <si>
    <t xml:space="preserve"> Maheshsree</t>
  </si>
  <si>
    <t xml:space="preserve"> Deepa rajan</t>
  </si>
  <si>
    <t>Vithiya Lakshmanan</t>
  </si>
  <si>
    <t xml:space="preserve">Anu rathina </t>
  </si>
  <si>
    <t xml:space="preserve"> yoga</t>
  </si>
  <si>
    <t>Niyaz Fathima</t>
  </si>
  <si>
    <t>naliniuthaman</t>
  </si>
  <si>
    <t xml:space="preserve"> Nalini</t>
  </si>
  <si>
    <t xml:space="preserve">Deepa Karthika </t>
  </si>
  <si>
    <t xml:space="preserve">Mangaiyarkarasi </t>
  </si>
  <si>
    <t xml:space="preserve">Thomas </t>
  </si>
  <si>
    <t xml:space="preserve"> Devipriya </t>
  </si>
  <si>
    <t>Gowri dubai</t>
  </si>
  <si>
    <t xml:space="preserve">Ravendran </t>
  </si>
  <si>
    <t>raji</t>
  </si>
  <si>
    <t>Vino</t>
  </si>
  <si>
    <t xml:space="preserve">sangeetha </t>
  </si>
  <si>
    <t>Vanamadevi</t>
  </si>
  <si>
    <t>mayilsamy</t>
  </si>
  <si>
    <t>Bharkavi‪</t>
  </si>
  <si>
    <t xml:space="preserve">kameshwari </t>
  </si>
  <si>
    <t>Sindhusairoopa</t>
  </si>
  <si>
    <t xml:space="preserve">Malathi </t>
  </si>
  <si>
    <t>Padma abirami</t>
  </si>
  <si>
    <t xml:space="preserve">Punniakumari </t>
  </si>
  <si>
    <t>Kamini</t>
  </si>
  <si>
    <t xml:space="preserve"> Esha</t>
  </si>
  <si>
    <t xml:space="preserve">IT FILES DETAILS </t>
  </si>
  <si>
    <r>
      <rPr>
        <b/>
        <color rgb="FF1155CC"/>
        <sz val="14.0"/>
        <u/>
      </rPr>
      <t>S.No</t>
    </r>
    <r>
      <rPr>
        <b/>
        <sz val="14.0"/>
      </rPr>
      <t xml:space="preserve"> </t>
    </r>
  </si>
  <si>
    <t>Detais (1.4.2024 to 31.3.25)</t>
  </si>
  <si>
    <t>Laptops - 3  Purchese Bill</t>
  </si>
  <si>
    <t>laminator, paper cutter &amp; stationary  Purchese Bill</t>
  </si>
  <si>
    <t>Printer  Purchese Bill</t>
  </si>
  <si>
    <t>Mobiles 6 &amp; power bank 1  Purchese Bill</t>
  </si>
  <si>
    <t>Eye glass office staff  Purchese Bill</t>
  </si>
  <si>
    <t>Medicine bottles  Purchese Bill</t>
  </si>
  <si>
    <t>EB bill</t>
  </si>
  <si>
    <t xml:space="preserve">Courier Bill </t>
  </si>
  <si>
    <t xml:space="preserve">Mobile Recherge </t>
  </si>
  <si>
    <t xml:space="preserve">Vypar APP Purchese Bill </t>
  </si>
  <si>
    <t xml:space="preserve">Whatstool APP Purchese Bill </t>
  </si>
  <si>
    <t>Zoom APP Purchese Bill</t>
  </si>
  <si>
    <t>Other Country Courier Bill</t>
  </si>
  <si>
    <t>Furniture  Purchese Bill</t>
  </si>
  <si>
    <t>Other Expences + Stationary</t>
  </si>
  <si>
    <t>EXLY APP Purchese bill</t>
  </si>
  <si>
    <t>Domain purchase(software category )</t>
  </si>
  <si>
    <t>Instagram campaign(software category )</t>
  </si>
  <si>
    <t>Food donation(Monthly 58000 - Yearly 700000 )</t>
  </si>
  <si>
    <t>Total</t>
  </si>
  <si>
    <r>
      <rPr>
        <b/>
        <color rgb="FF1155CC"/>
        <sz val="14.0"/>
        <u/>
      </rPr>
      <t>S.No</t>
    </r>
    <r>
      <rPr>
        <b/>
        <sz val="14.0"/>
      </rPr>
      <t xml:space="preserve"> </t>
    </r>
  </si>
  <si>
    <t>Detais (31.3.25 to 10.11.25)</t>
  </si>
  <si>
    <t>Staff Salary</t>
  </si>
  <si>
    <t xml:space="preserve">Zoom Bill </t>
  </si>
  <si>
    <t>Courier Bill</t>
  </si>
  <si>
    <t xml:space="preserve">Vyapar Bill </t>
  </si>
  <si>
    <t xml:space="preserve">Whatstool Bill </t>
  </si>
  <si>
    <t xml:space="preserve">Exly Bill </t>
  </si>
  <si>
    <t xml:space="preserve">Office Expences </t>
  </si>
  <si>
    <r>
      <rPr>
        <rFont val="Arial"/>
        <b/>
        <color theme="1"/>
      </rPr>
      <t>Office Things</t>
    </r>
    <r>
      <rPr>
        <rFont val="Arial"/>
        <color theme="1"/>
      </rPr>
      <t xml:space="preserve">:
</t>
    </r>
  </si>
  <si>
    <t>i) Laptop - 3</t>
  </si>
  <si>
    <t xml:space="preserve">ii) Medicine Bottele </t>
  </si>
  <si>
    <t>iii) Courier Things</t>
  </si>
  <si>
    <t xml:space="preserve">  Electicity Bill</t>
  </si>
  <si>
    <t>Stock (31.3.25)</t>
  </si>
  <si>
    <t>14/07/25</t>
  </si>
  <si>
    <t>triple protection
 bracelet - 1
reiki level 3</t>
  </si>
  <si>
    <t xml:space="preserve"> reiki level 3</t>
  </si>
  <si>
    <t>Reiki level 3</t>
  </si>
  <si>
    <t>Bharkavi Raghuraman</t>
  </si>
  <si>
    <t> Level 3</t>
  </si>
  <si>
    <t>15/07/25</t>
  </si>
  <si>
    <t>Divya (angalina)</t>
  </si>
  <si>
    <t xml:space="preserve"> reiki level 3</t>
  </si>
  <si>
    <t xml:space="preserve">Geethanjali  </t>
  </si>
  <si>
    <t>thaya level 3 &amp;
 shipping charges</t>
  </si>
  <si>
    <t>Rubina</t>
  </si>
  <si>
    <t>Reiki level  3</t>
  </si>
  <si>
    <t>17/07/25</t>
  </si>
  <si>
    <t xml:space="preserve"> Sakthi </t>
  </si>
  <si>
    <t>Ramyasahiyan</t>
  </si>
  <si>
    <t>reiki level 3</t>
  </si>
  <si>
    <t>Brahma Mugurtha
 healing session 
3 months &amp; 
level 3</t>
  </si>
  <si>
    <t>Vengadesh</t>
  </si>
  <si>
    <t>Reiki level 3</t>
  </si>
  <si>
    <t>Issou</t>
  </si>
  <si>
    <t xml:space="preserve"> vinutha </t>
  </si>
  <si>
    <t>Reiki level -3</t>
  </si>
  <si>
    <t>Reiki level  -3</t>
  </si>
  <si>
    <t>Nethra</t>
  </si>
  <si>
    <t xml:space="preserve"> Reiki Level 3</t>
  </si>
  <si>
    <t>20 /07/ 25</t>
  </si>
  <si>
    <t>Gajalakshmi</t>
  </si>
  <si>
    <t>shanthi</t>
  </si>
  <si>
    <t xml:space="preserve"> level 3</t>
  </si>
  <si>
    <t>1 (425) 499-0589</t>
  </si>
  <si>
    <t xml:space="preserve">rohini </t>
  </si>
  <si>
    <t>MB21112328724
T21173906</t>
  </si>
  <si>
    <t>level 3</t>
  </si>
  <si>
    <t>Sowmiya</t>
  </si>
  <si>
    <t xml:space="preserve"> pandimenal</t>
  </si>
  <si>
    <t>Reiki level-3</t>
  </si>
  <si>
    <t xml:space="preserve"> subha </t>
  </si>
  <si>
    <t xml:space="preserve">Lalitha V </t>
  </si>
  <si>
    <t>Reiki Level 3</t>
  </si>
  <si>
    <t xml:space="preserve">Girish </t>
  </si>
  <si>
    <t xml:space="preserve"> Reiki level 3</t>
  </si>
  <si>
    <t xml:space="preserve">rekha </t>
  </si>
  <si>
    <t xml:space="preserve"> reiki level 3</t>
  </si>
  <si>
    <t xml:space="preserve">Kailash Devindren
 Dasa </t>
  </si>
  <si>
    <t xml:space="preserve">Bhuvaneshwari 
sasikumar </t>
  </si>
  <si>
    <t xml:space="preserve">aarthy </t>
  </si>
  <si>
    <t>shivaranjani</t>
  </si>
  <si>
    <t>18KL250723
357007</t>
  </si>
  <si>
    <t>Reiki level-3</t>
  </si>
  <si>
    <t>Ashok
 kumar a/c</t>
  </si>
  <si>
    <t>1(502)330-9135</t>
  </si>
  <si>
    <t xml:space="preserve">Krishanii </t>
  </si>
  <si>
    <t xml:space="preserve">Vandhana </t>
  </si>
  <si>
    <t>45 50 39 27 70</t>
  </si>
  <si>
    <t xml:space="preserve">Guna sundary </t>
  </si>
  <si>
    <t xml:space="preserve">65 8672 7309 </t>
  </si>
  <si>
    <t>Reiki level 3 
- 2 person</t>
  </si>
  <si>
    <t xml:space="preserve">viji </t>
  </si>
  <si>
    <t>RANGAMMAL</t>
  </si>
  <si>
    <t xml:space="preserve">mangaiyarkarasi </t>
  </si>
  <si>
    <t xml:space="preserve"> Reiki level 3</t>
  </si>
  <si>
    <t xml:space="preserve"> abiramasundari </t>
  </si>
  <si>
    <t xml:space="preserve"> Reiki  Level 3</t>
  </si>
  <si>
    <t xml:space="preserve">Manjula </t>
  </si>
  <si>
    <t>95519 48263</t>
  </si>
  <si>
    <t xml:space="preserve">relashini </t>
  </si>
  <si>
    <t xml:space="preserve"> thilagavathy </t>
  </si>
  <si>
    <t xml:space="preserve">Anushya </t>
  </si>
  <si>
    <t>brahma mukurtha session - 1  
Reiki level - 3
black tourmaline bracelet - 1</t>
  </si>
  <si>
    <t>V.S.Varshini   +65 92721708 
N.D.Vishakan +6596272605
V.M.Vaishini   +6581631976</t>
  </si>
  <si>
    <t>MB75393733580811</t>
  </si>
  <si>
    <t>level 3 - 3 persons &amp; amethyst
 bracelet - 1 
&amp; shipping charges</t>
  </si>
  <si>
    <t>Vijajalakshmi</t>
  </si>
  <si>
    <t>Vijaya rajaiah</t>
  </si>
  <si>
    <t xml:space="preserve"> Reiki level-3</t>
  </si>
  <si>
    <t>jeyagowri sundararajan</t>
  </si>
  <si>
    <t xml:space="preserve"> jeyagowri level 3 &amp; 
shipping charges</t>
  </si>
  <si>
    <t>August</t>
  </si>
  <si>
    <t xml:space="preserve"> kiruthika</t>
  </si>
  <si>
    <t>Mithra -  (Thiravida selvi)</t>
  </si>
  <si>
    <t xml:space="preserve">G.Rajasundareshwari </t>
  </si>
  <si>
    <t xml:space="preserve"> Reiki Level 3</t>
  </si>
  <si>
    <t xml:space="preserve">Padmavathy </t>
  </si>
  <si>
    <t xml:space="preserve"> Deepa Rajan </t>
  </si>
  <si>
    <t>XV5A5H0G4274</t>
  </si>
  <si>
    <t xml:space="preserve"> rama sudarsan </t>
  </si>
  <si>
    <t xml:space="preserve"> charanya</t>
  </si>
  <si>
    <t xml:space="preserve">Emmi Juliet </t>
  </si>
  <si>
    <t xml:space="preserve"> 97875 98869</t>
  </si>
  <si>
    <t xml:space="preserve"> Rajamaliga</t>
  </si>
  <si>
    <t xml:space="preserve"> Nandhini </t>
  </si>
  <si>
    <t xml:space="preserve"> Reiki level -3</t>
  </si>
  <si>
    <t>Monisha</t>
  </si>
  <si>
    <t xml:space="preserve"> level 3 &amp; shipping charges</t>
  </si>
  <si>
    <t xml:space="preserve">muthulakshmi </t>
  </si>
  <si>
    <t xml:space="preserve"> sarada( chaaru)</t>
  </si>
  <si>
    <t xml:space="preserve">Vithiya </t>
  </si>
  <si>
    <t xml:space="preserve"> - Geetha -</t>
  </si>
  <si>
    <t xml:space="preserve"> Level 3</t>
  </si>
  <si>
    <t xml:space="preserve">Shalini Guna </t>
  </si>
  <si>
    <t xml:space="preserve">Vidhya Srinivasan </t>
  </si>
  <si>
    <t>uma rajesh</t>
  </si>
  <si>
    <t>254268326023
404258332175</t>
  </si>
  <si>
    <t>558419762528
558426295465
558485175933</t>
  </si>
  <si>
    <t>Santhi</t>
  </si>
  <si>
    <t>97905 11060</t>
  </si>
  <si>
    <t>Reiki level 3 &amp; 
100ml Medicine</t>
  </si>
  <si>
    <t>- Devaki</t>
  </si>
  <si>
    <t>Black tourmaline bracelet-2 
Reiki level-3</t>
  </si>
  <si>
    <t>poornima</t>
  </si>
  <si>
    <t xml:space="preserve"> sudha jayavelu</t>
  </si>
  <si>
    <t>vidya arul</t>
  </si>
  <si>
    <t xml:space="preserve"> reiki lev 3 
and fullmoon and shipping charges</t>
  </si>
  <si>
    <t>sri</t>
  </si>
  <si>
    <t>poorni</t>
  </si>
  <si>
    <t xml:space="preserve">Madana Sugandiya </t>
  </si>
  <si>
    <t xml:space="preserve"> Rajavarisai</t>
  </si>
  <si>
    <t xml:space="preserve"> kavitha devi </t>
  </si>
  <si>
    <t>Aruna Rn</t>
  </si>
  <si>
    <t>445279696456
041975930341
436601125331
699189812425
184338222933
728081674576
722718786902
935862518631
299531929869</t>
  </si>
  <si>
    <t>reiki level 3</t>
  </si>
  <si>
    <t xml:space="preserve"> latheera </t>
  </si>
  <si>
    <t xml:space="preserve">Sasikala Balasundaresan </t>
  </si>
  <si>
    <t xml:space="preserve">Jeyasuba </t>
  </si>
  <si>
    <t>brindha</t>
  </si>
  <si>
    <t xml:space="preserve">Suria </t>
  </si>
  <si>
    <t xml:space="preserve">Sridevi Jayakumar </t>
  </si>
  <si>
    <t xml:space="preserve">MANISHA  </t>
  </si>
  <si>
    <t xml:space="preserve">Thangam </t>
  </si>
  <si>
    <t>ponnarasi</t>
  </si>
  <si>
    <t>Kanagajothi</t>
  </si>
  <si>
    <t xml:space="preserve"> bharathy</t>
  </si>
  <si>
    <t xml:space="preserve"> level 3 and Crystals</t>
  </si>
  <si>
    <t xml:space="preserve"> level 3</t>
  </si>
  <si>
    <t xml:space="preserve">ponmalar </t>
  </si>
  <si>
    <t>522379138362
522392324657</t>
  </si>
  <si>
    <t xml:space="preserve">SWATHI </t>
  </si>
  <si>
    <t xml:space="preserve">V. SURIYA </t>
  </si>
  <si>
    <t>Preethi</t>
  </si>
  <si>
    <t>Shashi Kala</t>
  </si>
  <si>
    <t>Madhuri</t>
  </si>
  <si>
    <t>already 3000 
pay panni irukanga</t>
  </si>
  <si>
    <t>reiki level 3</t>
  </si>
  <si>
    <t>already 3000 L2 ku sethu panni irukanga</t>
  </si>
  <si>
    <t xml:space="preserve">SUJATHA  </t>
  </si>
  <si>
    <t>reiki level 3 
turquoise bracelet - 1
cho ku rei pendant - 1</t>
  </si>
  <si>
    <t xml:space="preserve"> sachidhanandam </t>
  </si>
  <si>
    <t xml:space="preserve">priya madan </t>
  </si>
  <si>
    <t>Navendran chinnathamby</t>
  </si>
  <si>
    <t>109681668563
109672780984</t>
  </si>
  <si>
    <t xml:space="preserve">komathi </t>
  </si>
  <si>
    <t xml:space="preserve">Resh </t>
  </si>
  <si>
    <t xml:space="preserve"> Pavithra</t>
  </si>
  <si>
    <t xml:space="preserve">Djealatchoumy </t>
  </si>
  <si>
    <t>c021c13b</t>
  </si>
  <si>
    <t xml:space="preserve"> Amali vasanth </t>
  </si>
  <si>
    <t xml:space="preserve">Anitha Karthik </t>
  </si>
  <si>
    <t>Priya .V</t>
  </si>
  <si>
    <t xml:space="preserve">R.Rama </t>
  </si>
  <si>
    <t>subbulakshmi</t>
  </si>
  <si>
    <t xml:space="preserve">Alagunila </t>
  </si>
  <si>
    <t>33 7 83 11 38 16</t>
  </si>
  <si>
    <t>reiki level 3
Medicine-100ml 2bottel</t>
  </si>
  <si>
    <t xml:space="preserve"> suganya</t>
  </si>
  <si>
    <t>Nishhaa</t>
  </si>
  <si>
    <t xml:space="preserve">vasugi account </t>
  </si>
  <si>
    <t xml:space="preserve">Ambika Dass </t>
  </si>
  <si>
    <t>Sweety</t>
  </si>
  <si>
    <t>95855 46135</t>
  </si>
  <si>
    <t>prasanna</t>
  </si>
  <si>
    <t xml:space="preserve">vasanthiseetha </t>
  </si>
  <si>
    <t xml:space="preserve">Saranya Karthikeyan </t>
  </si>
  <si>
    <t xml:space="preserve">Suseela </t>
  </si>
  <si>
    <t>Ajitha -  -</t>
  </si>
  <si>
    <t>- Dinesh</t>
  </si>
  <si>
    <t xml:space="preserve">Amutha  </t>
  </si>
  <si>
    <t>Level 3</t>
  </si>
  <si>
    <t xml:space="preserve">Dr selva </t>
  </si>
  <si>
    <t>522614721454
859566057494
087529843297
942478664844
545271918195
595377675049</t>
  </si>
  <si>
    <t xml:space="preserve">Kavitha Venkatachapathy </t>
  </si>
  <si>
    <t>shipping charge</t>
  </si>
  <si>
    <t xml:space="preserve">Rajishri </t>
  </si>
  <si>
    <t xml:space="preserve">surthi </t>
  </si>
  <si>
    <t>77579 96445</t>
  </si>
  <si>
    <t>17 entry</t>
  </si>
  <si>
    <t>522680395241
522958274675</t>
  </si>
  <si>
    <t>level 3 - 1st half payment down</t>
  </si>
  <si>
    <t xml:space="preserve"> annakamu </t>
  </si>
  <si>
    <t>95971 00444</t>
  </si>
  <si>
    <t xml:space="preserve"> reiki level 3 and shipping charge</t>
  </si>
  <si>
    <t>109820519201
109820486134</t>
  </si>
  <si>
    <t>86088 47925- chandrakandhi (link)</t>
  </si>
  <si>
    <t>Srividhya</t>
  </si>
  <si>
    <t xml:space="preserve"> Veena</t>
  </si>
  <si>
    <t>78797 71118</t>
  </si>
  <si>
    <t>3879602 26695</t>
  </si>
  <si>
    <t>Ganga</t>
  </si>
  <si>
    <t>MB75522391316735
MB75524516974777</t>
  </si>
  <si>
    <t xml:space="preserve"> ammaiappar</t>
  </si>
  <si>
    <t>IDFB522646004738</t>
  </si>
  <si>
    <t xml:space="preserve"> level 3 - 1st half payment 
</t>
  </si>
  <si>
    <t>Deepa sathyaraj</t>
  </si>
  <si>
    <t xml:space="preserve">Sarmi </t>
  </si>
  <si>
    <t>UK1054007112</t>
  </si>
  <si>
    <t xml:space="preserve">Jay </t>
  </si>
  <si>
    <t xml:space="preserve">44 7534 566911 </t>
  </si>
  <si>
    <t>FP24144958</t>
  </si>
  <si>
    <t xml:space="preserve">Archana kalusulingam </t>
  </si>
  <si>
    <t>971 55 703 1937</t>
  </si>
  <si>
    <t xml:space="preserve"> sowbagya saranya </t>
  </si>
  <si>
    <t>bharathi</t>
  </si>
  <si>
    <t xml:space="preserve"> vijeyalexmy</t>
  </si>
  <si>
    <t xml:space="preserve"> level 3 , certificates level 1&amp; level 2 ,
 cho ku rei silver pendant - 1 
Citrine angle crystal - 1
Donation amount 1000rs
Balance amount fullmoonday</t>
  </si>
  <si>
    <t>MB75522391316735</t>
  </si>
  <si>
    <t xml:space="preserve"> Reiki level 3 - 2 persons</t>
  </si>
  <si>
    <t xml:space="preserve">Heera Shree R </t>
  </si>
  <si>
    <t xml:space="preserve"> Reiki level 3 </t>
  </si>
  <si>
    <t xml:space="preserve"> Indira - </t>
  </si>
  <si>
    <t>131755244045392266</t>
  </si>
  <si>
    <t xml:space="preserve"> Sasikala </t>
  </si>
  <si>
    <t>1 (302) 438-6958</t>
  </si>
  <si>
    <t xml:space="preserve"> vidhya</t>
  </si>
  <si>
    <t xml:space="preserve">Nishitha Pramod </t>
  </si>
  <si>
    <t>thenmoly (link)</t>
  </si>
  <si>
    <t xml:space="preserve">Priyadharsini </t>
  </si>
  <si>
    <t>50200051512278-tpt-</t>
  </si>
  <si>
    <t xml:space="preserve"> ramadevi (9000)</t>
  </si>
  <si>
    <t>level 3 - 1st half payment</t>
  </si>
  <si>
    <t>Buvi</t>
  </si>
  <si>
    <t xml:space="preserve">94 77 732 0404 </t>
  </si>
  <si>
    <t>Seetha</t>
  </si>
  <si>
    <t>Sep 16 pottathu</t>
  </si>
  <si>
    <t xml:space="preserve"> fransisca Thenmozhi 5000</t>
  </si>
  <si>
    <t xml:space="preserve"> 97427 15695</t>
  </si>
  <si>
    <t>791513802275
791463082275
791572412275</t>
  </si>
  <si>
    <t>Reiki level 3 
(Balance 13000 next month )</t>
  </si>
  <si>
    <t xml:space="preserve"> latha </t>
  </si>
  <si>
    <t>86109 86632</t>
  </si>
  <si>
    <t>level 3</t>
  </si>
  <si>
    <t xml:space="preserve"> Sakunthala (link)</t>
  </si>
  <si>
    <t xml:space="preserve">reiki level 3 link </t>
  </si>
  <si>
    <t>522701464577
522702110130
522825715584</t>
  </si>
  <si>
    <t>96989 88110</t>
  </si>
  <si>
    <t>559340241095
523028408139</t>
  </si>
  <si>
    <t>shipping</t>
  </si>
  <si>
    <t>Medicine</t>
  </si>
  <si>
    <t xml:space="preserve">Raja </t>
  </si>
  <si>
    <t>93459 77766</t>
  </si>
  <si>
    <t>Bach flower medicine
 appointment</t>
  </si>
  <si>
    <t xml:space="preserve"> Haripriya</t>
  </si>
  <si>
    <t xml:space="preserve">Paarvthi
 mangai </t>
  </si>
  <si>
    <t>vidhya</t>
  </si>
  <si>
    <t>Medicine 100ml+
111 appointment</t>
  </si>
  <si>
    <t>anbuselvi</t>
  </si>
  <si>
    <t>priya prabhu</t>
  </si>
  <si>
    <t>Medicine -100ml 
111rs  appointment</t>
  </si>
  <si>
    <t>manijeya</t>
  </si>
  <si>
    <t xml:space="preserve">hema </t>
  </si>
  <si>
    <t xml:space="preserve">priya prabhu </t>
  </si>
  <si>
    <t>Booking</t>
  </si>
  <si>
    <t>100ml medicine + 
111consulatiom</t>
  </si>
  <si>
    <t>sangavi</t>
  </si>
  <si>
    <t xml:space="preserve"> muthu kannan</t>
  </si>
  <si>
    <t>Kishanth</t>
  </si>
  <si>
    <t xml:space="preserve">shanmugapriya  </t>
  </si>
  <si>
    <t>Bach flower medicine -1</t>
  </si>
  <si>
    <t>madhu</t>
  </si>
  <si>
    <t xml:space="preserve">Devaki </t>
  </si>
  <si>
    <t xml:space="preserve"> selvamurugan </t>
  </si>
  <si>
    <t>Medicine appointment 2</t>
  </si>
  <si>
    <t xml:space="preserve">mallika </t>
  </si>
  <si>
    <t>Bach flower medicine 
Appointment -2 person</t>
  </si>
  <si>
    <t xml:space="preserve">Kaviyaselva </t>
  </si>
  <si>
    <t>you</t>
  </si>
  <si>
    <t>arunkumar</t>
  </si>
  <si>
    <t xml:space="preserve"> shifana </t>
  </si>
  <si>
    <t xml:space="preserve">bhuvan </t>
  </si>
  <si>
    <t xml:space="preserve">Saran </t>
  </si>
  <si>
    <t xml:space="preserve"> Medicine appointment</t>
  </si>
  <si>
    <t>office4</t>
  </si>
  <si>
    <t>mallika  
Rajkumar</t>
  </si>
  <si>
    <t>medicine 
100ml bottle - 1</t>
  </si>
  <si>
    <t xml:space="preserve"> jeya</t>
  </si>
  <si>
    <t>100ml medicine - 1
Medicine consultation - 1</t>
  </si>
  <si>
    <t>premalatha</t>
  </si>
  <si>
    <t xml:space="preserve"> bach medicine 
appointment</t>
  </si>
  <si>
    <t>6581971862‬</t>
  </si>
  <si>
    <t xml:space="preserve">Megala Mathi </t>
  </si>
  <si>
    <t xml:space="preserve">8148913328‬ </t>
  </si>
  <si>
    <t xml:space="preserve"> medicine appointment </t>
  </si>
  <si>
    <t xml:space="preserve">Kokila </t>
  </si>
  <si>
    <t>9710510223‬</t>
  </si>
  <si>
    <t>100ml medicine +
 Consultation fees</t>
  </si>
  <si>
    <t xml:space="preserve">V. BanuPriya </t>
  </si>
  <si>
    <t>297000702105 
297138152105</t>
  </si>
  <si>
    <t xml:space="preserve"> sangeetha </t>
  </si>
  <si>
    <t>bach medicine appointment</t>
  </si>
  <si>
    <t xml:space="preserve"> ravichandran </t>
  </si>
  <si>
    <t>80959 87344</t>
  </si>
  <si>
    <t xml:space="preserve"> jayanthi</t>
  </si>
  <si>
    <t xml:space="preserve"> sowbagya
 saranya </t>
  </si>
  <si>
    <t>Bach medicine 
appointment August 3 
appointment kettu irukkanga</t>
  </si>
  <si>
    <t xml:space="preserve">selva mala </t>
  </si>
  <si>
    <t xml:space="preserve"> abdul </t>
  </si>
  <si>
    <t>111rs</t>
  </si>
  <si>
    <t xml:space="preserve"> kayal </t>
  </si>
  <si>
    <t xml:space="preserve"> jeyasri </t>
  </si>
  <si>
    <t xml:space="preserve"> sathiya </t>
  </si>
  <si>
    <t>yashika</t>
  </si>
  <si>
    <t>niraimathi</t>
  </si>
  <si>
    <t>MB311937388
60T11224793</t>
  </si>
  <si>
    <t>Bach medicine appointment</t>
  </si>
  <si>
    <t xml:space="preserve"> arun kumar </t>
  </si>
  <si>
    <t xml:space="preserve"> Medicine consultation</t>
  </si>
  <si>
    <t xml:space="preserve">vasanth </t>
  </si>
  <si>
    <t>Bach Medicine appointment</t>
  </si>
  <si>
    <t>S S BALAJI</t>
  </si>
  <si>
    <t xml:space="preserve"> Bach Medicine Appointment
 sunday Afternoon
 Appointment ketturukanga</t>
  </si>
  <si>
    <t xml:space="preserve"> Savitha</t>
  </si>
  <si>
    <t xml:space="preserve"> bach medicine appointmen</t>
  </si>
  <si>
    <t xml:space="preserve"> Bach Medicine Appointment
 and flower medicine</t>
  </si>
  <si>
    <t xml:space="preserve">Paarvathi Priya </t>
  </si>
  <si>
    <t xml:space="preserve">Malar </t>
  </si>
  <si>
    <t xml:space="preserve"> Bach Flower Medicine Consaltation
 + 
100ml medicine</t>
  </si>
  <si>
    <t xml:space="preserve">Geethalakshmi </t>
  </si>
  <si>
    <t>Rambabu</t>
  </si>
  <si>
    <t xml:space="preserve"> 100ml medicine +consultaion
 tomorrow 9 am</t>
  </si>
  <si>
    <t xml:space="preserve">samundeeswari </t>
  </si>
  <si>
    <t>Bach Flower Consaltation + 
100ml Medicine</t>
  </si>
  <si>
    <t>Sita</t>
  </si>
  <si>
    <t xml:space="preserve">Rajibai </t>
  </si>
  <si>
    <t>Bach Medicine Appointment</t>
  </si>
  <si>
    <t xml:space="preserve">S. Sudhakar
 Gowri </t>
  </si>
  <si>
    <t xml:space="preserve">Bach Medicine consultation 
+100ml medicine ( Manjula )
</t>
  </si>
  <si>
    <t>Vidbalaji</t>
  </si>
  <si>
    <t>109061983473 
109062027929</t>
  </si>
  <si>
    <t>100ml medicine +Consultation</t>
  </si>
  <si>
    <t>merlin</t>
  </si>
  <si>
    <t xml:space="preserve"> 80123 57005</t>
  </si>
  <si>
    <t>Medicine + Consultation</t>
  </si>
  <si>
    <t xml:space="preserve">rajatthenmozhi  </t>
  </si>
  <si>
    <t xml:space="preserve">Kantha </t>
  </si>
  <si>
    <t xml:space="preserve"> Meducine consultation</t>
  </si>
  <si>
    <t xml:space="preserve">medicine appointment </t>
  </si>
  <si>
    <t xml:space="preserve">Hari Baabu </t>
  </si>
  <si>
    <t>Bach Flower Medicine
 consultation 
+ 100ml medicine</t>
  </si>
  <si>
    <t>Maharani</t>
  </si>
  <si>
    <t>Bach flower medicine
 Appointment</t>
  </si>
  <si>
    <t>vijaya</t>
  </si>
  <si>
    <t xml:space="preserve">bala  </t>
  </si>
  <si>
    <t>Bach Flower  Medicine
 consultation</t>
  </si>
  <si>
    <t xml:space="preserve">Maithili Singam </t>
  </si>
  <si>
    <t>medicine Consultation</t>
  </si>
  <si>
    <t>Mohanalakshmi</t>
  </si>
  <si>
    <t xml:space="preserve"> Medicine consultation +
 50 ml medicine</t>
  </si>
  <si>
    <t xml:space="preserve">Tanali </t>
  </si>
  <si>
    <t>Rajavarisai 
(Gowri)</t>
  </si>
  <si>
    <t>Rajavarisai</t>
  </si>
  <si>
    <t>ganesh murali</t>
  </si>
  <si>
    <t>Medicine Consaltation</t>
  </si>
  <si>
    <t>kayal</t>
  </si>
  <si>
    <t>Mariammal</t>
  </si>
  <si>
    <t>Medicine Consaltation 
2 person</t>
  </si>
  <si>
    <t xml:space="preserve">padmini </t>
  </si>
  <si>
    <t>mekala</t>
  </si>
  <si>
    <t xml:space="preserve">Devika </t>
  </si>
  <si>
    <t xml:space="preserve"> chitra </t>
  </si>
  <si>
    <t xml:space="preserve">archanakarthikeyan </t>
  </si>
  <si>
    <t>Bach Flower Medicine 
100ml (Manju)</t>
  </si>
  <si>
    <t>(Leelavathi )</t>
  </si>
  <si>
    <t>Medicine consaltation</t>
  </si>
  <si>
    <t xml:space="preserve">Kowsalya </t>
  </si>
  <si>
    <t>521460343008
521460351380</t>
  </si>
  <si>
    <t xml:space="preserve"> Bach Medicine consultation +
 100ml medicine</t>
  </si>
  <si>
    <t>tharik</t>
  </si>
  <si>
    <t xml:space="preserve">100ml medicine  </t>
  </si>
  <si>
    <t xml:space="preserve"> sowbagya saranya </t>
  </si>
  <si>
    <t xml:space="preserve"> rameswari </t>
  </si>
  <si>
    <t>521490740887
521441005213</t>
  </si>
  <si>
    <t>medicine app - 1</t>
  </si>
  <si>
    <t xml:space="preserve">
kavitha arasu</t>
  </si>
  <si>
    <t xml:space="preserve">- ratha devi - </t>
  </si>
  <si>
    <t>manjula</t>
  </si>
  <si>
    <t>archanakarthikeyan</t>
  </si>
  <si>
    <t>medicine app - 1</t>
  </si>
  <si>
    <t xml:space="preserve"> durga </t>
  </si>
  <si>
    <t>- medicine app 2</t>
  </si>
  <si>
    <t>- karthik</t>
  </si>
  <si>
    <t>medicine consultation and
 100ml flower medicine</t>
  </si>
  <si>
    <t>- Hari priya</t>
  </si>
  <si>
    <t xml:space="preserve"> tharik</t>
  </si>
  <si>
    <t>99524 03721</t>
  </si>
  <si>
    <t xml:space="preserve"> 86376 38030 </t>
  </si>
  <si>
    <t>sowbagya saranya</t>
  </si>
  <si>
    <t>70126 97710</t>
  </si>
  <si>
    <t>- B.pavithra</t>
  </si>
  <si>
    <t>Rajibai</t>
  </si>
  <si>
    <t>Bach flower medicine 50ml - 2 bottle</t>
  </si>
  <si>
    <t xml:space="preserve">Kumaran </t>
  </si>
  <si>
    <t>94449 74040</t>
  </si>
  <si>
    <t>bach Medicine consultation+ 50ml Medicine</t>
  </si>
  <si>
    <t xml:space="preserve"> mathiyazhagan </t>
  </si>
  <si>
    <t>109208512870 
109208571219</t>
  </si>
  <si>
    <t xml:space="preserve">Mohamavalli </t>
  </si>
  <si>
    <t xml:space="preserve"> 97507 84410 </t>
  </si>
  <si>
    <t>340489382175 
340671602175
340830892175
340958492175</t>
  </si>
  <si>
    <t>bach flower medicine - 2</t>
  </si>
  <si>
    <t>elakkiya</t>
  </si>
  <si>
    <t>Sepetember</t>
  </si>
  <si>
    <t>50 ml and consuntation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</si>
</sst>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/d/yy"/>
    <numFmt numFmtId="166" formatCode="m/d/yyyy"/>
    <numFmt numFmtId="167" formatCode="mm/dd/yyyy"/>
    <numFmt numFmtId="168" formatCode="mmm d"/>
    <numFmt numFmtId="169" formatCode="mmmd"/>
  </numFmts>
  <fonts count="53">
    <font>
      <sz val="10.0"/>
      <color rgb="FF000000"/>
      <name val="Arial"/>
      <scheme val="minor"/>
    </font>
    <font>
      <b/>
      <sz val="14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b/>
      <sz val="18.0"/>
      <color theme="1"/>
      <name val="Arial"/>
    </font>
    <font>
      <sz val="12.0"/>
      <color theme="1"/>
      <name val="Arial"/>
    </font>
    <font>
      <color theme="1"/>
      <name val="Arial"/>
    </font>
    <font>
      <sz val="13.0"/>
      <color theme="1"/>
      <name val="Arial"/>
    </font>
    <font>
      <b/>
      <sz val="14.0"/>
      <color rgb="FF000000"/>
      <name val="Arial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sz val="16.0"/>
      <color theme="1"/>
      <name val="Arial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rgb="FF000000"/>
      <name val="Arial"/>
    </font>
    <font>
      <sz val="17.0"/>
      <color theme="1"/>
      <name val="Arial"/>
      <scheme val="minor"/>
    </font>
    <font>
      <sz val="17.0"/>
      <color theme="1"/>
      <name val="Arial"/>
    </font>
    <font>
      <b/>
      <sz val="17.0"/>
      <color theme="1"/>
      <name val="Arial"/>
    </font>
    <font>
      <b/>
      <sz val="17.0"/>
      <color theme="1"/>
      <name val="Arial"/>
      <scheme val="minor"/>
    </font>
    <font>
      <b/>
      <u/>
      <sz val="12.0"/>
      <color rgb="FF0000FF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u/>
      <sz val="11.0"/>
      <color rgb="FF0000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  <font>
      <sz val="11.0"/>
      <color rgb="FFFFFFFF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Arial"/>
      <scheme val="minor"/>
    </font>
    <font>
      <sz val="11.0"/>
      <color rgb="FF98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sz val="11.0"/>
      <color rgb="FF0000FF"/>
      <name val="Arial"/>
      <scheme val="minor"/>
    </font>
    <font>
      <sz val="14.0"/>
      <color rgb="FFFFFFFF"/>
      <name val="Arial"/>
    </font>
    <font>
      <color rgb="FFFFFFFF"/>
      <name val="Arial"/>
      <scheme val="minor"/>
    </font>
    <font>
      <b/>
      <u/>
      <sz val="14.0"/>
      <color theme="1"/>
      <name val="Arial"/>
    </font>
    <font>
      <sz val="15.0"/>
      <color theme="1"/>
      <name val="Arial"/>
      <scheme val="minor"/>
    </font>
    <font>
      <sz val="15.0"/>
      <color theme="1"/>
      <name val="Arial"/>
    </font>
    <font>
      <b/>
      <color theme="1"/>
      <name val="Arial"/>
      <scheme val="minor"/>
    </font>
    <font>
      <sz val="15.0"/>
      <color rgb="FF000000"/>
      <name val="Arial"/>
    </font>
    <font>
      <u/>
      <sz val="15.0"/>
      <color theme="1"/>
      <name val="Arial"/>
    </font>
    <font>
      <b/>
      <u/>
      <sz val="14.0"/>
      <color rgb="FF0000FF"/>
    </font>
    <font>
      <b/>
      <sz val="14.0"/>
      <color theme="1"/>
      <name val="Arial"/>
      <scheme val="minor"/>
    </font>
    <font>
      <b/>
      <u/>
      <sz val="14.0"/>
      <color rgb="FF0000FF"/>
    </font>
    <font>
      <b/>
      <u/>
      <sz val="13.0"/>
      <color rgb="FF0000FF"/>
    </font>
    <font>
      <b/>
      <sz val="13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2" fontId="3" numFmtId="0" xfId="0" applyAlignment="1" applyFill="1" applyFont="1">
      <alignment horizontal="center"/>
    </xf>
    <xf borderId="0" fillId="2" fontId="3" numFmtId="0" xfId="0" applyFont="1"/>
    <xf borderId="0" fillId="2" fontId="3" numFmtId="164" xfId="0" applyAlignment="1" applyFont="1" applyNumberFormat="1">
      <alignment horizontal="center"/>
    </xf>
    <xf borderId="0" fillId="3" fontId="3" numFmtId="0" xfId="0" applyFill="1" applyFont="1"/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0" fillId="0" fontId="7" numFmtId="0" xfId="0" applyFont="1"/>
    <xf borderId="0" fillId="0" fontId="1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6" fontId="7" numFmtId="0" xfId="0" applyFill="1" applyFont="1"/>
    <xf borderId="0" fillId="6" fontId="3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7" fontId="3" numFmtId="0" xfId="0" applyAlignment="1" applyFill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Font="1"/>
    <xf borderId="0" fillId="2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2" fontId="14" numFmtId="0" xfId="0" applyAlignment="1" applyFont="1">
      <alignment horizontal="center"/>
    </xf>
    <xf borderId="0" fillId="2" fontId="14" numFmtId="0" xfId="0" applyFont="1"/>
    <xf borderId="0" fillId="2" fontId="14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horizontal="center" readingOrder="0"/>
    </xf>
    <xf borderId="0" fillId="0" fontId="14" numFmtId="164" xfId="0" applyAlignment="1" applyFont="1" applyNumberFormat="1">
      <alignment horizontal="center"/>
    </xf>
    <xf borderId="0" fillId="0" fontId="15" numFmtId="0" xfId="0" applyAlignment="1" applyFont="1">
      <alignment readingOrder="0"/>
    </xf>
    <xf borderId="0" fillId="3" fontId="14" numFmtId="0" xfId="0" applyFont="1"/>
    <xf borderId="0" fillId="0" fontId="16" numFmtId="0" xfId="0" applyAlignment="1" applyFont="1">
      <alignment readingOrder="0"/>
    </xf>
    <xf borderId="0" fillId="0" fontId="15" numFmtId="0" xfId="0" applyFont="1"/>
    <xf borderId="0" fillId="0" fontId="17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vertical="bottom"/>
    </xf>
    <xf borderId="0" fillId="0" fontId="17" numFmtId="164" xfId="0" applyAlignment="1" applyFont="1" applyNumberFormat="1">
      <alignment horizontal="center" readingOrder="0" shrinkToFit="0" vertical="bottom" wrapText="0"/>
    </xf>
    <xf borderId="0" fillId="2" fontId="17" numFmtId="0" xfId="0" applyAlignment="1" applyFont="1">
      <alignment horizontal="center" vertical="bottom"/>
    </xf>
    <xf borderId="0" fillId="2" fontId="17" numFmtId="0" xfId="0" applyAlignment="1" applyFont="1">
      <alignment horizontal="center" readingOrder="0" vertical="bottom"/>
    </xf>
    <xf borderId="0" fillId="0" fontId="14" numFmtId="165" xfId="0" applyAlignment="1" applyFont="1" applyNumberFormat="1">
      <alignment horizontal="center" readingOrder="0"/>
    </xf>
    <xf borderId="0" fillId="2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7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8" fontId="14" numFmtId="0" xfId="0" applyAlignment="1" applyFill="1" applyFont="1">
      <alignment horizontal="center" readingOrder="0"/>
    </xf>
    <xf borderId="0" fillId="8" fontId="14" numFmtId="0" xfId="0" applyFont="1"/>
    <xf borderId="0" fillId="8" fontId="14" numFmtId="0" xfId="0" applyAlignment="1" applyFont="1">
      <alignment horizontal="center"/>
    </xf>
    <xf borderId="0" fillId="0" fontId="14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/>
    </xf>
    <xf borderId="0" fillId="8" fontId="15" numFmtId="0" xfId="0" applyAlignment="1" applyFont="1">
      <alignment horizontal="center" readingOrder="0"/>
    </xf>
    <xf borderId="0" fillId="8" fontId="15" numFmtId="0" xfId="0" applyFont="1"/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8" fontId="15" numFmtId="0" xfId="0" applyAlignment="1" applyFont="1">
      <alignment horizontal="center"/>
    </xf>
    <xf borderId="0" fillId="0" fontId="14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2" fontId="19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8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2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0" fontId="17" numFmtId="165" xfId="0" applyAlignment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2" fontId="6" numFmtId="0" xfId="0" applyAlignment="1" applyFont="1">
      <alignment horizontal="center" readingOrder="0" vertical="center"/>
    </xf>
    <xf borderId="0" fillId="0" fontId="23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/>
    </xf>
    <xf borderId="0" fillId="2" fontId="6" numFmtId="0" xfId="0" applyAlignment="1" applyFont="1">
      <alignment horizontal="center"/>
    </xf>
    <xf borderId="0" fillId="2" fontId="6" numFmtId="0" xfId="0" applyFont="1"/>
    <xf borderId="0" fillId="2" fontId="6" numFmtId="164" xfId="0" applyAlignment="1" applyFont="1" applyNumberFormat="1">
      <alignment horizontal="center"/>
    </xf>
    <xf borderId="0" fillId="0" fontId="23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3" fontId="6" numFmtId="0" xfId="0" applyFont="1"/>
    <xf borderId="0" fillId="0" fontId="23" numFmtId="0" xfId="0" applyAlignment="1" applyFont="1">
      <alignment horizontal="center" readingOrder="0" vertical="center"/>
    </xf>
    <xf borderId="0" fillId="0" fontId="24" numFmtId="0" xfId="0" applyFont="1"/>
    <xf borderId="0" fillId="0" fontId="24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2" fontId="6" numFmtId="164" xfId="0" applyAlignment="1" applyFont="1" applyNumberFormat="1">
      <alignment horizontal="center" readingOrder="0"/>
    </xf>
    <xf borderId="0" fillId="0" fontId="25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readingOrder="0" vertical="bottom"/>
    </xf>
    <xf borderId="0" fillId="0" fontId="25" numFmtId="164" xfId="0" applyAlignment="1" applyFont="1" applyNumberFormat="1">
      <alignment horizontal="center" readingOrder="0" shrinkToFit="0" vertical="bottom" wrapText="0"/>
    </xf>
    <xf borderId="0" fillId="0" fontId="24" numFmtId="0" xfId="0" applyAlignment="1" applyFont="1">
      <alignment horizontal="center"/>
    </xf>
    <xf borderId="0" fillId="2" fontId="2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2" fontId="25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7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/>
    </xf>
    <xf borderId="0" fillId="0" fontId="30" numFmtId="164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26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0" fillId="2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/>
    </xf>
    <xf borderId="0" fillId="0" fontId="29" numFmtId="164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 vertical="center"/>
    </xf>
    <xf borderId="0" fillId="0" fontId="30" numFmtId="164" xfId="0" applyAlignment="1" applyFont="1" applyNumberFormat="1">
      <alignment horizontal="center" readingOrder="0"/>
    </xf>
    <xf borderId="0" fillId="2" fontId="30" numFmtId="0" xfId="0" applyAlignment="1" applyFont="1">
      <alignment horizontal="center"/>
    </xf>
    <xf borderId="0" fillId="2" fontId="30" numFmtId="164" xfId="0" applyAlignment="1" applyFont="1" applyNumberForma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164" xfId="0" applyAlignment="1" applyFont="1" applyNumberFormat="1">
      <alignment horizontal="center"/>
    </xf>
    <xf borderId="0" fillId="0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2" fontId="30" numFmtId="164" xfId="0" applyAlignment="1" applyFont="1" applyNumberFormat="1">
      <alignment horizontal="center" readingOrder="0"/>
    </xf>
    <xf borderId="0" fillId="0" fontId="31" numFmtId="0" xfId="0" applyAlignment="1" applyFont="1">
      <alignment horizontal="center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center" readingOrder="0" vertical="bottom"/>
    </xf>
    <xf borderId="0" fillId="0" fontId="31" numFmtId="164" xfId="0" applyAlignment="1" applyFont="1" applyNumberFormat="1">
      <alignment horizontal="center" readingOrder="0" shrinkToFit="0" vertical="bottom" wrapText="0"/>
    </xf>
    <xf borderId="0" fillId="2" fontId="31" numFmtId="0" xfId="0" applyAlignment="1" applyFont="1">
      <alignment horizontal="center" vertical="bottom"/>
    </xf>
    <xf borderId="0" fillId="0" fontId="30" numFmtId="0" xfId="0" applyAlignment="1" applyFont="1">
      <alignment horizontal="center" readingOrder="0" vertical="bottom"/>
    </xf>
    <xf borderId="0" fillId="0" fontId="31" numFmtId="165" xfId="0" applyAlignment="1" applyFont="1" applyNumberFormat="1">
      <alignment horizontal="center" readingOrder="0" shrinkToFit="0" vertical="bottom" wrapText="0"/>
    </xf>
    <xf borderId="0" fillId="2" fontId="31" numFmtId="0" xfId="0" applyAlignment="1" applyFont="1">
      <alignment horizontal="center" readingOrder="0" vertical="bottom"/>
    </xf>
    <xf borderId="0" fillId="0" fontId="30" numFmtId="165" xfId="0" applyAlignment="1" applyFont="1" applyNumberForma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0" numFmtId="3" xfId="0" applyAlignment="1" applyFont="1" applyNumberFormat="1">
      <alignment horizontal="center" readingOrder="0"/>
    </xf>
    <xf borderId="0" fillId="8" fontId="33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27" numFmtId="0" xfId="0" applyFont="1"/>
    <xf borderId="0" fillId="0" fontId="26" numFmtId="166" xfId="0" applyAlignment="1" applyFont="1" applyNumberFormat="1">
      <alignment horizontal="center" readingOrder="0"/>
    </xf>
    <xf borderId="0" fillId="9" fontId="26" numFmtId="0" xfId="0" applyAlignment="1" applyFill="1" applyFont="1">
      <alignment horizontal="center" readingOrder="0"/>
    </xf>
    <xf borderId="0" fillId="2" fontId="26" numFmtId="0" xfId="0" applyAlignment="1" applyFont="1">
      <alignment horizontal="center" readingOrder="0"/>
    </xf>
    <xf borderId="0" fillId="0" fontId="26" numFmtId="165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6" numFmtId="3" xfId="0" applyAlignment="1" applyFont="1" applyNumberFormat="1">
      <alignment horizontal="center" readingOrder="0"/>
    </xf>
    <xf borderId="0" fillId="0" fontId="26" numFmtId="164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4" numFmtId="3" xfId="0" applyAlignment="1" applyFont="1" applyNumberFormat="1">
      <alignment horizontal="center" readingOrder="0"/>
    </xf>
    <xf borderId="0" fillId="0" fontId="29" numFmtId="0" xfId="0" applyAlignment="1" applyFont="1">
      <alignment horizontal="center" readingOrder="0"/>
    </xf>
    <xf borderId="0" fillId="0" fontId="35" numFmtId="0" xfId="0" applyFont="1"/>
    <xf borderId="0" fillId="0" fontId="35" numFmtId="0" xfId="0" applyAlignment="1" applyFont="1">
      <alignment horizontal="center" readingOrder="0"/>
    </xf>
    <xf borderId="0" fillId="0" fontId="25" numFmtId="0" xfId="0" applyFont="1"/>
    <xf borderId="0" fillId="0" fontId="36" numFmtId="0" xfId="0" applyAlignment="1" applyFont="1">
      <alignment horizontal="center" readingOrder="0" vertical="center"/>
    </xf>
    <xf borderId="0" fillId="0" fontId="30" numFmtId="166" xfId="0" applyAlignment="1" applyFont="1" applyNumberFormat="1">
      <alignment horizontal="center" readingOrder="0"/>
    </xf>
    <xf borderId="0" fillId="0" fontId="37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horizontal="center" readingOrder="0" shrinkToFit="0" vertical="bottom" wrapText="0"/>
    </xf>
    <xf borderId="0" fillId="0" fontId="31" numFmtId="166" xfId="0" applyAlignment="1" applyFont="1" applyNumberFormat="1">
      <alignment horizontal="center" readingOrder="0" shrinkToFit="0" vertical="bottom" wrapText="0"/>
    </xf>
    <xf borderId="0" fillId="0" fontId="30" numFmtId="167" xfId="0" applyAlignment="1" applyFont="1" applyNumberFormat="1">
      <alignment horizontal="center" readingOrder="0"/>
    </xf>
    <xf borderId="0" fillId="2" fontId="33" numFmtId="0" xfId="0" applyAlignment="1" applyFont="1">
      <alignment horizontal="center"/>
    </xf>
    <xf borderId="0" fillId="0" fontId="39" numFmtId="0" xfId="0" applyAlignment="1" applyFont="1">
      <alignment horizontal="center" readingOrder="0"/>
    </xf>
    <xf borderId="0" fillId="0" fontId="29" numFmtId="164" xfId="0" applyAlignment="1" applyFont="1" applyNumberFormat="1">
      <alignment horizontal="center" readingOrder="0" vertical="center"/>
    </xf>
    <xf borderId="0" fillId="0" fontId="23" numFmtId="0" xfId="0" applyFont="1"/>
    <xf borderId="0" fillId="0" fontId="38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center" readingOrder="0"/>
    </xf>
    <xf borderId="0" fillId="0" fontId="30" numFmtId="168" xfId="0" applyAlignment="1" applyFont="1" applyNumberFormat="1">
      <alignment horizontal="center" readingOrder="0"/>
    </xf>
    <xf borderId="0" fillId="10" fontId="30" numFmtId="0" xfId="0" applyAlignment="1" applyFill="1" applyFont="1">
      <alignment horizontal="center" readingOrder="0"/>
    </xf>
    <xf borderId="0" fillId="10" fontId="26" numFmtId="0" xfId="0" applyAlignment="1" applyFont="1">
      <alignment horizontal="center" readingOrder="0"/>
    </xf>
    <xf borderId="0" fillId="10" fontId="30" numFmtId="3" xfId="0" applyAlignment="1" applyFont="1" applyNumberFormat="1">
      <alignment horizontal="center" readingOrder="0"/>
    </xf>
    <xf borderId="0" fillId="0" fontId="26" numFmtId="0" xfId="0" applyAlignment="1" applyFont="1">
      <alignment readingOrder="0"/>
    </xf>
    <xf borderId="0" fillId="10" fontId="12" numFmtId="0" xfId="0" applyAlignment="1" applyFont="1">
      <alignment horizontal="center" readingOrder="0"/>
    </xf>
    <xf borderId="0" fillId="10" fontId="30" numFmtId="0" xfId="0" applyAlignment="1" applyFont="1">
      <alignment horizontal="center"/>
    </xf>
    <xf borderId="0" fillId="10" fontId="12" numFmtId="0" xfId="0" applyAlignment="1" applyFont="1">
      <alignment readingOrder="0"/>
    </xf>
    <xf borderId="0" fillId="10" fontId="12" numFmtId="0" xfId="0" applyFont="1"/>
    <xf borderId="0" fillId="11" fontId="30" numFmtId="0" xfId="0" applyAlignment="1" applyFill="1" applyFont="1">
      <alignment horizontal="center" readingOrder="0"/>
    </xf>
    <xf borderId="0" fillId="10" fontId="30" numFmtId="0" xfId="0" applyAlignment="1" applyFont="1">
      <alignment horizontal="center" vertical="bottom"/>
    </xf>
    <xf borderId="0" fillId="2" fontId="29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10" fontId="30" numFmtId="0" xfId="0" applyAlignment="1" applyFont="1">
      <alignment readingOrder="0" shrinkToFit="0" vertical="center" wrapText="0"/>
    </xf>
    <xf borderId="0" fillId="10" fontId="30" numFmtId="0" xfId="0" applyAlignment="1" applyFont="1">
      <alignment horizontal="center" readingOrder="0" vertical="center"/>
    </xf>
    <xf borderId="0" fillId="10" fontId="7" numFmtId="0" xfId="0" applyAlignment="1" applyFont="1">
      <alignment readingOrder="0" vertical="bottom"/>
    </xf>
    <xf borderId="0" fillId="10" fontId="24" numFmtId="0" xfId="0" applyAlignment="1" applyFont="1">
      <alignment horizontal="center" readingOrder="0"/>
    </xf>
    <xf borderId="0" fillId="10" fontId="26" numFmtId="0" xfId="0" applyAlignment="1" applyFont="1">
      <alignment horizontal="center" readingOrder="0" vertical="center"/>
    </xf>
    <xf borderId="0" fillId="2" fontId="30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31" numFmtId="164" xfId="0" applyAlignment="1" applyFont="1" applyNumberFormat="1">
      <alignment horizontal="center" readingOrder="0"/>
    </xf>
    <xf borderId="0" fillId="10" fontId="12" numFmtId="0" xfId="0" applyAlignment="1" applyFont="1">
      <alignment readingOrder="0" shrinkToFit="0" vertical="center" wrapText="0"/>
    </xf>
    <xf borderId="0" fillId="2" fontId="24" numFmtId="0" xfId="0" applyAlignment="1" applyFont="1">
      <alignment horizontal="center" readingOrder="0"/>
    </xf>
    <xf borderId="0" fillId="0" fontId="31" numFmtId="164" xfId="0" applyAlignment="1" applyFont="1" applyNumberFormat="1">
      <alignment horizontal="center" readingOrder="0" vertical="center"/>
    </xf>
    <xf borderId="0" fillId="10" fontId="31" numFmtId="0" xfId="0" applyAlignment="1" applyFont="1">
      <alignment horizontal="center" readingOrder="0"/>
    </xf>
    <xf borderId="0" fillId="10" fontId="26" numFmtId="0" xfId="0" applyAlignment="1" applyFont="1">
      <alignment readingOrder="0" shrinkToFit="0" vertical="center" wrapText="0"/>
    </xf>
    <xf borderId="0" fillId="10" fontId="35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10" fontId="30" numFmtId="0" xfId="0" applyAlignment="1" applyFont="1">
      <alignment shrinkToFit="0" vertical="bottom" wrapText="0"/>
    </xf>
    <xf borderId="0" fillId="0" fontId="12" numFmtId="0" xfId="0" applyAlignment="1" applyFont="1">
      <alignment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26" numFmtId="0" xfId="0" applyAlignment="1" applyFont="1">
      <alignment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4" numFmtId="0" xfId="0" applyAlignment="1" applyFont="1">
      <alignment shrinkToFit="0" vertical="center" wrapText="0"/>
    </xf>
    <xf borderId="0" fillId="2" fontId="12" numFmtId="0" xfId="0" applyAlignment="1" applyFont="1">
      <alignment horizontal="center" readingOrder="0"/>
    </xf>
    <xf borderId="0" fillId="12" fontId="6" numFmtId="0" xfId="0" applyFill="1" applyFont="1"/>
    <xf borderId="0" fillId="0" fontId="7" numFmtId="0" xfId="0" applyAlignment="1" applyFont="1">
      <alignment readingOrder="0" vertical="bottom"/>
    </xf>
    <xf borderId="0" fillId="13" fontId="30" numFmtId="0" xfId="0" applyAlignment="1" applyFill="1" applyFont="1">
      <alignment horizontal="center" readingOrder="0"/>
    </xf>
    <xf borderId="0" fillId="2" fontId="12" numFmtId="0" xfId="0" applyAlignment="1" applyFont="1">
      <alignment readingOrder="0"/>
    </xf>
    <xf borderId="0" fillId="0" fontId="30" numFmtId="0" xfId="0" applyAlignment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2" fontId="30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2" fontId="40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2" fontId="40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2" fontId="41" numFmtId="0" xfId="0" applyFont="1"/>
    <xf borderId="0" fillId="2" fontId="40" numFmtId="169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 shrinkToFit="0" vertical="bottom" wrapText="0"/>
    </xf>
    <xf borderId="0" fillId="5" fontId="11" numFmtId="0" xfId="0" applyAlignment="1" applyFont="1">
      <alignment horizontal="center"/>
    </xf>
    <xf borderId="0" fillId="14" fontId="11" numFmtId="0" xfId="0" applyAlignment="1" applyFill="1" applyFont="1">
      <alignment horizontal="center" readingOrder="0"/>
    </xf>
    <xf borderId="0" fillId="14" fontId="3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8" fontId="3" numFmtId="0" xfId="0" applyAlignment="1" applyFont="1">
      <alignment horizontal="center"/>
    </xf>
    <xf borderId="0" fillId="8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8" fontId="3" numFmtId="0" xfId="0" applyFont="1"/>
    <xf borderId="0" fillId="8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 readingOrder="0" vertical="center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0" fillId="2" fontId="11" numFmtId="0" xfId="0" applyFont="1"/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2" numFmtId="0" xfId="0" applyFont="1"/>
    <xf borderId="0" fillId="8" fontId="11" numFmtId="0" xfId="0" applyFont="1"/>
    <xf borderId="0" fillId="8" fontId="11" numFmtId="0" xfId="0" applyAlignment="1" applyFont="1">
      <alignment horizontal="center" readingOrder="0" vertical="center"/>
    </xf>
    <xf borderId="0" fillId="8" fontId="11" numFmtId="0" xfId="0" applyAlignment="1" applyFont="1">
      <alignment horizontal="center" vertical="center"/>
    </xf>
    <xf borderId="0" fillId="8" fontId="12" numFmtId="0" xfId="0" applyFont="1"/>
    <xf borderId="0" fillId="0" fontId="11" numFmtId="165" xfId="0" applyAlignment="1" applyFont="1" applyNumberFormat="1">
      <alignment readingOrder="0"/>
    </xf>
    <xf borderId="0" fillId="8" fontId="11" numFmtId="0" xfId="0" applyAlignment="1" applyFont="1">
      <alignment horizontal="center" readingOrder="0"/>
    </xf>
    <xf borderId="0" fillId="8" fontId="11" numFmtId="0" xfId="0" applyAlignment="1" applyFont="1">
      <alignment readingOrder="0"/>
    </xf>
    <xf borderId="0" fillId="8" fontId="11" numFmtId="165" xfId="0" applyAlignment="1" applyFont="1" applyNumberFormat="1">
      <alignment readingOrder="0"/>
    </xf>
    <xf borderId="0" fillId="0" fontId="43" numFmtId="0" xfId="0" applyAlignment="1" applyFont="1">
      <alignment horizontal="center" readingOrder="0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/>
    </xf>
    <xf borderId="0" fillId="0" fontId="44" numFmtId="0" xfId="0" applyAlignment="1" applyFont="1">
      <alignment horizontal="center" readingOrder="0" vertical="center"/>
    </xf>
    <xf borderId="0" fillId="8" fontId="43" numFmtId="0" xfId="0" applyAlignment="1" applyFont="1">
      <alignment horizontal="center" readingOrder="0"/>
    </xf>
    <xf borderId="0" fillId="8" fontId="43" numFmtId="0" xfId="0" applyAlignment="1" applyFont="1">
      <alignment horizontal="center"/>
    </xf>
    <xf borderId="0" fillId="0" fontId="12" numFmtId="0" xfId="0" applyFont="1"/>
    <xf borderId="0" fillId="0" fontId="12" numFmtId="165" xfId="0" applyAlignment="1" applyFont="1" applyNumberFormat="1">
      <alignment readingOrder="0"/>
    </xf>
    <xf borderId="0" fillId="8" fontId="12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2" fontId="46" numFmtId="165" xfId="0" applyAlignment="1" applyFont="1" applyNumberFormat="1">
      <alignment horizontal="center" readingOrder="0" vertical="center"/>
    </xf>
    <xf borderId="0" fillId="0" fontId="44" numFmtId="0" xfId="0" applyAlignment="1" applyFont="1">
      <alignment horizontal="center" vertical="center"/>
    </xf>
    <xf borderId="0" fillId="8" fontId="46" numFmtId="165" xfId="0" applyAlignment="1" applyFont="1" applyNumberFormat="1">
      <alignment horizontal="center" readingOrder="0" vertical="center"/>
    </xf>
    <xf borderId="0" fillId="8" fontId="44" numFmtId="0" xfId="0" applyAlignment="1" applyFont="1">
      <alignment horizontal="center" readingOrder="0" vertical="center"/>
    </xf>
    <xf borderId="0" fillId="8" fontId="44" numFmtId="0" xfId="0" applyAlignment="1" applyFont="1">
      <alignment horizontal="center" vertical="center"/>
    </xf>
    <xf borderId="0" fillId="8" fontId="44" numFmtId="0" xfId="0" applyAlignment="1" applyFont="1">
      <alignment horizontal="center" readingOrder="0"/>
    </xf>
    <xf borderId="0" fillId="2" fontId="46" numFmtId="0" xfId="0" applyAlignment="1" applyFont="1">
      <alignment horizontal="center" readingOrder="0" vertical="center"/>
    </xf>
    <xf borderId="0" fillId="8" fontId="46" numFmtId="0" xfId="0" applyAlignment="1" applyFont="1">
      <alignment horizontal="center" readingOrder="0" vertical="center"/>
    </xf>
    <xf borderId="0" fillId="0" fontId="44" numFmtId="0" xfId="0" applyAlignment="1" applyFont="1">
      <alignment horizontal="center"/>
    </xf>
    <xf borderId="0" fillId="2" fontId="44" numFmtId="0" xfId="0" applyAlignment="1" applyFont="1">
      <alignment horizontal="center" readingOrder="0" vertical="center"/>
    </xf>
    <xf borderId="0" fillId="2" fontId="44" numFmtId="0" xfId="0" applyAlignment="1" applyFont="1">
      <alignment horizontal="center" vertical="center"/>
    </xf>
    <xf borderId="0" fillId="8" fontId="44" numFmtId="0" xfId="0" applyAlignment="1" applyFont="1">
      <alignment horizontal="center"/>
    </xf>
    <xf borderId="0" fillId="0" fontId="44" numFmtId="165" xfId="0" applyAlignment="1" applyFont="1" applyNumberFormat="1">
      <alignment horizontal="center" readingOrder="0" vertical="center"/>
    </xf>
    <xf borderId="0" fillId="0" fontId="47" numFmtId="165" xfId="0" applyAlignment="1" applyFont="1" applyNumberFormat="1">
      <alignment horizontal="center" readingOrder="0" vertical="center"/>
    </xf>
    <xf borderId="0" fillId="0" fontId="44" numFmtId="164" xfId="0" applyAlignment="1" applyFont="1" applyNumberFormat="1">
      <alignment horizontal="center" readingOrder="0" vertical="center"/>
    </xf>
    <xf borderId="0" fillId="2" fontId="44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8" fontId="11" numFmtId="165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/>
    </xf>
    <xf borderId="0" fillId="0" fontId="12" numFmtId="0" xfId="0" applyAlignment="1" applyFont="1">
      <alignment vertical="center"/>
    </xf>
    <xf borderId="0" fillId="0" fontId="10" numFmtId="165" xfId="0" applyAlignment="1" applyFont="1" applyNumberFormat="1">
      <alignment horizontal="center" readingOrder="0"/>
    </xf>
    <xf borderId="0" fillId="0" fontId="48" numFmtId="0" xfId="0" applyAlignment="1" applyFont="1">
      <alignment horizontal="center" readingOrder="0"/>
    </xf>
    <xf borderId="0" fillId="0" fontId="49" numFmtId="0" xfId="0" applyAlignment="1" applyFont="1">
      <alignment horizontal="center" readingOrder="0"/>
    </xf>
    <xf borderId="0" fillId="0" fontId="12" numFmtId="1" xfId="0" applyAlignment="1" applyFont="1" applyNumberFormat="1">
      <alignment horizontal="right" readingOrder="0"/>
    </xf>
    <xf borderId="0" fillId="0" fontId="12" numFmtId="3" xfId="0" applyAlignment="1" applyFont="1" applyNumberFormat="1">
      <alignment horizontal="right"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horizontal="center" readingOrder="0" vertical="top"/>
    </xf>
    <xf borderId="0" fillId="0" fontId="12" numFmtId="0" xfId="0" applyAlignment="1" applyFont="1">
      <alignment horizontal="left" readingOrder="0" vertical="top"/>
    </xf>
    <xf borderId="0" fillId="0" fontId="45" numFmtId="0" xfId="0" applyAlignment="1" applyFont="1">
      <alignment horizontal="center" readingOrder="0"/>
    </xf>
    <xf borderId="0" fillId="8" fontId="45" numFmtId="0" xfId="0" applyAlignment="1" applyFont="1">
      <alignment readingOrder="0"/>
    </xf>
    <xf borderId="0" fillId="0" fontId="50" numFmtId="0" xfId="0" applyAlignment="1" applyFont="1">
      <alignment horizontal="center"/>
    </xf>
    <xf borderId="0" fillId="15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/>
    </xf>
    <xf borderId="0" fillId="14" fontId="3" numFmtId="0" xfId="0" applyAlignment="1" applyFont="1">
      <alignment horizontal="center"/>
    </xf>
    <xf borderId="0" fillId="15" fontId="1" numFmtId="0" xfId="0" applyAlignment="1" applyFont="1">
      <alignment horizontal="center"/>
    </xf>
    <xf borderId="0" fillId="15" fontId="3" numFmtId="0" xfId="0" applyAlignment="1" applyFont="1">
      <alignment horizontal="center" readingOrder="0"/>
    </xf>
    <xf borderId="0" fillId="15" fontId="3" numFmtId="168" xfId="0" applyAlignment="1" applyFont="1" applyNumberForma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/>
    </xf>
    <xf borderId="0" fillId="17" fontId="6" numFmtId="0" xfId="0" applyAlignment="1" applyFill="1" applyFont="1">
      <alignment horizontal="center"/>
    </xf>
    <xf borderId="0" fillId="14" fontId="6" numFmtId="0" xfId="0" applyAlignment="1" applyFont="1">
      <alignment horizontal="center"/>
    </xf>
    <xf borderId="0" fillId="5" fontId="25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4" fontId="4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16" fontId="6" numFmtId="0" xfId="0" applyAlignment="1" applyFont="1">
      <alignment horizontal="center"/>
    </xf>
    <xf borderId="0" fillId="0" fontId="23" numFmtId="0" xfId="0" applyAlignment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pril - 26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1695450</xdr:colOff>
      <xdr:row>14</xdr:row>
      <xdr:rowOff>200025</xdr:rowOff>
    </xdr:from>
    <xdr:ext cx="223837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:C1970" displayName="Table1" name="Table1" id="1">
  <tableColumns count="1">
    <tableColumn name="CONTACT NO" id="1"/>
  </tableColumns>
  <tableStyleInfo name="April -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25"/>
    <col customWidth="1" min="3" max="3" width="20.0"/>
    <col customWidth="1" min="4" max="4" width="23.0"/>
    <col customWidth="1" min="5" max="5" width="17.5"/>
    <col customWidth="1" min="6" max="6" width="33.0"/>
    <col customWidth="1" min="8" max="8" width="13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>
        <v>45664.0</v>
      </c>
      <c r="B2" s="4" t="s">
        <v>2</v>
      </c>
      <c r="C2" s="4">
        <v>7.708627746E9</v>
      </c>
      <c r="D2" s="4">
        <v>1.78642355078E11</v>
      </c>
      <c r="E2" s="4">
        <v>1504.0</v>
      </c>
      <c r="F2" s="4" t="s">
        <v>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4"/>
      <c r="B3" s="4" t="s">
        <v>4</v>
      </c>
      <c r="C3" s="4">
        <v>9.620662427E9</v>
      </c>
      <c r="D3" s="4">
        <v>5.18213993259E11</v>
      </c>
      <c r="E3" s="4">
        <v>1770.0</v>
      </c>
      <c r="F3" s="4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4"/>
      <c r="B4" s="6" t="s">
        <v>6</v>
      </c>
      <c r="C4" s="4">
        <v>9.385672927E9</v>
      </c>
      <c r="D4" s="4">
        <v>5.18276514649E11</v>
      </c>
      <c r="E4" s="4">
        <v>2004.0</v>
      </c>
      <c r="F4" s="4" t="s">
        <v>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4"/>
      <c r="B5" s="4" t="s">
        <v>8</v>
      </c>
      <c r="C5" s="4">
        <v>6.374452189E9</v>
      </c>
      <c r="D5" s="4">
        <v>5.18272057863E11</v>
      </c>
      <c r="E5" s="4">
        <v>3540.0</v>
      </c>
      <c r="F5" s="4" t="s">
        <v>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4"/>
      <c r="B6" s="4" t="s">
        <v>10</v>
      </c>
      <c r="C6" s="4">
        <v>8.883887423E9</v>
      </c>
      <c r="D6" s="4">
        <v>5.18203298326E11</v>
      </c>
      <c r="E6" s="4">
        <v>250.0</v>
      </c>
      <c r="F6" s="4" t="s">
        <v>11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3">
        <v>45695.0</v>
      </c>
      <c r="B7" s="4" t="s">
        <v>12</v>
      </c>
      <c r="C7" s="4">
        <v>8.531875423E9</v>
      </c>
      <c r="D7" s="4">
        <v>5.18322510078E11</v>
      </c>
      <c r="E7" s="4">
        <v>350.0</v>
      </c>
      <c r="F7" s="4" t="s">
        <v>13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4"/>
      <c r="B8" s="4" t="s">
        <v>14</v>
      </c>
      <c r="C8" s="4">
        <v>9.840882413E9</v>
      </c>
      <c r="D8" s="4">
        <v>5.18332825034E11</v>
      </c>
      <c r="E8" s="4">
        <v>1350.0</v>
      </c>
      <c r="F8" s="4" t="s">
        <v>15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4"/>
      <c r="B9" s="4" t="s">
        <v>16</v>
      </c>
      <c r="C9" s="4">
        <v>7.35860107E9</v>
      </c>
      <c r="D9" s="4">
        <v>5.18386915515E11</v>
      </c>
      <c r="E9" s="4">
        <v>3540.0</v>
      </c>
      <c r="F9" s="4" t="s">
        <v>17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6"/>
      <c r="B10" s="6" t="s">
        <v>18</v>
      </c>
      <c r="C10" s="6">
        <v>9.787124243E9</v>
      </c>
      <c r="D10" s="6">
        <v>1.0742005526E11</v>
      </c>
      <c r="E10" s="6">
        <v>3540.0</v>
      </c>
      <c r="F10" s="6" t="s">
        <v>19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8">
        <v>45723.0</v>
      </c>
      <c r="B11" s="6" t="s">
        <v>20</v>
      </c>
      <c r="C11" s="6">
        <v>7.812888256E9</v>
      </c>
      <c r="D11" s="6">
        <v>3.2536664761E11</v>
      </c>
      <c r="E11" s="6">
        <v>3540.0</v>
      </c>
      <c r="F11" s="4" t="s">
        <v>17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4"/>
      <c r="B12" s="4" t="s">
        <v>21</v>
      </c>
      <c r="C12" s="4">
        <v>9.384133634E9</v>
      </c>
      <c r="D12" s="4">
        <v>5.1831779169E11</v>
      </c>
      <c r="E12" s="4">
        <v>2450.0</v>
      </c>
      <c r="F12" s="4" t="s">
        <v>22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8"/>
      <c r="B13" s="4" t="s">
        <v>23</v>
      </c>
      <c r="C13" s="4">
        <v>3.4680266882E10</v>
      </c>
      <c r="D13" s="4">
        <v>4.88155011E8</v>
      </c>
      <c r="E13" s="4">
        <v>3911.0</v>
      </c>
      <c r="F13" s="4" t="s">
        <v>24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8">
        <v>45754.0</v>
      </c>
      <c r="B14" s="4" t="s">
        <v>25</v>
      </c>
      <c r="C14" s="4">
        <v>9.655011339E9</v>
      </c>
      <c r="D14" s="4">
        <v>5.55165270954E11</v>
      </c>
      <c r="E14" s="4">
        <v>3008.0</v>
      </c>
      <c r="F14" s="4" t="s">
        <v>26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4"/>
      <c r="B15" s="4" t="s">
        <v>27</v>
      </c>
      <c r="C15" s="4">
        <v>9.659933942E9</v>
      </c>
      <c r="D15" s="4">
        <v>5.18525609744E11</v>
      </c>
      <c r="E15" s="4">
        <v>250.0</v>
      </c>
      <c r="F15" s="4" t="s">
        <v>28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4"/>
      <c r="B16" s="4" t="s">
        <v>29</v>
      </c>
      <c r="C16" s="4">
        <v>9.840882413E9</v>
      </c>
      <c r="D16" s="4" t="s">
        <v>30</v>
      </c>
      <c r="E16" s="4">
        <v>250.0</v>
      </c>
      <c r="F16" s="4" t="s">
        <v>31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4"/>
      <c r="B17" s="4" t="s">
        <v>32</v>
      </c>
      <c r="C17" s="4">
        <v>9.941475754E9</v>
      </c>
      <c r="D17" s="4">
        <v>1.07524367214E11</v>
      </c>
      <c r="E17" s="4">
        <v>4008.0</v>
      </c>
      <c r="F17" s="4" t="s">
        <v>33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4"/>
      <c r="B18" s="4" t="s">
        <v>34</v>
      </c>
      <c r="C18" s="4">
        <v>6.36436865E9</v>
      </c>
      <c r="D18" s="4">
        <v>5.18556293263E11</v>
      </c>
      <c r="E18" s="4">
        <v>3540.0</v>
      </c>
      <c r="F18" s="6" t="s">
        <v>35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4"/>
      <c r="B19" s="4" t="s">
        <v>36</v>
      </c>
      <c r="C19" s="4">
        <v>9.63235276E9</v>
      </c>
      <c r="D19" s="4">
        <v>5.55119595975E11</v>
      </c>
      <c r="E19" s="4">
        <v>2500.0</v>
      </c>
      <c r="F19" s="4" t="s">
        <v>37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4"/>
      <c r="B20" s="4" t="s">
        <v>38</v>
      </c>
      <c r="C20" s="4">
        <v>9.980505841E9</v>
      </c>
      <c r="D20" s="4">
        <v>5.18567258633E11</v>
      </c>
      <c r="E20" s="4">
        <v>1221.0</v>
      </c>
      <c r="F20" s="4" t="s">
        <v>39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8">
        <v>45784.0</v>
      </c>
      <c r="B21" s="4" t="s">
        <v>40</v>
      </c>
      <c r="C21" s="4">
        <v>8.75483875E9</v>
      </c>
      <c r="D21" s="4">
        <v>6.31949717376E11</v>
      </c>
      <c r="E21" s="4">
        <v>3540.0</v>
      </c>
      <c r="F21" s="4" t="s">
        <v>41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6"/>
      <c r="B22" s="6" t="s">
        <v>42</v>
      </c>
      <c r="C22" s="6">
        <v>9.00328841E9</v>
      </c>
      <c r="D22" s="6">
        <v>5.1865225385E11</v>
      </c>
      <c r="E22" s="6">
        <v>600.0</v>
      </c>
      <c r="F22" s="6" t="s">
        <v>43</v>
      </c>
      <c r="G22" s="7"/>
      <c r="H22" s="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4"/>
      <c r="B23" s="4" t="s">
        <v>44</v>
      </c>
      <c r="C23" s="4">
        <v>8.310861691E9</v>
      </c>
      <c r="D23" s="4">
        <v>1.07574298032E11</v>
      </c>
      <c r="E23" s="4">
        <v>2004.0</v>
      </c>
      <c r="F23" s="4" t="s">
        <v>45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4"/>
      <c r="B24" s="4" t="s">
        <v>46</v>
      </c>
      <c r="C24" s="4">
        <v>8.10669865E9</v>
      </c>
      <c r="D24" s="4" t="s">
        <v>47</v>
      </c>
      <c r="E24" s="4">
        <v>3540.0</v>
      </c>
      <c r="F24" s="4" t="s">
        <v>48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4"/>
      <c r="B25" s="4" t="s">
        <v>49</v>
      </c>
      <c r="C25" s="4">
        <v>9.840944044E9</v>
      </c>
      <c r="D25" s="4">
        <v>5.18627070437E11</v>
      </c>
      <c r="E25" s="4">
        <v>1770.0</v>
      </c>
      <c r="F25" s="4" t="s">
        <v>50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4"/>
      <c r="B26" s="4" t="s">
        <v>51</v>
      </c>
      <c r="C26" s="4">
        <v>9.789504161E9</v>
      </c>
      <c r="D26" s="4">
        <v>5.18606663884E11</v>
      </c>
      <c r="E26" s="4">
        <v>2606.0</v>
      </c>
      <c r="F26" s="4" t="s">
        <v>52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8">
        <v>45815.0</v>
      </c>
      <c r="B27" s="4" t="s">
        <v>53</v>
      </c>
      <c r="C27" s="4">
        <v>9.6871657709E10</v>
      </c>
      <c r="D27" s="4">
        <v>3.03599761248E11</v>
      </c>
      <c r="E27" s="4">
        <v>5243.0</v>
      </c>
      <c r="F27" s="4" t="s">
        <v>54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4"/>
      <c r="B28" s="4" t="s">
        <v>55</v>
      </c>
      <c r="C28" s="4">
        <v>7.825037689E9</v>
      </c>
      <c r="D28" s="4">
        <v>1.07643372949E11</v>
      </c>
      <c r="E28" s="4">
        <v>2987.0</v>
      </c>
      <c r="F28" s="4" t="s">
        <v>56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8">
        <v>45845.0</v>
      </c>
      <c r="B29" s="4" t="s">
        <v>57</v>
      </c>
      <c r="C29" s="4">
        <v>6.1413789484E10</v>
      </c>
      <c r="D29" s="4">
        <v>5.18812972022E11</v>
      </c>
      <c r="E29" s="4">
        <v>3540.0</v>
      </c>
      <c r="F29" s="4" t="s">
        <v>58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/>
      <c r="B30" s="4" t="s">
        <v>59</v>
      </c>
      <c r="C30" s="4">
        <v>9.092524206E9</v>
      </c>
      <c r="D30" s="4">
        <v>5.18807007431E11</v>
      </c>
      <c r="E30" s="4">
        <v>1770.0</v>
      </c>
      <c r="F30" s="4" t="s">
        <v>60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4"/>
      <c r="B31" s="4" t="s">
        <v>61</v>
      </c>
      <c r="C31" s="4">
        <v>9.00305973E9</v>
      </c>
      <c r="D31" s="4">
        <v>5.18827914495E11</v>
      </c>
      <c r="E31" s="4">
        <v>3540.0</v>
      </c>
      <c r="F31" s="4" t="s">
        <v>62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4"/>
      <c r="B32" s="4" t="s">
        <v>63</v>
      </c>
      <c r="C32" s="4">
        <v>9.74675965E9</v>
      </c>
      <c r="D32" s="4">
        <v>5.18814147099E11</v>
      </c>
      <c r="E32" s="4">
        <v>1504.0</v>
      </c>
      <c r="F32" s="4" t="s">
        <v>64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4"/>
      <c r="B33" s="4" t="s">
        <v>65</v>
      </c>
      <c r="C33" s="4">
        <v>9.500215336E9</v>
      </c>
      <c r="D33" s="4">
        <v>5.18843262147E11</v>
      </c>
      <c r="E33" s="4">
        <v>630.0</v>
      </c>
      <c r="F33" s="4" t="s">
        <v>66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4"/>
      <c r="B34" s="4" t="s">
        <v>67</v>
      </c>
      <c r="C34" s="4">
        <v>9.95283869E9</v>
      </c>
      <c r="D34" s="4">
        <v>1.07677254583E11</v>
      </c>
      <c r="E34" s="4">
        <v>2360.0</v>
      </c>
      <c r="F34" s="4" t="s">
        <v>68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4"/>
      <c r="B35" s="4" t="s">
        <v>69</v>
      </c>
      <c r="C35" s="4">
        <v>6.301639519E9</v>
      </c>
      <c r="D35" s="4">
        <v>5.18847629837E11</v>
      </c>
      <c r="E35" s="4">
        <v>250.0</v>
      </c>
      <c r="F35" s="4" t="s">
        <v>70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4"/>
      <c r="B36" s="4" t="s">
        <v>71</v>
      </c>
      <c r="C36" s="4">
        <v>8.682027282E9</v>
      </c>
      <c r="D36" s="4">
        <v>8.44687555169E11</v>
      </c>
      <c r="E36" s="4">
        <v>2074.0</v>
      </c>
      <c r="F36" s="4" t="s">
        <v>72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4"/>
      <c r="B37" s="4" t="s">
        <v>73</v>
      </c>
      <c r="C37" s="4">
        <v>8.42874722E9</v>
      </c>
      <c r="D37" s="4">
        <v>1.077077065E11</v>
      </c>
      <c r="E37" s="4">
        <v>3540.0</v>
      </c>
      <c r="F37" s="4" t="s">
        <v>74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4"/>
      <c r="B38" s="4" t="s">
        <v>75</v>
      </c>
      <c r="C38" s="4">
        <v>1.5143869983E10</v>
      </c>
      <c r="D38" s="4">
        <v>3.0368411E7</v>
      </c>
      <c r="E38" s="4">
        <v>4720.0</v>
      </c>
      <c r="F38" s="4" t="s">
        <v>76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8">
        <v>45876.0</v>
      </c>
      <c r="B39" s="4" t="s">
        <v>77</v>
      </c>
      <c r="C39" s="4">
        <v>9.566216665E9</v>
      </c>
      <c r="D39" s="4">
        <v>5.18950972694E11</v>
      </c>
      <c r="E39" s="4">
        <v>2004.0</v>
      </c>
      <c r="F39" s="4" t="s">
        <v>78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4"/>
      <c r="B40" s="4" t="s">
        <v>79</v>
      </c>
      <c r="C40" s="4">
        <v>9.840699947E9</v>
      </c>
      <c r="D40" s="4">
        <v>5.18960136991E11</v>
      </c>
      <c r="E40" s="4">
        <v>7080.0</v>
      </c>
      <c r="F40" s="4" t="s">
        <v>80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4"/>
      <c r="B41" s="4" t="s">
        <v>81</v>
      </c>
      <c r="C41" s="4">
        <v>7.397227985E9</v>
      </c>
      <c r="D41" s="4">
        <v>1.07745474103E11</v>
      </c>
      <c r="E41" s="4">
        <v>2004.0</v>
      </c>
      <c r="F41" s="4" t="s">
        <v>82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4"/>
      <c r="B42" s="4" t="s">
        <v>83</v>
      </c>
      <c r="C42" s="4">
        <v>6.28232816E9</v>
      </c>
      <c r="D42" s="4">
        <v>5.18967906744E11</v>
      </c>
      <c r="E42" s="4">
        <v>3540.0</v>
      </c>
      <c r="F42" s="4" t="s">
        <v>84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4"/>
      <c r="B43" s="4" t="s">
        <v>85</v>
      </c>
      <c r="C43" s="4">
        <v>9.080455283E9</v>
      </c>
      <c r="D43" s="4">
        <v>5.18958942238E11</v>
      </c>
      <c r="E43" s="4">
        <v>600.0</v>
      </c>
      <c r="F43" s="4" t="s">
        <v>86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"/>
      <c r="B44" s="4" t="s">
        <v>87</v>
      </c>
      <c r="C44" s="4">
        <v>1.55126396E10</v>
      </c>
      <c r="D44" s="4">
        <v>5.18900108252E11</v>
      </c>
      <c r="E44" s="4">
        <v>3540.0</v>
      </c>
      <c r="F44" s="4" t="s">
        <v>88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4"/>
      <c r="B45" s="4" t="s">
        <v>89</v>
      </c>
      <c r="C45" s="4">
        <v>9.17616127E9</v>
      </c>
      <c r="D45" s="4">
        <v>5.55551220283E11</v>
      </c>
      <c r="E45" s="4">
        <v>3540.0</v>
      </c>
      <c r="F45" s="4" t="s">
        <v>90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4"/>
      <c r="B46" s="4" t="s">
        <v>91</v>
      </c>
      <c r="C46" s="4">
        <v>9.94034516E9</v>
      </c>
      <c r="D46" s="4">
        <v>5.55512332805E11</v>
      </c>
      <c r="E46" s="4">
        <v>3540.0</v>
      </c>
      <c r="F46" s="4" t="s">
        <v>35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4"/>
      <c r="B47" s="4" t="s">
        <v>92</v>
      </c>
      <c r="C47" s="4">
        <v>9.003677648E9</v>
      </c>
      <c r="D47" s="4">
        <v>5.55503325066E11</v>
      </c>
      <c r="E47" s="4">
        <v>3540.0</v>
      </c>
      <c r="F47" s="4" t="s">
        <v>74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4"/>
      <c r="B48" s="4" t="s">
        <v>93</v>
      </c>
      <c r="C48" s="4">
        <v>4.47459049382E11</v>
      </c>
      <c r="D48" s="4" t="s">
        <v>94</v>
      </c>
      <c r="E48" s="4">
        <v>1862.0</v>
      </c>
      <c r="F48" s="4" t="s">
        <v>50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"/>
      <c r="B49" s="4" t="s">
        <v>95</v>
      </c>
      <c r="C49" s="4">
        <v>9.840075075E9</v>
      </c>
      <c r="D49" s="4">
        <v>5.55506269489E11</v>
      </c>
      <c r="E49" s="4">
        <v>2987.0</v>
      </c>
      <c r="F49" s="4" t="s">
        <v>96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8"/>
      <c r="B50" s="4" t="s">
        <v>97</v>
      </c>
      <c r="C50" s="4">
        <v>6.383371783E9</v>
      </c>
      <c r="D50" s="4">
        <v>5.55597958569E11</v>
      </c>
      <c r="E50" s="4">
        <v>3540.0</v>
      </c>
      <c r="F50" s="4" t="s">
        <v>98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8">
        <v>45907.0</v>
      </c>
      <c r="B51" s="4" t="s">
        <v>99</v>
      </c>
      <c r="C51" s="4">
        <v>8.754073597E9</v>
      </c>
      <c r="D51" s="4">
        <v>5.55624502581E11</v>
      </c>
      <c r="E51" s="4">
        <v>3540.0</v>
      </c>
      <c r="F51" s="4" t="s">
        <v>98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"/>
      <c r="B52" s="4" t="s">
        <v>100</v>
      </c>
      <c r="C52" s="4">
        <v>9.980012248E9</v>
      </c>
      <c r="D52" s="4">
        <v>5.55696087095E11</v>
      </c>
      <c r="E52" s="4">
        <v>3540.0</v>
      </c>
      <c r="F52" s="4" t="s">
        <v>101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"/>
      <c r="B53" s="4" t="s">
        <v>102</v>
      </c>
      <c r="C53" s="4">
        <v>8.148184773E9</v>
      </c>
      <c r="D53" s="4">
        <v>1.07787007304E11</v>
      </c>
      <c r="E53" s="4">
        <v>1770.0</v>
      </c>
      <c r="F53" s="4" t="s">
        <v>103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6"/>
      <c r="B54" s="6" t="s">
        <v>104</v>
      </c>
      <c r="C54" s="6">
        <v>8.66788588E9</v>
      </c>
      <c r="D54" s="6">
        <v>5.55650713189E11</v>
      </c>
      <c r="E54" s="6">
        <v>3540.0</v>
      </c>
      <c r="F54" s="6" t="s">
        <v>35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6"/>
      <c r="B55" s="6" t="s">
        <v>105</v>
      </c>
      <c r="C55" s="6">
        <v>9.488848905E9</v>
      </c>
      <c r="D55" s="6" t="s">
        <v>106</v>
      </c>
      <c r="E55" s="6">
        <v>3540.0</v>
      </c>
      <c r="F55" s="6" t="s">
        <v>35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4"/>
      <c r="B56" s="4" t="s">
        <v>107</v>
      </c>
      <c r="C56" s="4">
        <v>7.708697907E9</v>
      </c>
      <c r="D56" s="4" t="s">
        <v>108</v>
      </c>
      <c r="E56" s="4">
        <v>3540.0</v>
      </c>
      <c r="F56" s="4" t="s">
        <v>35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"/>
      <c r="B57" s="4" t="s">
        <v>109</v>
      </c>
      <c r="C57" s="4">
        <v>8.01591988E9</v>
      </c>
      <c r="D57" s="4">
        <v>5.55636797437E11</v>
      </c>
      <c r="E57" s="4">
        <v>3540.0</v>
      </c>
      <c r="F57" s="4" t="s">
        <v>74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4"/>
      <c r="B58" s="4" t="s">
        <v>110</v>
      </c>
      <c r="C58" s="4">
        <v>4.47305368323E11</v>
      </c>
      <c r="D58" s="4" t="s">
        <v>111</v>
      </c>
      <c r="E58" s="4">
        <v>1770.0</v>
      </c>
      <c r="F58" s="4" t="s">
        <v>112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4"/>
      <c r="B59" s="4" t="s">
        <v>113</v>
      </c>
      <c r="C59" s="4">
        <f>6584045160</f>
        <v>6584045160</v>
      </c>
      <c r="D59" s="4" t="s">
        <v>114</v>
      </c>
      <c r="E59" s="4">
        <v>3310.0</v>
      </c>
      <c r="F59" s="4" t="s">
        <v>115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4"/>
      <c r="B60" s="4" t="s">
        <v>116</v>
      </c>
      <c r="C60" s="4">
        <v>9.965551202E9</v>
      </c>
      <c r="D60" s="4">
        <v>1.07806512669E11</v>
      </c>
      <c r="E60" s="4">
        <v>3006.0</v>
      </c>
      <c r="F60" s="4" t="s">
        <v>117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4" t="s">
        <v>118</v>
      </c>
      <c r="C61" s="4">
        <v>9.790462288E9</v>
      </c>
      <c r="D61" s="4">
        <v>5.19025670101E11</v>
      </c>
      <c r="E61" s="4">
        <v>3540.0</v>
      </c>
      <c r="F61" s="4" t="s">
        <v>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4"/>
      <c r="B62" s="4" t="s">
        <v>119</v>
      </c>
      <c r="C62" s="4">
        <v>9.940141422E9</v>
      </c>
      <c r="D62" s="4">
        <v>8.65924724513E11</v>
      </c>
      <c r="E62" s="4">
        <v>3540.0</v>
      </c>
      <c r="F62" s="4" t="s">
        <v>17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/>
      <c r="B63" s="4" t="s">
        <v>120</v>
      </c>
      <c r="C63" s="4">
        <v>9.944633785E9</v>
      </c>
      <c r="D63" s="4">
        <v>1.07814940927E11</v>
      </c>
      <c r="E63" s="4">
        <v>1180.0</v>
      </c>
      <c r="F63" s="4" t="s">
        <v>121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/>
      <c r="B64" s="4" t="s">
        <v>122</v>
      </c>
      <c r="C64" s="4">
        <v>9.08758755E9</v>
      </c>
      <c r="D64" s="4" t="s">
        <v>123</v>
      </c>
      <c r="E64" s="4">
        <v>3540.0</v>
      </c>
      <c r="F64" s="4" t="s">
        <v>74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/>
      <c r="B65" s="4" t="s">
        <v>124</v>
      </c>
      <c r="C65" s="4">
        <v>8.428248908E9</v>
      </c>
      <c r="D65" s="4">
        <v>5.19012223432E11</v>
      </c>
      <c r="E65" s="4">
        <v>3540.0</v>
      </c>
      <c r="F65" s="4" t="s">
        <v>125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/>
      <c r="B66" s="4" t="s">
        <v>99</v>
      </c>
      <c r="C66" s="4">
        <v>9.943983777E9</v>
      </c>
      <c r="D66" s="4">
        <v>5.19032935734E11</v>
      </c>
      <c r="E66" s="4">
        <v>3540.0</v>
      </c>
      <c r="F66" s="4" t="s">
        <v>126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/>
      <c r="B67" s="4" t="s">
        <v>127</v>
      </c>
      <c r="C67" s="4">
        <v>1.7327831534E10</v>
      </c>
      <c r="D67" s="4" t="s">
        <v>128</v>
      </c>
      <c r="E67" s="4">
        <v>3540.0</v>
      </c>
      <c r="F67" s="4" t="s">
        <v>129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/>
      <c r="B68" s="4" t="s">
        <v>130</v>
      </c>
      <c r="C68" s="4">
        <v>7.708709805E9</v>
      </c>
      <c r="D68" s="4">
        <v>8.37150690383E11</v>
      </c>
      <c r="E68" s="4">
        <v>3540.0</v>
      </c>
      <c r="F68" s="4" t="s">
        <v>98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/>
      <c r="B69" s="4" t="s">
        <v>131</v>
      </c>
      <c r="C69" s="4">
        <v>9.566235692E9</v>
      </c>
      <c r="D69" s="4">
        <v>5.55636645987E11</v>
      </c>
      <c r="E69" s="4">
        <v>3540.0</v>
      </c>
      <c r="F69" s="4" t="s">
        <v>58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8">
        <v>45937.0</v>
      </c>
      <c r="B70" s="4" t="s">
        <v>132</v>
      </c>
      <c r="C70" s="4">
        <v>9.080210576E9</v>
      </c>
      <c r="D70" s="4">
        <v>1.07837974752E11</v>
      </c>
      <c r="E70" s="4">
        <v>3540.0</v>
      </c>
      <c r="F70" s="4" t="s">
        <v>129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/>
      <c r="B71" s="4" t="s">
        <v>133</v>
      </c>
      <c r="C71" s="4">
        <v>8.608295304E9</v>
      </c>
      <c r="D71" s="4">
        <v>5.55778386921E11</v>
      </c>
      <c r="E71" s="4">
        <v>3540.0</v>
      </c>
      <c r="F71" s="4" t="s">
        <v>41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4"/>
      <c r="B72" s="4" t="s">
        <v>134</v>
      </c>
      <c r="C72" s="4">
        <v>9.790622441E9</v>
      </c>
      <c r="D72" s="4">
        <v>5.55788171316E11</v>
      </c>
      <c r="E72" s="4">
        <v>3540.0</v>
      </c>
      <c r="F72" s="4" t="s">
        <v>84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/>
      <c r="B73" s="4" t="s">
        <v>135</v>
      </c>
      <c r="C73" s="4">
        <v>7.032047634E9</v>
      </c>
      <c r="D73" s="4">
        <v>1.07844581377E11</v>
      </c>
      <c r="E73" s="4">
        <v>3540.0</v>
      </c>
      <c r="F73" s="4" t="s">
        <v>84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4"/>
      <c r="B74" s="4" t="s">
        <v>136</v>
      </c>
      <c r="C74" s="4">
        <v>9.965634343E9</v>
      </c>
      <c r="D74" s="4">
        <v>5.19191947416E11</v>
      </c>
      <c r="E74" s="4">
        <v>3540.0</v>
      </c>
      <c r="F74" s="4" t="s">
        <v>137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4"/>
      <c r="B75" s="4" t="s">
        <v>138</v>
      </c>
      <c r="C75" s="4">
        <v>9.994029889E9</v>
      </c>
      <c r="D75" s="4">
        <v>1.07845283218E11</v>
      </c>
      <c r="E75" s="4">
        <v>3540.0</v>
      </c>
      <c r="F75" s="4" t="s">
        <v>137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4"/>
      <c r="B76" s="4" t="s">
        <v>139</v>
      </c>
      <c r="C76" s="4">
        <v>9.944969613E9</v>
      </c>
      <c r="D76" s="4" t="s">
        <v>140</v>
      </c>
      <c r="E76" s="4">
        <v>3540.0</v>
      </c>
      <c r="F76" s="4" t="s">
        <v>98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4"/>
      <c r="B77" s="4" t="s">
        <v>141</v>
      </c>
      <c r="C77" s="4">
        <v>8.6677849E9</v>
      </c>
      <c r="D77" s="4" t="s">
        <v>142</v>
      </c>
      <c r="E77" s="4">
        <v>3540.0</v>
      </c>
      <c r="F77" s="4" t="s">
        <v>17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4"/>
      <c r="B78" s="4" t="s">
        <v>143</v>
      </c>
      <c r="C78" s="4">
        <v>7.29991668E9</v>
      </c>
      <c r="D78" s="4">
        <v>1.07851385477E11</v>
      </c>
      <c r="E78" s="4">
        <v>1770.0</v>
      </c>
      <c r="F78" s="4" t="s">
        <v>144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"/>
      <c r="B79" s="4" t="s">
        <v>145</v>
      </c>
      <c r="C79" s="4">
        <v>8.015565792E9</v>
      </c>
      <c r="D79" s="4">
        <v>5.19140828534E11</v>
      </c>
      <c r="E79" s="4">
        <v>3540.0</v>
      </c>
      <c r="F79" s="4" t="s">
        <v>17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"/>
      <c r="B80" s="4" t="s">
        <v>146</v>
      </c>
      <c r="C80" s="4">
        <v>9.71566731125E11</v>
      </c>
      <c r="D80" s="4">
        <v>5.75378343267E11</v>
      </c>
      <c r="E80" s="4">
        <v>3540.0</v>
      </c>
      <c r="F80" s="4" t="s">
        <v>17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"/>
      <c r="B81" s="4" t="s">
        <v>147</v>
      </c>
      <c r="C81" s="4">
        <v>6.586727309E9</v>
      </c>
      <c r="D81" s="4"/>
      <c r="E81" s="4">
        <v>7080.0</v>
      </c>
      <c r="F81" s="4" t="s">
        <v>148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"/>
      <c r="B82" s="4" t="s">
        <v>149</v>
      </c>
      <c r="C82" s="4">
        <v>9.445830689E9</v>
      </c>
      <c r="D82" s="4">
        <v>5.19170474422E11</v>
      </c>
      <c r="E82" s="4">
        <v>3540.0</v>
      </c>
      <c r="F82" s="4" t="s">
        <v>17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"/>
      <c r="B83" s="4" t="s">
        <v>150</v>
      </c>
      <c r="C83" s="4">
        <v>9.84099356E9</v>
      </c>
      <c r="D83" s="4" t="s">
        <v>151</v>
      </c>
      <c r="E83" s="4">
        <v>3540.0</v>
      </c>
      <c r="F83" s="4" t="s">
        <v>98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"/>
      <c r="B84" s="4" t="s">
        <v>152</v>
      </c>
      <c r="C84" s="4">
        <v>7.708874433E9</v>
      </c>
      <c r="D84" s="4">
        <v>1.81820412733E11</v>
      </c>
      <c r="E84" s="4">
        <v>3540.0</v>
      </c>
      <c r="F84" s="4" t="s">
        <v>35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4"/>
      <c r="B85" s="4" t="s">
        <v>153</v>
      </c>
      <c r="C85" s="4">
        <v>9.486859839E9</v>
      </c>
      <c r="D85" s="4">
        <v>1.07842056088E11</v>
      </c>
      <c r="E85" s="4">
        <v>3540.0</v>
      </c>
      <c r="F85" s="4" t="s">
        <v>35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4"/>
      <c r="B86" s="4" t="s">
        <v>154</v>
      </c>
      <c r="C86" s="4">
        <v>6.591998371E9</v>
      </c>
      <c r="D86" s="4">
        <v>5.19172788997E11</v>
      </c>
      <c r="E86" s="4">
        <v>3540.0</v>
      </c>
      <c r="F86" s="4" t="s">
        <v>155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4"/>
      <c r="B87" s="4" t="s">
        <v>156</v>
      </c>
      <c r="C87" s="4">
        <v>8.838524966E9</v>
      </c>
      <c r="D87" s="4">
        <v>5.19112472444E11</v>
      </c>
      <c r="E87" s="4">
        <v>3540.0</v>
      </c>
      <c r="F87" s="4" t="s">
        <v>157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4"/>
      <c r="B88" s="4" t="s">
        <v>158</v>
      </c>
      <c r="C88" s="4">
        <v>9.046650201E9</v>
      </c>
      <c r="D88" s="4" t="s">
        <v>159</v>
      </c>
      <c r="E88" s="4">
        <v>3540.0</v>
      </c>
      <c r="F88" s="4" t="s">
        <v>58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4"/>
      <c r="B89" s="4" t="s">
        <v>160</v>
      </c>
      <c r="C89" s="4">
        <v>9.952679151E9</v>
      </c>
      <c r="D89" s="4">
        <v>5.55743186626E11</v>
      </c>
      <c r="E89" s="4">
        <v>3540.0</v>
      </c>
      <c r="F89" s="4" t="s">
        <v>74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4"/>
      <c r="B90" s="4" t="s">
        <v>161</v>
      </c>
      <c r="C90" s="4" t="s">
        <v>162</v>
      </c>
      <c r="D90" s="4"/>
      <c r="E90" s="4">
        <v>850.0</v>
      </c>
      <c r="F90" s="4" t="s">
        <v>163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4"/>
      <c r="B91" s="6" t="s">
        <v>164</v>
      </c>
      <c r="C91" s="4">
        <v>9.487768802E9</v>
      </c>
      <c r="D91" s="4" t="s">
        <v>165</v>
      </c>
      <c r="E91" s="4">
        <v>3540.0</v>
      </c>
      <c r="F91" s="4" t="s">
        <v>166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4"/>
      <c r="B92" s="4" t="s">
        <v>167</v>
      </c>
      <c r="C92" s="4">
        <v>9.09546896E9</v>
      </c>
      <c r="D92" s="4" t="s">
        <v>168</v>
      </c>
      <c r="E92" s="4">
        <v>3540.0</v>
      </c>
      <c r="F92" s="4" t="s">
        <v>169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4"/>
      <c r="B93" s="4" t="s">
        <v>170</v>
      </c>
      <c r="C93" s="4">
        <v>9.629461456E9</v>
      </c>
      <c r="D93" s="4">
        <v>5.1919930144E11</v>
      </c>
      <c r="E93" s="4">
        <v>3540.0</v>
      </c>
      <c r="F93" s="4" t="s">
        <v>17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4"/>
      <c r="B94" s="4" t="s">
        <v>171</v>
      </c>
      <c r="C94" s="4">
        <v>9.442245524E9</v>
      </c>
      <c r="D94" s="4" t="s">
        <v>172</v>
      </c>
      <c r="E94" s="4">
        <v>3540.0</v>
      </c>
      <c r="F94" s="4" t="s">
        <v>137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4"/>
      <c r="B95" s="4" t="s">
        <v>173</v>
      </c>
      <c r="C95" s="4" t="s">
        <v>174</v>
      </c>
      <c r="D95" s="4">
        <v>5.19117839892E11</v>
      </c>
      <c r="E95" s="4">
        <v>3540.0</v>
      </c>
      <c r="F95" s="4" t="s">
        <v>62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4"/>
      <c r="B96" s="4" t="s">
        <v>175</v>
      </c>
      <c r="C96" s="4">
        <v>4.47884556235E11</v>
      </c>
      <c r="D96" s="4">
        <v>5.19176940866E11</v>
      </c>
      <c r="E96" s="4">
        <v>3540.0</v>
      </c>
      <c r="F96" s="4" t="s">
        <v>41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4"/>
      <c r="B97" s="4" t="s">
        <v>176</v>
      </c>
      <c r="C97" s="4">
        <v>7.200709264E9</v>
      </c>
      <c r="D97" s="4">
        <v>1.07865744216E11</v>
      </c>
      <c r="E97" s="4">
        <v>3540.0</v>
      </c>
      <c r="F97" s="4" t="s">
        <v>166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8">
        <v>45968.0</v>
      </c>
      <c r="B98" s="4" t="s">
        <v>177</v>
      </c>
      <c r="C98" s="4">
        <v>8.220067331E9</v>
      </c>
      <c r="D98" s="4">
        <v>7.1102780344E10</v>
      </c>
      <c r="E98" s="4">
        <v>1000.0</v>
      </c>
      <c r="F98" s="4" t="s">
        <v>178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4"/>
      <c r="B99" s="4" t="s">
        <v>179</v>
      </c>
      <c r="C99" s="4">
        <v>9.488809035E9</v>
      </c>
      <c r="D99" s="4">
        <v>5.19201191992E11</v>
      </c>
      <c r="E99" s="4">
        <v>1770.0</v>
      </c>
      <c r="F99" s="4" t="s">
        <v>180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4"/>
      <c r="B100" s="4" t="s">
        <v>181</v>
      </c>
      <c r="C100" s="4">
        <v>9.48773404E9</v>
      </c>
      <c r="D100" s="4" t="s">
        <v>182</v>
      </c>
      <c r="E100" s="4">
        <v>2987.0</v>
      </c>
      <c r="F100" s="4" t="s">
        <v>183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4"/>
      <c r="B101" s="4" t="s">
        <v>184</v>
      </c>
      <c r="C101" s="4">
        <v>8.903231704E9</v>
      </c>
      <c r="D101" s="4" t="s">
        <v>185</v>
      </c>
      <c r="E101" s="4">
        <v>590.0</v>
      </c>
      <c r="F101" s="4" t="s">
        <v>186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4"/>
      <c r="B102" s="4" t="s">
        <v>187</v>
      </c>
      <c r="C102" s="4">
        <v>9.380947604E9</v>
      </c>
      <c r="D102" s="4">
        <v>5.55858985219E11</v>
      </c>
      <c r="E102" s="4">
        <v>1770.0</v>
      </c>
      <c r="F102" s="4" t="s">
        <v>112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4"/>
      <c r="B103" s="4" t="s">
        <v>188</v>
      </c>
      <c r="C103" s="4">
        <v>9.551192233E9</v>
      </c>
      <c r="D103" s="4">
        <v>5.55889875268E11</v>
      </c>
      <c r="E103" s="4">
        <v>2004.0</v>
      </c>
      <c r="F103" s="4" t="s">
        <v>82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8"/>
      <c r="B104" s="4" t="s">
        <v>189</v>
      </c>
      <c r="C104" s="4">
        <v>8.05648092E9</v>
      </c>
      <c r="D104" s="4">
        <v>5.19231998322E11</v>
      </c>
      <c r="E104" s="4">
        <v>2607.0</v>
      </c>
      <c r="F104" s="4" t="s">
        <v>190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8">
        <v>45998.0</v>
      </c>
      <c r="B105" s="4" t="s">
        <v>191</v>
      </c>
      <c r="C105" s="4">
        <v>8.667285578E9</v>
      </c>
      <c r="D105" s="4">
        <v>5.55991345007E11</v>
      </c>
      <c r="E105" s="4">
        <v>2698.0</v>
      </c>
      <c r="F105" s="4" t="s">
        <v>192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4"/>
      <c r="B106" s="4" t="s">
        <v>193</v>
      </c>
      <c r="C106" s="4">
        <v>9.6894340229E10</v>
      </c>
      <c r="D106" s="4">
        <v>8.09213842947E11</v>
      </c>
      <c r="E106" s="4">
        <v>4110.0</v>
      </c>
      <c r="F106" s="4" t="s">
        <v>194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4"/>
      <c r="B107" s="4" t="s">
        <v>195</v>
      </c>
      <c r="C107" s="4">
        <v>9.8654333E9</v>
      </c>
      <c r="D107" s="4">
        <v>1.07969631397E11</v>
      </c>
      <c r="E107" s="4">
        <v>2360.0</v>
      </c>
      <c r="F107" s="4" t="s">
        <v>196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4"/>
      <c r="B108" s="4" t="s">
        <v>197</v>
      </c>
      <c r="C108" s="4">
        <v>9.4777311424E10</v>
      </c>
      <c r="D108" s="4">
        <v>5.19315013549E11</v>
      </c>
      <c r="E108" s="4">
        <v>3540.0</v>
      </c>
      <c r="F108" s="4" t="s">
        <v>198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4"/>
      <c r="B109" s="4" t="s">
        <v>199</v>
      </c>
      <c r="C109" s="4">
        <v>9.739753257E9</v>
      </c>
      <c r="D109" s="4">
        <v>7.89361344085E11</v>
      </c>
      <c r="E109" s="4">
        <v>1770.0</v>
      </c>
      <c r="F109" s="4" t="s">
        <v>200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6" t="s">
        <v>201</v>
      </c>
      <c r="B110" s="4" t="s">
        <v>202</v>
      </c>
      <c r="C110" s="4">
        <v>8.903231704E9</v>
      </c>
      <c r="D110" s="4">
        <v>1.08010233324E11</v>
      </c>
      <c r="E110" s="4">
        <v>590.0</v>
      </c>
      <c r="F110" s="4" t="s">
        <v>203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 t="s">
        <v>204</v>
      </c>
      <c r="C111" s="4">
        <v>9.566124243E9</v>
      </c>
      <c r="D111" s="4">
        <v>4.75679027322E11</v>
      </c>
      <c r="E111" s="4">
        <v>1180.0</v>
      </c>
      <c r="F111" s="4" t="s">
        <v>205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 t="s">
        <v>206</v>
      </c>
      <c r="C112" s="4">
        <v>9.840330474E9</v>
      </c>
      <c r="D112" s="4">
        <v>5.19450654134E11</v>
      </c>
      <c r="E112" s="4">
        <v>1180.0</v>
      </c>
      <c r="F112" s="4" t="s">
        <v>207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 t="s">
        <v>208</v>
      </c>
      <c r="C113" s="4">
        <v>9.789085168E9</v>
      </c>
      <c r="D113" s="4">
        <v>1.08041718181E11</v>
      </c>
      <c r="E113" s="4">
        <v>1770.0</v>
      </c>
      <c r="F113" s="4" t="s">
        <v>5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0"/>
      <c r="B114" s="10" t="s">
        <v>209</v>
      </c>
      <c r="C114" s="10">
        <v>8.608425973E9</v>
      </c>
      <c r="D114" s="11" t="s">
        <v>210</v>
      </c>
      <c r="E114" s="10">
        <v>2606.0</v>
      </c>
      <c r="F114" s="10" t="s">
        <v>211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0"/>
      <c r="B115" s="10" t="s">
        <v>212</v>
      </c>
      <c r="C115" s="10">
        <v>9.840963453E9</v>
      </c>
      <c r="D115" s="10">
        <v>2.17271251945E11</v>
      </c>
      <c r="E115" s="10">
        <v>700.0</v>
      </c>
      <c r="F115" s="10" t="s">
        <v>213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12" t="s">
        <v>214</v>
      </c>
      <c r="B116" s="10" t="s">
        <v>215</v>
      </c>
      <c r="C116" s="10">
        <v>6.383285231E9</v>
      </c>
      <c r="D116" s="10">
        <v>5.19544265743E11</v>
      </c>
      <c r="E116" s="10">
        <v>1180.0</v>
      </c>
      <c r="F116" s="10" t="s">
        <v>216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10"/>
      <c r="B117" s="10" t="s">
        <v>217</v>
      </c>
      <c r="C117" s="10">
        <v>9.787845666E9</v>
      </c>
      <c r="D117" s="10">
        <v>1.08078813933E11</v>
      </c>
      <c r="E117" s="10">
        <v>1180.0</v>
      </c>
      <c r="F117" s="11" t="s">
        <v>218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10"/>
      <c r="B118" s="10"/>
      <c r="C118" s="10">
        <v>8.778796688E9</v>
      </c>
      <c r="D118" s="10">
        <v>2.85642271955E11</v>
      </c>
      <c r="E118" s="10">
        <v>1180.0</v>
      </c>
      <c r="F118" s="11" t="s">
        <v>218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10"/>
      <c r="B119" s="10" t="s">
        <v>219</v>
      </c>
      <c r="C119" s="10">
        <v>8.870086797E9</v>
      </c>
      <c r="D119" s="10"/>
      <c r="E119" s="10">
        <v>4000.0</v>
      </c>
      <c r="F119" s="10" t="s">
        <v>220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10"/>
      <c r="B120" s="10" t="s">
        <v>221</v>
      </c>
      <c r="C120" s="10">
        <v>8.695745551E9</v>
      </c>
      <c r="D120" s="10">
        <v>5.19511795295E11</v>
      </c>
      <c r="E120" s="10">
        <v>1770.0</v>
      </c>
      <c r="F120" s="10" t="s">
        <v>222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10"/>
      <c r="B121" s="10" t="s">
        <v>223</v>
      </c>
      <c r="C121" s="10">
        <v>8.888879427E9</v>
      </c>
      <c r="D121" s="10">
        <v>5.19548344224E11</v>
      </c>
      <c r="E121" s="10">
        <v>1180.0</v>
      </c>
      <c r="F121" s="10" t="s">
        <v>216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10"/>
      <c r="B122" s="10" t="s">
        <v>224</v>
      </c>
      <c r="C122" s="10">
        <v>4.552366303E9</v>
      </c>
      <c r="D122" s="10">
        <v>1.36958371E8</v>
      </c>
      <c r="E122" s="10">
        <v>5200.0</v>
      </c>
      <c r="F122" s="10" t="s">
        <v>225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10"/>
      <c r="B123" s="10" t="s">
        <v>226</v>
      </c>
      <c r="C123" s="10">
        <v>9.4757797323E10</v>
      </c>
      <c r="D123" s="10">
        <v>5.19528059435E11</v>
      </c>
      <c r="E123" s="10">
        <v>2360.0</v>
      </c>
      <c r="F123" s="10" t="s">
        <v>227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12"/>
      <c r="B124" s="4" t="s">
        <v>228</v>
      </c>
      <c r="C124" s="4">
        <v>7.708566322E9</v>
      </c>
      <c r="D124" s="4">
        <v>5.19556503069E11</v>
      </c>
      <c r="E124" s="4">
        <v>1221.0</v>
      </c>
      <c r="F124" s="4" t="s">
        <v>39</v>
      </c>
      <c r="G124" s="4"/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12" t="s">
        <v>229</v>
      </c>
      <c r="B125" s="10" t="s">
        <v>230</v>
      </c>
      <c r="C125" s="10">
        <v>9.980913332E9</v>
      </c>
      <c r="D125" s="10">
        <v>1.08125572886E11</v>
      </c>
      <c r="E125" s="10">
        <v>1180.0</v>
      </c>
      <c r="F125" s="10" t="s">
        <v>227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10"/>
      <c r="B126" s="10" t="s">
        <v>231</v>
      </c>
      <c r="C126" s="10">
        <v>9.047781977E9</v>
      </c>
      <c r="D126" s="10">
        <v>5.19684124743E11</v>
      </c>
      <c r="E126" s="10">
        <v>3540.0</v>
      </c>
      <c r="F126" s="10" t="s">
        <v>232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10"/>
      <c r="B127" s="10" t="s">
        <v>233</v>
      </c>
      <c r="C127" s="10">
        <v>9.384111493E9</v>
      </c>
      <c r="D127" s="10">
        <v>5.56209817793E11</v>
      </c>
      <c r="E127" s="10">
        <v>2987.0</v>
      </c>
      <c r="F127" s="10" t="s">
        <v>234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10"/>
      <c r="B128" s="10" t="s">
        <v>235</v>
      </c>
      <c r="C128" s="10">
        <v>9.108339219E9</v>
      </c>
      <c r="D128" s="10">
        <v>8.38504134106E11</v>
      </c>
      <c r="E128" s="10">
        <v>2004.0</v>
      </c>
      <c r="F128" s="10" t="s">
        <v>236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10"/>
      <c r="B129" s="10" t="s">
        <v>237</v>
      </c>
      <c r="C129" s="10">
        <v>9.944633785E9</v>
      </c>
      <c r="D129" s="10" t="s">
        <v>238</v>
      </c>
      <c r="E129" s="10">
        <v>4516.0</v>
      </c>
      <c r="F129" s="10" t="s">
        <v>239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10"/>
      <c r="B130" s="10" t="s">
        <v>237</v>
      </c>
      <c r="C130" s="10">
        <v>9.944633785E9</v>
      </c>
      <c r="D130" s="10" t="s">
        <v>240</v>
      </c>
      <c r="E130" s="10">
        <v>2000.0</v>
      </c>
      <c r="F130" s="10" t="s">
        <v>241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10"/>
      <c r="B131" s="10" t="s">
        <v>242</v>
      </c>
      <c r="C131" s="10">
        <v>9.524786135E9</v>
      </c>
      <c r="D131" s="10">
        <v>5.19600050946E11</v>
      </c>
      <c r="E131" s="10">
        <v>1221.0</v>
      </c>
      <c r="F131" s="10" t="s">
        <v>227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10"/>
      <c r="B132" s="11" t="s">
        <v>243</v>
      </c>
      <c r="C132" s="11">
        <v>8.903231704E9</v>
      </c>
      <c r="D132" s="11">
        <v>5.19603807367E11</v>
      </c>
      <c r="E132" s="11">
        <v>590.0</v>
      </c>
      <c r="F132" s="11" t="s">
        <v>244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10"/>
      <c r="B133" s="10" t="s">
        <v>245</v>
      </c>
      <c r="C133" s="10">
        <v>4.6704700931E10</v>
      </c>
      <c r="D133" s="10"/>
      <c r="E133" s="10">
        <v>7080.0</v>
      </c>
      <c r="F133" s="10" t="s">
        <v>246</v>
      </c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10"/>
      <c r="B134" s="10" t="s">
        <v>247</v>
      </c>
      <c r="C134" s="10">
        <v>9.865802151E9</v>
      </c>
      <c r="D134" s="10">
        <v>5.56266362559E11</v>
      </c>
      <c r="E134" s="10">
        <v>3540.0</v>
      </c>
      <c r="F134" s="10" t="s">
        <v>248</v>
      </c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10"/>
      <c r="B135" s="10" t="s">
        <v>249</v>
      </c>
      <c r="C135" s="10">
        <v>8.015759751E9</v>
      </c>
      <c r="D135" s="10">
        <v>1.08149277505E11</v>
      </c>
      <c r="E135" s="10">
        <v>1180.0</v>
      </c>
      <c r="F135" s="10" t="s">
        <v>121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 t="s">
        <v>250</v>
      </c>
      <c r="C136" s="4">
        <v>7.358796969E9</v>
      </c>
      <c r="D136" s="4">
        <v>3.48863544438E11</v>
      </c>
      <c r="E136" s="4">
        <v>1504.0</v>
      </c>
      <c r="F136" s="4" t="s">
        <v>64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 t="s">
        <v>251</v>
      </c>
      <c r="C137" s="4">
        <v>8.792367343E9</v>
      </c>
      <c r="D137" s="4">
        <v>1.08158980101E11</v>
      </c>
      <c r="E137" s="4">
        <v>1770.0</v>
      </c>
      <c r="F137" s="4" t="s">
        <v>252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 t="s">
        <v>253</v>
      </c>
      <c r="C138" s="4">
        <v>9.791877772E9</v>
      </c>
      <c r="D138" s="4">
        <v>5.56254560438E11</v>
      </c>
      <c r="E138" s="4">
        <v>1180.0</v>
      </c>
      <c r="F138" s="4" t="s">
        <v>39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 t="s">
        <v>254</v>
      </c>
      <c r="C139" s="4">
        <v>7.708040048E9</v>
      </c>
      <c r="D139" s="4">
        <v>1.08164961571E11</v>
      </c>
      <c r="E139" s="4">
        <v>1770.0</v>
      </c>
      <c r="F139" s="4" t="s">
        <v>255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 t="s">
        <v>256</v>
      </c>
      <c r="C140" s="4">
        <v>6.590019364E9</v>
      </c>
      <c r="D140" s="4">
        <v>5.56298457484E11</v>
      </c>
      <c r="E140" s="4">
        <v>4720.0</v>
      </c>
      <c r="F140" s="4" t="s">
        <v>257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12"/>
      <c r="B141" s="4" t="s">
        <v>258</v>
      </c>
      <c r="C141" s="4" t="s">
        <v>259</v>
      </c>
      <c r="D141" s="4">
        <v>1.7523046096508E13</v>
      </c>
      <c r="E141" s="4" t="s">
        <v>260</v>
      </c>
      <c r="F141" s="4" t="s">
        <v>39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12" t="s">
        <v>261</v>
      </c>
      <c r="B142" s="4" t="s">
        <v>73</v>
      </c>
      <c r="C142" s="4">
        <v>9.384329169E9</v>
      </c>
      <c r="D142" s="4">
        <v>4.97585041975E11</v>
      </c>
      <c r="E142" s="4">
        <v>1180.0</v>
      </c>
      <c r="F142" s="4" t="s">
        <v>121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 t="s">
        <v>262</v>
      </c>
      <c r="C143" s="4">
        <v>6.383323164E9</v>
      </c>
      <c r="D143" s="4">
        <v>1.00986279136E11</v>
      </c>
      <c r="E143" s="4">
        <v>2360.0</v>
      </c>
      <c r="F143" s="4" t="s">
        <v>257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 t="s">
        <v>263</v>
      </c>
      <c r="C144" s="4">
        <v>8.190084367E9</v>
      </c>
      <c r="D144" s="4">
        <v>5.19743612735E11</v>
      </c>
      <c r="E144" s="4">
        <v>2987.0</v>
      </c>
      <c r="F144" s="4" t="s">
        <v>264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 t="s">
        <v>265</v>
      </c>
      <c r="C145" s="4">
        <v>9.841602222E9</v>
      </c>
      <c r="D145" s="4">
        <v>1.08191805159E11</v>
      </c>
      <c r="E145" s="4">
        <v>2360.0</v>
      </c>
      <c r="F145" s="4" t="s">
        <v>266</v>
      </c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 t="s">
        <v>267</v>
      </c>
      <c r="C146" s="4">
        <v>9.445903352E9</v>
      </c>
      <c r="D146" s="4">
        <v>1.08192469073E11</v>
      </c>
      <c r="E146" s="4">
        <v>1504.0</v>
      </c>
      <c r="F146" s="4" t="s">
        <v>268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 t="s">
        <v>243</v>
      </c>
      <c r="C147" s="4">
        <v>8.903231704E9</v>
      </c>
      <c r="D147" s="4">
        <v>5.19756320259E11</v>
      </c>
      <c r="E147" s="4">
        <v>1180.0</v>
      </c>
      <c r="F147" s="4" t="s">
        <v>269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 t="s">
        <v>270</v>
      </c>
      <c r="C148" s="4">
        <v>8.678964554E9</v>
      </c>
      <c r="D148" s="4">
        <v>5.19730726659E11</v>
      </c>
      <c r="E148" s="4">
        <v>1180.0</v>
      </c>
      <c r="F148" s="4" t="s">
        <v>205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 t="s">
        <v>179</v>
      </c>
      <c r="C149" s="4">
        <v>9.488809035E9</v>
      </c>
      <c r="D149" s="4" t="s">
        <v>271</v>
      </c>
      <c r="E149" s="4">
        <v>2987.0</v>
      </c>
      <c r="F149" s="4" t="s">
        <v>272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 t="s">
        <v>273</v>
      </c>
      <c r="C150" s="4">
        <v>9.600724939E9</v>
      </c>
      <c r="D150" s="4">
        <v>5.26840751975E11</v>
      </c>
      <c r="E150" s="4">
        <v>1770.0</v>
      </c>
      <c r="F150" s="4" t="s">
        <v>255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 t="s">
        <v>274</v>
      </c>
      <c r="C151" s="4">
        <v>9.841169775E9</v>
      </c>
      <c r="D151" s="4">
        <v>5.19712111542E11</v>
      </c>
      <c r="E151" s="4">
        <v>3540.0</v>
      </c>
      <c r="F151" s="4" t="s">
        <v>275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14"/>
      <c r="B152" s="4" t="s">
        <v>276</v>
      </c>
      <c r="C152" s="4">
        <v>9.71505670455E11</v>
      </c>
      <c r="D152" s="4"/>
      <c r="E152" s="4">
        <v>2949.0</v>
      </c>
      <c r="F152" s="4" t="s">
        <v>277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14"/>
      <c r="B153" s="4" t="s">
        <v>278</v>
      </c>
      <c r="C153" s="4">
        <v>9.790937069E9</v>
      </c>
      <c r="D153" s="4">
        <v>5.1976820585E11</v>
      </c>
      <c r="E153" s="4">
        <v>1770.0</v>
      </c>
      <c r="F153" s="4" t="s">
        <v>279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14"/>
      <c r="B154" s="4" t="s">
        <v>280</v>
      </c>
      <c r="C154" s="4">
        <f>18186998922</f>
        <v>18186998922</v>
      </c>
      <c r="D154" s="4">
        <v>5.19776029415E11</v>
      </c>
      <c r="E154" s="4">
        <v>7520.0</v>
      </c>
      <c r="F154" s="4" t="s">
        <v>281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14"/>
      <c r="B155" s="4" t="s">
        <v>282</v>
      </c>
      <c r="C155" s="4">
        <v>7.339489861E9</v>
      </c>
      <c r="D155" s="4" t="s">
        <v>283</v>
      </c>
      <c r="E155" s="4">
        <v>3508.0</v>
      </c>
      <c r="F155" s="4" t="s">
        <v>284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14"/>
      <c r="B156" s="4" t="s">
        <v>285</v>
      </c>
      <c r="C156" s="4">
        <v>7.305012096E9</v>
      </c>
      <c r="D156" s="4">
        <v>1.08218057586E11</v>
      </c>
      <c r="E156" s="4">
        <v>5540.0</v>
      </c>
      <c r="F156" s="4" t="s">
        <v>286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 t="s">
        <v>287</v>
      </c>
      <c r="C157" s="4">
        <v>8.838907065E9</v>
      </c>
      <c r="D157" s="4">
        <v>5.19745968283E11</v>
      </c>
      <c r="E157" s="4">
        <v>6615.0</v>
      </c>
      <c r="F157" s="4" t="s">
        <v>288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12" t="s">
        <v>289</v>
      </c>
      <c r="B158" s="4" t="s">
        <v>290</v>
      </c>
      <c r="C158" s="4">
        <v>9.342938821E9</v>
      </c>
      <c r="D158" s="4">
        <v>1.08240957719E11</v>
      </c>
      <c r="E158" s="4">
        <v>1180.0</v>
      </c>
      <c r="F158" s="4" t="s">
        <v>121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 t="s">
        <v>291</v>
      </c>
      <c r="C159" s="4">
        <v>9.061945126E9</v>
      </c>
      <c r="D159" s="4">
        <v>5.19889063418E11</v>
      </c>
      <c r="E159" s="4">
        <v>2360.0</v>
      </c>
      <c r="F159" s="4" t="s">
        <v>266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 t="s">
        <v>179</v>
      </c>
      <c r="C160" s="4">
        <v>9.995706229E9</v>
      </c>
      <c r="D160" s="4">
        <v>1.0824308395E11</v>
      </c>
      <c r="E160" s="4">
        <v>1770.0</v>
      </c>
      <c r="F160" s="4" t="s">
        <v>292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 t="s">
        <v>293</v>
      </c>
      <c r="C161" s="4">
        <v>9.042014156E9</v>
      </c>
      <c r="D161" s="4">
        <v>5.1989044787E11</v>
      </c>
      <c r="E161" s="4">
        <v>1180.0</v>
      </c>
      <c r="F161" s="4" t="s">
        <v>121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 t="s">
        <v>294</v>
      </c>
      <c r="C162" s="4">
        <v>6.1421698085E10</v>
      </c>
      <c r="D162" s="4">
        <v>5.19879991708E11</v>
      </c>
      <c r="E162" s="4">
        <v>6516.0</v>
      </c>
      <c r="F162" s="4" t="s">
        <v>295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 t="s">
        <v>296</v>
      </c>
      <c r="C163" s="4">
        <v>9.500537001E9</v>
      </c>
      <c r="D163" s="4">
        <v>5.19804688827E11</v>
      </c>
      <c r="E163" s="4">
        <v>1770.0</v>
      </c>
      <c r="F163" s="4" t="s">
        <v>297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 t="s">
        <v>298</v>
      </c>
      <c r="C164" s="4">
        <v>9.78771761E9</v>
      </c>
      <c r="D164" s="4">
        <v>8.13919759894E11</v>
      </c>
      <c r="E164" s="4">
        <v>1180.0</v>
      </c>
      <c r="F164" s="4" t="s">
        <v>299</v>
      </c>
      <c r="G164" s="15"/>
      <c r="H164" s="4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4"/>
      <c r="B165" s="4" t="s">
        <v>300</v>
      </c>
      <c r="C165" s="4">
        <v>9.003050678E9</v>
      </c>
      <c r="D165" s="4">
        <v>5.56456206527E11</v>
      </c>
      <c r="E165" s="4">
        <v>12039.0</v>
      </c>
      <c r="F165" s="4" t="s">
        <v>301</v>
      </c>
      <c r="G165" s="15"/>
      <c r="H165" s="4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4"/>
      <c r="B166" s="4" t="s">
        <v>119</v>
      </c>
      <c r="C166" s="4">
        <v>9.095079232E9</v>
      </c>
      <c r="D166" s="4" t="s">
        <v>302</v>
      </c>
      <c r="E166" s="4">
        <v>3110.0</v>
      </c>
      <c r="F166" s="4" t="s">
        <v>303</v>
      </c>
      <c r="G166" s="15"/>
      <c r="H166" s="4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4"/>
      <c r="B167" s="4" t="s">
        <v>304</v>
      </c>
      <c r="C167" s="6">
        <v>9.659933942E9</v>
      </c>
      <c r="D167" s="4">
        <v>5.19802395E11</v>
      </c>
      <c r="E167" s="4">
        <v>777.0</v>
      </c>
      <c r="F167" s="4" t="s">
        <v>305</v>
      </c>
      <c r="G167" s="15"/>
      <c r="H167" s="4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4"/>
      <c r="B168" s="4" t="s">
        <v>306</v>
      </c>
      <c r="C168" s="6">
        <v>8.122091019E9</v>
      </c>
      <c r="D168" s="4">
        <v>5.56433313385E11</v>
      </c>
      <c r="E168" s="4">
        <v>1180.0</v>
      </c>
      <c r="F168" s="4" t="s">
        <v>307</v>
      </c>
      <c r="G168" s="15"/>
      <c r="H168" s="4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4"/>
      <c r="B169" s="4" t="s">
        <v>308</v>
      </c>
      <c r="C169" s="6">
        <v>7.418263237E9</v>
      </c>
      <c r="D169" s="4">
        <v>5.56473716613E11</v>
      </c>
      <c r="E169" s="4">
        <v>2360.0</v>
      </c>
      <c r="F169" s="4" t="s">
        <v>257</v>
      </c>
      <c r="G169" s="15"/>
      <c r="H169" s="4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4"/>
      <c r="B170" s="4" t="s">
        <v>309</v>
      </c>
      <c r="C170" s="6" t="s">
        <v>310</v>
      </c>
      <c r="D170" s="4"/>
      <c r="E170" s="4">
        <v>5217.0</v>
      </c>
      <c r="F170" s="4" t="s">
        <v>311</v>
      </c>
      <c r="G170" s="15"/>
      <c r="H170" s="4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4" t="s">
        <v>312</v>
      </c>
      <c r="B171" s="4" t="s">
        <v>313</v>
      </c>
      <c r="C171" s="16">
        <v>9.791877772E9</v>
      </c>
      <c r="D171" s="4">
        <v>5.56544245844E11</v>
      </c>
      <c r="E171" s="4">
        <v>7548.0</v>
      </c>
      <c r="F171" s="4" t="s">
        <v>314</v>
      </c>
      <c r="G171" s="15"/>
      <c r="H171" s="4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4"/>
      <c r="B172" s="4" t="s">
        <v>315</v>
      </c>
      <c r="C172" s="6">
        <v>8.056897119E9</v>
      </c>
      <c r="D172" s="4">
        <v>5.19927078552E11</v>
      </c>
      <c r="E172" s="4">
        <v>1770.0</v>
      </c>
      <c r="F172" s="4" t="s">
        <v>316</v>
      </c>
      <c r="G172" s="15"/>
      <c r="H172" s="4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4"/>
      <c r="B173" s="4" t="s">
        <v>317</v>
      </c>
      <c r="C173" s="6">
        <v>9.790104694E9</v>
      </c>
      <c r="D173" s="4">
        <v>1.08286831062E11</v>
      </c>
      <c r="E173" s="4">
        <v>1770.0</v>
      </c>
      <c r="F173" s="4" t="s">
        <v>180</v>
      </c>
      <c r="G173" s="15"/>
      <c r="H173" s="4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4"/>
      <c r="B174" s="4" t="s">
        <v>36</v>
      </c>
      <c r="C174" s="6">
        <v>9.63235276E9</v>
      </c>
      <c r="D174" s="4">
        <v>5.56539153419E11</v>
      </c>
      <c r="E174" s="4">
        <v>1027.0</v>
      </c>
      <c r="F174" s="4" t="s">
        <v>318</v>
      </c>
      <c r="G174" s="15"/>
      <c r="H174" s="4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4"/>
      <c r="B175" s="4" t="s">
        <v>319</v>
      </c>
      <c r="C175" s="6">
        <v>1.508947294E9</v>
      </c>
      <c r="D175" s="4" t="s">
        <v>320</v>
      </c>
      <c r="E175" s="4">
        <v>3400.0</v>
      </c>
      <c r="F175" s="4" t="s">
        <v>321</v>
      </c>
      <c r="G175" s="15"/>
      <c r="H175" s="4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4"/>
      <c r="B176" s="4" t="s">
        <v>322</v>
      </c>
      <c r="C176" s="6">
        <v>9.489692734E9</v>
      </c>
      <c r="D176" s="4">
        <v>5.56577860102E11</v>
      </c>
      <c r="E176" s="4">
        <v>1770.0</v>
      </c>
      <c r="F176" s="4" t="s">
        <v>292</v>
      </c>
      <c r="G176" s="15"/>
      <c r="H176" s="4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4"/>
      <c r="B177" s="4" t="s">
        <v>323</v>
      </c>
      <c r="C177" s="6">
        <v>9.790595427E9</v>
      </c>
      <c r="D177" s="4">
        <v>1.0829874967E11</v>
      </c>
      <c r="E177" s="4">
        <v>1770.0</v>
      </c>
      <c r="F177" s="4" t="s">
        <v>144</v>
      </c>
      <c r="G177" s="15"/>
      <c r="H177" s="6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4"/>
      <c r="B178" s="4" t="s">
        <v>324</v>
      </c>
      <c r="C178" s="6">
        <v>9.384623313E9</v>
      </c>
      <c r="D178" s="4">
        <v>5.56551192411E11</v>
      </c>
      <c r="E178" s="4">
        <v>1180.0</v>
      </c>
      <c r="F178" s="4" t="s">
        <v>39</v>
      </c>
      <c r="G178" s="15"/>
      <c r="H178" s="6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4"/>
      <c r="B179" s="4" t="s">
        <v>325</v>
      </c>
      <c r="C179" s="6">
        <v>9.841602222E9</v>
      </c>
      <c r="D179" s="4">
        <v>5.56552299389E11</v>
      </c>
      <c r="E179" s="4">
        <v>3540.0</v>
      </c>
      <c r="F179" s="4" t="s">
        <v>326</v>
      </c>
      <c r="G179" s="15"/>
      <c r="H179" s="4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4"/>
      <c r="B180" s="4" t="s">
        <v>327</v>
      </c>
      <c r="C180" s="6">
        <v>9.789047634E9</v>
      </c>
      <c r="D180" s="4">
        <v>1.08311129183E11</v>
      </c>
      <c r="E180" s="4">
        <v>1304.0</v>
      </c>
      <c r="F180" s="4" t="s">
        <v>328</v>
      </c>
      <c r="G180" s="15"/>
      <c r="H180" s="4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4"/>
      <c r="B181" s="4" t="s">
        <v>329</v>
      </c>
      <c r="C181" s="4">
        <v>7.538892375E9</v>
      </c>
      <c r="D181" s="4">
        <v>5.56544990472E11</v>
      </c>
      <c r="E181" s="4">
        <v>1770.0</v>
      </c>
      <c r="F181" s="4" t="s">
        <v>330</v>
      </c>
      <c r="G181" s="15"/>
      <c r="H181" s="4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4"/>
      <c r="B182" s="4" t="s">
        <v>331</v>
      </c>
      <c r="C182" s="4">
        <v>9.659591266E9</v>
      </c>
      <c r="D182" s="4">
        <v>5.19973972235E11</v>
      </c>
      <c r="E182" s="4">
        <v>1770.0</v>
      </c>
      <c r="F182" s="4" t="s">
        <v>297</v>
      </c>
      <c r="G182" s="15"/>
      <c r="H182" s="4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4"/>
      <c r="B183" s="4" t="s">
        <v>332</v>
      </c>
      <c r="C183" s="4">
        <f>6594477860</f>
        <v>6594477860</v>
      </c>
      <c r="D183" s="4"/>
      <c r="E183" s="4">
        <v>4720.0</v>
      </c>
      <c r="F183" s="4" t="s">
        <v>333</v>
      </c>
      <c r="G183" s="15"/>
      <c r="H183" s="4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4"/>
      <c r="B184" s="4" t="s">
        <v>334</v>
      </c>
      <c r="C184" s="4">
        <v>7.592978243E9</v>
      </c>
      <c r="D184" s="4">
        <v>1.38118785358E11</v>
      </c>
      <c r="E184" s="4">
        <v>2360.0</v>
      </c>
      <c r="F184" s="4" t="s">
        <v>39</v>
      </c>
      <c r="G184" s="15"/>
      <c r="H184" s="4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4"/>
      <c r="B185" s="4" t="s">
        <v>335</v>
      </c>
      <c r="C185" s="4">
        <v>9.790857944E9</v>
      </c>
      <c r="D185" s="4"/>
      <c r="E185" s="4"/>
      <c r="F185" s="4" t="s">
        <v>279</v>
      </c>
      <c r="G185" s="15"/>
      <c r="H185" s="4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4"/>
      <c r="B186" s="4" t="s">
        <v>336</v>
      </c>
      <c r="C186" s="4">
        <v>7.904006922E9</v>
      </c>
      <c r="D186" s="4">
        <v>5.19984717076E11</v>
      </c>
      <c r="E186" s="4">
        <v>1770.0</v>
      </c>
      <c r="F186" s="4" t="s">
        <v>252</v>
      </c>
      <c r="G186" s="15"/>
      <c r="H186" s="4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4" t="s">
        <v>337</v>
      </c>
      <c r="B187" s="4" t="s">
        <v>73</v>
      </c>
      <c r="C187" s="4">
        <v>9.731060891E9</v>
      </c>
      <c r="D187" s="4">
        <v>3.71732059151E11</v>
      </c>
      <c r="E187" s="4">
        <v>1770.0</v>
      </c>
      <c r="F187" s="4" t="s">
        <v>144</v>
      </c>
      <c r="G187" s="15"/>
      <c r="H187" s="4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4"/>
      <c r="B188" s="4" t="s">
        <v>179</v>
      </c>
      <c r="C188" s="4">
        <v>9.597107779E9</v>
      </c>
      <c r="D188" s="4">
        <v>5.20037251644E11</v>
      </c>
      <c r="E188" s="4">
        <v>1770.0</v>
      </c>
      <c r="F188" s="4" t="s">
        <v>144</v>
      </c>
      <c r="G188" s="15"/>
      <c r="H188" s="4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4"/>
      <c r="B189" s="4" t="s">
        <v>338</v>
      </c>
      <c r="C189" s="4">
        <v>7.010070016E9</v>
      </c>
      <c r="D189" s="4">
        <v>5.20072178497E11</v>
      </c>
      <c r="E189" s="4">
        <v>3540.0</v>
      </c>
      <c r="F189" s="4" t="s">
        <v>339</v>
      </c>
      <c r="G189" s="15"/>
      <c r="H189" s="4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4"/>
      <c r="B190" s="4" t="s">
        <v>340</v>
      </c>
      <c r="C190" s="4">
        <v>7.708697907E9</v>
      </c>
      <c r="D190" s="4">
        <v>5.20073106262E11</v>
      </c>
      <c r="E190" s="4">
        <v>350.0</v>
      </c>
      <c r="F190" s="4" t="s">
        <v>341</v>
      </c>
      <c r="G190" s="15"/>
      <c r="H190" s="4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4"/>
      <c r="B191" s="4" t="s">
        <v>342</v>
      </c>
      <c r="C191" s="4">
        <v>9.677132809E9</v>
      </c>
      <c r="D191" s="4">
        <v>5.20047245767E11</v>
      </c>
      <c r="E191" s="4">
        <v>777.0</v>
      </c>
      <c r="F191" s="4" t="s">
        <v>343</v>
      </c>
      <c r="G191" s="15"/>
      <c r="H191" s="4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4"/>
      <c r="B192" s="4" t="s">
        <v>344</v>
      </c>
      <c r="C192" s="4">
        <v>9.71558961702E11</v>
      </c>
      <c r="D192" s="4">
        <v>5.20008247306E11</v>
      </c>
      <c r="E192" s="4">
        <v>4008.0</v>
      </c>
      <c r="F192" s="4" t="s">
        <v>345</v>
      </c>
      <c r="G192" s="15"/>
      <c r="H192" s="4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4"/>
      <c r="B193" s="4" t="s">
        <v>346</v>
      </c>
      <c r="C193" s="4">
        <v>9.940023374E9</v>
      </c>
      <c r="D193" s="4">
        <v>5.20081273844E11</v>
      </c>
      <c r="E193" s="4">
        <v>1770.0</v>
      </c>
      <c r="F193" s="4" t="s">
        <v>255</v>
      </c>
      <c r="G193" s="15"/>
      <c r="H193" s="4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4"/>
      <c r="B194" s="4" t="s">
        <v>347</v>
      </c>
      <c r="C194" s="4">
        <v>9.994658618E9</v>
      </c>
      <c r="D194" s="4">
        <v>5.20017668618E11</v>
      </c>
      <c r="E194" s="4">
        <v>1770.0</v>
      </c>
      <c r="F194" s="4" t="s">
        <v>348</v>
      </c>
      <c r="G194" s="15"/>
      <c r="H194" s="4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4"/>
      <c r="B195" s="4" t="s">
        <v>349</v>
      </c>
      <c r="C195" s="4">
        <v>1.5105132725E10</v>
      </c>
      <c r="D195" s="4">
        <v>9.31525593998E11</v>
      </c>
      <c r="E195" s="4">
        <v>1770.0</v>
      </c>
      <c r="F195" s="4" t="s">
        <v>348</v>
      </c>
      <c r="G195" s="15"/>
      <c r="H195" s="4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4"/>
      <c r="B196" s="4" t="s">
        <v>350</v>
      </c>
      <c r="C196" s="4">
        <v>9.444315931E9</v>
      </c>
      <c r="D196" s="4">
        <v>1.08369231672E11</v>
      </c>
      <c r="E196" s="4">
        <v>1770.0</v>
      </c>
      <c r="F196" s="4" t="s">
        <v>351</v>
      </c>
      <c r="G196" s="15"/>
      <c r="H196" s="4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5.75" customHeight="1">
      <c r="A197" s="4"/>
      <c r="B197" s="4" t="s">
        <v>352</v>
      </c>
      <c r="C197" s="4">
        <v>9.629877544E9</v>
      </c>
      <c r="D197" s="4">
        <v>1.08369653273E11</v>
      </c>
      <c r="E197" s="4">
        <v>1180.0</v>
      </c>
      <c r="F197" s="4" t="s">
        <v>121</v>
      </c>
      <c r="G197" s="15"/>
      <c r="H197" s="4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4"/>
      <c r="B198" s="4" t="s">
        <v>353</v>
      </c>
      <c r="C198" s="4">
        <v>8.973868686E9</v>
      </c>
      <c r="D198" s="4">
        <v>5.20033482818E11</v>
      </c>
      <c r="E198" s="4">
        <v>1770.0</v>
      </c>
      <c r="F198" s="4" t="s">
        <v>255</v>
      </c>
      <c r="G198" s="15"/>
      <c r="H198" s="4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4"/>
      <c r="B199" s="4" t="s">
        <v>354</v>
      </c>
      <c r="C199" s="4">
        <v>9.78771761E9</v>
      </c>
      <c r="D199" s="4">
        <v>5.20030780594E11</v>
      </c>
      <c r="E199" s="4">
        <v>3540.0</v>
      </c>
      <c r="F199" s="4" t="s">
        <v>355</v>
      </c>
      <c r="G199" s="15"/>
      <c r="H199" s="4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4"/>
      <c r="B200" s="4" t="s">
        <v>356</v>
      </c>
      <c r="C200" s="4">
        <v>7.639203001E9</v>
      </c>
      <c r="D200" s="4">
        <v>9.07681172005E11</v>
      </c>
      <c r="E200" s="4">
        <v>1770.0</v>
      </c>
      <c r="F200" s="4" t="s">
        <v>255</v>
      </c>
      <c r="G200" s="15"/>
      <c r="H200" s="4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4"/>
      <c r="B201" s="4" t="s">
        <v>357</v>
      </c>
      <c r="C201" s="4" t="s">
        <v>358</v>
      </c>
      <c r="D201" s="4">
        <v>5.20065375973E11</v>
      </c>
      <c r="E201" s="4">
        <v>2004.0</v>
      </c>
      <c r="F201" s="4" t="s">
        <v>359</v>
      </c>
      <c r="G201" s="15"/>
      <c r="H201" s="4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4"/>
      <c r="B202" s="4" t="s">
        <v>360</v>
      </c>
      <c r="C202" s="4">
        <v>7.618781639E9</v>
      </c>
      <c r="D202" s="4">
        <v>5.20077692839E11</v>
      </c>
      <c r="E202" s="4">
        <v>1770.0</v>
      </c>
      <c r="F202" s="4" t="s">
        <v>348</v>
      </c>
      <c r="G202" s="15"/>
      <c r="H202" s="4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4"/>
      <c r="B203" s="4" t="s">
        <v>361</v>
      </c>
      <c r="C203" s="4">
        <v>9.566748728E9</v>
      </c>
      <c r="D203" s="4">
        <v>1.08387420423E11</v>
      </c>
      <c r="E203" s="4">
        <v>777.0</v>
      </c>
      <c r="F203" s="4" t="s">
        <v>362</v>
      </c>
      <c r="G203" s="15"/>
      <c r="H203" s="4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4" t="s">
        <v>363</v>
      </c>
      <c r="B204" s="4" t="s">
        <v>364</v>
      </c>
      <c r="C204" s="4">
        <v>9.498191113E9</v>
      </c>
      <c r="D204" s="4">
        <v>5.20186145912E11</v>
      </c>
      <c r="E204" s="4">
        <v>1770.0</v>
      </c>
      <c r="F204" s="4" t="s">
        <v>255</v>
      </c>
      <c r="G204" s="15"/>
      <c r="H204" s="4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4"/>
      <c r="B205" s="4" t="s">
        <v>365</v>
      </c>
      <c r="C205" s="4">
        <v>7.358737467E9</v>
      </c>
      <c r="D205" s="4">
        <v>5.56730612054E11</v>
      </c>
      <c r="E205" s="4">
        <v>1770.0</v>
      </c>
      <c r="F205" s="4" t="s">
        <v>50</v>
      </c>
      <c r="G205" s="15"/>
      <c r="H205" s="4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4"/>
      <c r="B206" s="4" t="s">
        <v>366</v>
      </c>
      <c r="C206" s="4">
        <v>6.385561542E9</v>
      </c>
      <c r="D206" s="4" t="s">
        <v>367</v>
      </c>
      <c r="E206" s="4">
        <v>2360.0</v>
      </c>
      <c r="F206" s="4" t="s">
        <v>54</v>
      </c>
      <c r="G206" s="15"/>
      <c r="H206" s="4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4"/>
      <c r="B207" s="4" t="s">
        <v>368</v>
      </c>
      <c r="C207" s="4">
        <v>9.597235829E9</v>
      </c>
      <c r="D207" s="4">
        <v>5.56787548216E11</v>
      </c>
      <c r="E207" s="4">
        <v>777.0</v>
      </c>
      <c r="F207" s="4" t="s">
        <v>369</v>
      </c>
      <c r="G207" s="15"/>
      <c r="H207" s="4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4"/>
      <c r="B208" s="4" t="s">
        <v>370</v>
      </c>
      <c r="C208" s="4">
        <v>8.754773334E9</v>
      </c>
      <c r="D208" s="4">
        <v>5.5670662064E11</v>
      </c>
      <c r="E208" s="4">
        <v>1770.0</v>
      </c>
      <c r="F208" s="4" t="s">
        <v>5</v>
      </c>
      <c r="G208" s="15"/>
      <c r="H208" s="4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4"/>
      <c r="B209" s="4" t="s">
        <v>371</v>
      </c>
      <c r="C209" s="4">
        <v>8.072045291E9</v>
      </c>
      <c r="D209" s="4">
        <v>1.07561072015E11</v>
      </c>
      <c r="E209" s="4">
        <v>1770.0</v>
      </c>
      <c r="F209" s="4" t="s">
        <v>372</v>
      </c>
      <c r="G209" s="15"/>
      <c r="H209" s="4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4"/>
      <c r="B210" s="4" t="s">
        <v>73</v>
      </c>
      <c r="C210" s="4">
        <v>9.731060891E9</v>
      </c>
      <c r="D210" s="4">
        <v>2.41113902321E11</v>
      </c>
      <c r="E210" s="4">
        <v>2360.0</v>
      </c>
      <c r="F210" s="4" t="s">
        <v>373</v>
      </c>
      <c r="G210" s="15"/>
      <c r="H210" s="4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4" t="s">
        <v>374</v>
      </c>
      <c r="B211" s="4" t="s">
        <v>375</v>
      </c>
      <c r="C211" s="4">
        <f>6582444059</f>
        <v>6582444059</v>
      </c>
      <c r="D211" s="4">
        <v>5.56841087674E11</v>
      </c>
      <c r="E211" s="4">
        <v>1770.0</v>
      </c>
      <c r="F211" s="4" t="s">
        <v>376</v>
      </c>
      <c r="G211" s="15"/>
      <c r="H211" s="4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4"/>
      <c r="B212" s="4" t="s">
        <v>377</v>
      </c>
      <c r="C212" s="4">
        <v>9.944175445E9</v>
      </c>
      <c r="D212" s="4">
        <v>5.56722291039E11</v>
      </c>
      <c r="E212" s="4">
        <v>1770.0</v>
      </c>
      <c r="F212" s="4" t="s">
        <v>144</v>
      </c>
      <c r="G212" s="15"/>
      <c r="H212" s="4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4"/>
      <c r="B213" s="4"/>
      <c r="C213" s="4">
        <v>7.538844718E9</v>
      </c>
      <c r="D213" s="4">
        <v>3.8860251563E11</v>
      </c>
      <c r="E213" s="4">
        <v>1770.0</v>
      </c>
      <c r="F213" s="4" t="s">
        <v>144</v>
      </c>
      <c r="G213" s="15"/>
      <c r="H213" s="4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4"/>
      <c r="B214" s="4" t="s">
        <v>378</v>
      </c>
      <c r="C214" s="4">
        <v>9.962454648E9</v>
      </c>
      <c r="D214" s="4">
        <v>1.08450221181E11</v>
      </c>
      <c r="E214" s="4">
        <v>1770.0</v>
      </c>
      <c r="F214" s="4" t="s">
        <v>292</v>
      </c>
      <c r="G214" s="15"/>
      <c r="H214" s="4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4"/>
      <c r="B215" s="4" t="s">
        <v>179</v>
      </c>
      <c r="C215" s="4">
        <v>9.443844549E9</v>
      </c>
      <c r="D215" s="4">
        <v>5.20252315117E11</v>
      </c>
      <c r="E215" s="4">
        <v>1180.0</v>
      </c>
      <c r="F215" s="4" t="s">
        <v>121</v>
      </c>
      <c r="G215" s="15"/>
      <c r="H215" s="4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4"/>
      <c r="B216" s="4" t="s">
        <v>379</v>
      </c>
      <c r="C216" s="4">
        <v>9.841709089E9</v>
      </c>
      <c r="D216" s="4">
        <v>1.08458435535E11</v>
      </c>
      <c r="E216" s="4">
        <v>2004.0</v>
      </c>
      <c r="F216" s="4" t="s">
        <v>380</v>
      </c>
      <c r="G216" s="15"/>
      <c r="H216" s="4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4"/>
      <c r="B217" s="4" t="s">
        <v>381</v>
      </c>
      <c r="C217" s="4">
        <v>9.900548655E9</v>
      </c>
      <c r="D217" s="4"/>
      <c r="E217" s="4"/>
      <c r="F217" s="4" t="s">
        <v>382</v>
      </c>
      <c r="G217" s="15"/>
      <c r="H217" s="4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4"/>
      <c r="B218" s="4" t="s">
        <v>383</v>
      </c>
      <c r="C218" s="4">
        <v>9.094726575E9</v>
      </c>
      <c r="D218" s="4">
        <v>3.86849107162E11</v>
      </c>
      <c r="E218" s="4">
        <v>1770.0</v>
      </c>
      <c r="F218" s="4" t="s">
        <v>292</v>
      </c>
      <c r="G218" s="15"/>
      <c r="H218" s="4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4"/>
      <c r="B219" s="4"/>
      <c r="C219" s="4"/>
      <c r="D219" s="4"/>
      <c r="E219" s="4"/>
      <c r="F219" s="4"/>
      <c r="G219" s="15"/>
      <c r="H219" s="4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4"/>
      <c r="B220" s="4" t="s">
        <v>287</v>
      </c>
      <c r="C220" s="4">
        <v>8.838907065E9</v>
      </c>
      <c r="D220" s="4">
        <v>5.56890791642E11</v>
      </c>
      <c r="E220" s="4">
        <v>4008.0</v>
      </c>
      <c r="F220" s="4" t="s">
        <v>384</v>
      </c>
      <c r="G220" s="15"/>
      <c r="H220" s="4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4"/>
      <c r="B221" s="4" t="s">
        <v>385</v>
      </c>
      <c r="C221" s="4">
        <v>9.488888797E9</v>
      </c>
      <c r="D221" s="4">
        <v>5.20203738659E11</v>
      </c>
      <c r="E221" s="4">
        <v>2360.0</v>
      </c>
      <c r="F221" s="4" t="s">
        <v>54</v>
      </c>
      <c r="G221" s="15"/>
      <c r="H221" s="4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4"/>
      <c r="B222" s="4" t="s">
        <v>386</v>
      </c>
      <c r="C222" s="4">
        <v>9.656813281E9</v>
      </c>
      <c r="D222" s="4">
        <v>5.2021340151E11</v>
      </c>
      <c r="E222" s="4">
        <v>1180.0</v>
      </c>
      <c r="F222" s="4" t="s">
        <v>39</v>
      </c>
      <c r="G222" s="15"/>
      <c r="H222" s="4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4"/>
      <c r="B223" s="4" t="s">
        <v>387</v>
      </c>
      <c r="C223" s="4">
        <v>9.176422154E9</v>
      </c>
      <c r="D223" s="4">
        <v>5.20264435417E11</v>
      </c>
      <c r="E223" s="4">
        <v>1770.0</v>
      </c>
      <c r="F223" s="4" t="s">
        <v>388</v>
      </c>
      <c r="G223" s="15"/>
      <c r="H223" s="4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4"/>
      <c r="B224" s="4" t="s">
        <v>389</v>
      </c>
      <c r="C224" s="4">
        <v>9.965074332E9</v>
      </c>
      <c r="D224" s="4"/>
      <c r="E224" s="4">
        <v>1770.0</v>
      </c>
      <c r="F224" s="4" t="s">
        <v>144</v>
      </c>
      <c r="G224" s="15"/>
      <c r="H224" s="4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4"/>
      <c r="B225" s="4" t="s">
        <v>390</v>
      </c>
      <c r="C225" s="4">
        <v>9.361103035E9</v>
      </c>
      <c r="D225" s="4">
        <v>5.13395503391E11</v>
      </c>
      <c r="E225" s="4">
        <v>1180.0</v>
      </c>
      <c r="F225" s="4" t="s">
        <v>391</v>
      </c>
      <c r="G225" s="15"/>
      <c r="H225" s="4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4"/>
      <c r="B226" s="4" t="s">
        <v>392</v>
      </c>
      <c r="C226" s="4">
        <v>9.159825161E9</v>
      </c>
      <c r="D226" s="4">
        <v>5.20246421812E11</v>
      </c>
      <c r="E226" s="4">
        <v>1770.0</v>
      </c>
      <c r="F226" s="4" t="s">
        <v>348</v>
      </c>
      <c r="G226" s="15"/>
      <c r="H226" s="4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4"/>
      <c r="B227" s="4" t="s">
        <v>393</v>
      </c>
      <c r="C227" s="4">
        <v>6.14815859E10</v>
      </c>
      <c r="D227" s="4">
        <v>5.20215057125E11</v>
      </c>
      <c r="E227" s="4">
        <v>1770.0</v>
      </c>
      <c r="F227" s="4" t="s">
        <v>348</v>
      </c>
      <c r="G227" s="15"/>
      <c r="H227" s="4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4"/>
      <c r="B228" s="4" t="s">
        <v>394</v>
      </c>
      <c r="C228" s="4">
        <v>9.787845666E9</v>
      </c>
      <c r="D228" s="4">
        <v>1.08476840804E11</v>
      </c>
      <c r="E228" s="4">
        <v>1770.0</v>
      </c>
      <c r="F228" s="4" t="s">
        <v>279</v>
      </c>
      <c r="G228" s="15"/>
      <c r="H228" s="4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4" t="s">
        <v>395</v>
      </c>
      <c r="C229" s="4">
        <v>9.500072598E9</v>
      </c>
      <c r="D229" s="15"/>
      <c r="E229" s="4">
        <v>1770.0</v>
      </c>
      <c r="F229" s="4" t="s">
        <v>144</v>
      </c>
      <c r="G229" s="15"/>
      <c r="H229" s="4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4"/>
      <c r="B230" s="4" t="s">
        <v>396</v>
      </c>
      <c r="C230" s="4">
        <v>7.35860107E9</v>
      </c>
      <c r="D230" s="4">
        <v>5.20251125283E11</v>
      </c>
      <c r="E230" s="4">
        <v>1770.0</v>
      </c>
      <c r="F230" s="4" t="s">
        <v>297</v>
      </c>
      <c r="G230" s="15"/>
      <c r="H230" s="4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4"/>
      <c r="B231" s="4" t="s">
        <v>397</v>
      </c>
      <c r="C231" s="4">
        <v>8.903231704E9</v>
      </c>
      <c r="D231" s="4">
        <v>5.20251000029E11</v>
      </c>
      <c r="E231" s="4">
        <v>590.0</v>
      </c>
      <c r="F231" s="4" t="s">
        <v>398</v>
      </c>
      <c r="G231" s="15"/>
      <c r="H231" s="4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4"/>
      <c r="B232" s="4" t="s">
        <v>399</v>
      </c>
      <c r="C232" s="4">
        <v>9.79086212E9</v>
      </c>
      <c r="D232" s="4">
        <v>1.04681988661E11</v>
      </c>
      <c r="E232" s="4">
        <v>1770.0</v>
      </c>
      <c r="F232" s="4" t="s">
        <v>330</v>
      </c>
      <c r="G232" s="15"/>
      <c r="H232" s="4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4"/>
      <c r="B233" s="4" t="s">
        <v>400</v>
      </c>
      <c r="C233" s="4">
        <v>9.840274189E9</v>
      </c>
      <c r="D233" s="4">
        <v>1.0847961874E11</v>
      </c>
      <c r="E233" s="4">
        <v>777.0</v>
      </c>
      <c r="F233" s="4" t="s">
        <v>401</v>
      </c>
      <c r="G233" s="15"/>
      <c r="H233" s="4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4"/>
      <c r="B234" s="4" t="s">
        <v>402</v>
      </c>
      <c r="C234" s="4">
        <v>1.4697209943E10</v>
      </c>
      <c r="D234" s="4" t="s">
        <v>403</v>
      </c>
      <c r="E234" s="4">
        <v>4720.0</v>
      </c>
      <c r="F234" s="4" t="s">
        <v>76</v>
      </c>
      <c r="G234" s="15"/>
      <c r="H234" s="4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4"/>
      <c r="B235" s="4" t="s">
        <v>404</v>
      </c>
      <c r="C235" s="4">
        <v>7.708660041E9</v>
      </c>
      <c r="D235" s="4" t="s">
        <v>405</v>
      </c>
      <c r="E235" s="4">
        <v>2987.0</v>
      </c>
      <c r="F235" s="4" t="s">
        <v>406</v>
      </c>
      <c r="G235" s="15"/>
      <c r="H235" s="4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4"/>
      <c r="B236" s="4" t="s">
        <v>407</v>
      </c>
      <c r="C236" s="4">
        <f>6591779171 </f>
        <v>6591779171</v>
      </c>
      <c r="D236" s="4" t="s">
        <v>408</v>
      </c>
      <c r="E236" s="4">
        <v>1770.0</v>
      </c>
      <c r="F236" s="4" t="s">
        <v>252</v>
      </c>
      <c r="G236" s="15"/>
      <c r="H236" s="4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4"/>
      <c r="B237" s="4" t="s">
        <v>409</v>
      </c>
      <c r="C237" s="4" t="s">
        <v>410</v>
      </c>
      <c r="D237" s="4">
        <v>5.2027235068E11</v>
      </c>
      <c r="E237" s="4">
        <v>1180.0</v>
      </c>
      <c r="F237" s="4" t="s">
        <v>205</v>
      </c>
      <c r="G237" s="15"/>
      <c r="H237" s="10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4" t="s">
        <v>411</v>
      </c>
      <c r="B238" s="4" t="s">
        <v>412</v>
      </c>
      <c r="C238" s="4">
        <v>7.592978243E9</v>
      </c>
      <c r="D238" s="4">
        <v>4.5138367263E10</v>
      </c>
      <c r="E238" s="4">
        <v>1770.0</v>
      </c>
      <c r="F238" s="4" t="s">
        <v>413</v>
      </c>
      <c r="G238" s="15"/>
      <c r="H238" s="10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4"/>
      <c r="B239" s="4" t="s">
        <v>414</v>
      </c>
      <c r="C239" s="4">
        <v>9.75078441E9</v>
      </c>
      <c r="D239" s="4">
        <v>5.20365138943E11</v>
      </c>
      <c r="E239" s="4">
        <v>2987.0</v>
      </c>
      <c r="F239" s="4" t="s">
        <v>96</v>
      </c>
      <c r="G239" s="15"/>
      <c r="H239" s="10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4"/>
      <c r="B240" s="4" t="s">
        <v>415</v>
      </c>
      <c r="C240" s="4">
        <v>7.539936193E9</v>
      </c>
      <c r="D240" s="4">
        <v>5.20323461843E11</v>
      </c>
      <c r="E240" s="4">
        <v>1770.0</v>
      </c>
      <c r="F240" s="4" t="s">
        <v>252</v>
      </c>
      <c r="G240" s="15"/>
      <c r="H240" s="10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4"/>
      <c r="B241" s="4" t="s">
        <v>416</v>
      </c>
      <c r="C241" s="4">
        <v>6.380127078E9</v>
      </c>
      <c r="D241" s="4">
        <v>5.56994619427E11</v>
      </c>
      <c r="E241" s="4">
        <v>1770.0</v>
      </c>
      <c r="F241" s="4" t="s">
        <v>180</v>
      </c>
      <c r="G241" s="15"/>
      <c r="H241" s="10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4"/>
      <c r="B242" s="4" t="s">
        <v>417</v>
      </c>
      <c r="C242" s="4">
        <v>9.364104788E9</v>
      </c>
      <c r="D242" s="4">
        <v>9.37563869866E11</v>
      </c>
      <c r="E242" s="4">
        <v>1770.0</v>
      </c>
      <c r="F242" s="4" t="s">
        <v>330</v>
      </c>
      <c r="G242" s="15"/>
      <c r="H242" s="10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4"/>
      <c r="B243" s="4" t="s">
        <v>418</v>
      </c>
      <c r="C243" s="4">
        <v>9.524469984E9</v>
      </c>
      <c r="D243" s="4">
        <v>5.56900315081E11</v>
      </c>
      <c r="E243" s="4">
        <v>1770.0</v>
      </c>
      <c r="F243" s="4" t="s">
        <v>180</v>
      </c>
      <c r="G243" s="15"/>
      <c r="H243" s="10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4"/>
      <c r="B244" s="4" t="s">
        <v>419</v>
      </c>
      <c r="C244" s="4">
        <v>8.304804517E9</v>
      </c>
      <c r="D244" s="4">
        <v>1.63306908376E11</v>
      </c>
      <c r="E244" s="4">
        <v>1770.0</v>
      </c>
      <c r="F244" s="4" t="s">
        <v>144</v>
      </c>
      <c r="G244" s="15"/>
      <c r="H244" s="10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4"/>
      <c r="B245" s="4" t="s">
        <v>420</v>
      </c>
      <c r="C245" s="4">
        <v>9.865658654E9</v>
      </c>
      <c r="D245" s="4">
        <v>5.20375801362E11</v>
      </c>
      <c r="E245" s="4">
        <v>1770.0</v>
      </c>
      <c r="F245" s="4" t="s">
        <v>413</v>
      </c>
      <c r="G245" s="15"/>
      <c r="H245" s="10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4"/>
      <c r="B246" s="4" t="s">
        <v>92</v>
      </c>
      <c r="C246" s="4">
        <v>6.0162907877E10</v>
      </c>
      <c r="D246" s="4"/>
      <c r="E246" s="4">
        <v>1770.0</v>
      </c>
      <c r="F246" s="4" t="s">
        <v>144</v>
      </c>
      <c r="G246" s="15"/>
      <c r="H246" s="10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4"/>
      <c r="B247" s="4" t="s">
        <v>421</v>
      </c>
      <c r="C247" s="4">
        <v>9.71504737935E11</v>
      </c>
      <c r="D247" s="4">
        <v>2.18238390386E11</v>
      </c>
      <c r="E247" s="4">
        <v>1770.0</v>
      </c>
      <c r="F247" s="4" t="s">
        <v>422</v>
      </c>
      <c r="G247" s="15"/>
      <c r="H247" s="4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4"/>
      <c r="B248" s="4" t="s">
        <v>423</v>
      </c>
      <c r="C248" s="4">
        <v>9.500383503E9</v>
      </c>
      <c r="D248" s="4">
        <v>5.56950422444E11</v>
      </c>
      <c r="E248" s="4">
        <v>1770.0</v>
      </c>
      <c r="F248" s="4" t="s">
        <v>180</v>
      </c>
      <c r="G248" s="15"/>
      <c r="H248" s="10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4"/>
      <c r="B249" s="4" t="s">
        <v>424</v>
      </c>
      <c r="C249" s="4">
        <v>9.894297899E9</v>
      </c>
      <c r="D249" s="4">
        <v>5.20379371633E11</v>
      </c>
      <c r="E249" s="4">
        <v>3008.0</v>
      </c>
      <c r="F249" s="4" t="s">
        <v>425</v>
      </c>
      <c r="G249" s="15"/>
      <c r="H249" s="10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4"/>
      <c r="B250" s="4" t="s">
        <v>426</v>
      </c>
      <c r="C250" s="4">
        <v>6.590019364E9</v>
      </c>
      <c r="D250" s="4">
        <v>5.56970821448E11</v>
      </c>
      <c r="E250" s="4">
        <v>3540.0</v>
      </c>
      <c r="F250" s="4" t="s">
        <v>427</v>
      </c>
      <c r="G250" s="15"/>
      <c r="H250" s="10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4"/>
      <c r="B251" s="4" t="s">
        <v>428</v>
      </c>
      <c r="C251" s="4">
        <v>9.940171573E9</v>
      </c>
      <c r="D251" s="4">
        <v>1.08520557071E11</v>
      </c>
      <c r="E251" s="4">
        <v>1770.0</v>
      </c>
      <c r="F251" s="4" t="s">
        <v>330</v>
      </c>
      <c r="G251" s="15"/>
      <c r="H251" s="10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4"/>
      <c r="B252" s="4" t="s">
        <v>387</v>
      </c>
      <c r="C252" s="4">
        <v>1.3133981139E10</v>
      </c>
      <c r="D252" s="4">
        <v>5.20379879681E11</v>
      </c>
      <c r="E252" s="4">
        <v>1770.0</v>
      </c>
      <c r="F252" s="4" t="s">
        <v>348</v>
      </c>
      <c r="G252" s="15"/>
      <c r="H252" s="10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4"/>
      <c r="B253" s="4" t="s">
        <v>429</v>
      </c>
      <c r="C253" s="4">
        <v>8.098355E9</v>
      </c>
      <c r="D253" s="4">
        <v>1.15832683394E11</v>
      </c>
      <c r="E253" s="4">
        <v>1770.0</v>
      </c>
      <c r="F253" s="4" t="s">
        <v>351</v>
      </c>
      <c r="G253" s="15"/>
      <c r="H253" s="10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4"/>
      <c r="B254" s="4" t="s">
        <v>430</v>
      </c>
      <c r="C254" s="4">
        <v>8.838495279E9</v>
      </c>
      <c r="D254" s="4">
        <v>1.08524895805E11</v>
      </c>
      <c r="E254" s="4">
        <v>1770.0</v>
      </c>
      <c r="F254" s="4" t="s">
        <v>372</v>
      </c>
      <c r="G254" s="15"/>
      <c r="H254" s="10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4"/>
      <c r="B255" s="4" t="s">
        <v>431</v>
      </c>
      <c r="C255" s="4">
        <v>9.481782287E9</v>
      </c>
      <c r="D255" s="4">
        <v>5.20382774012E11</v>
      </c>
      <c r="E255" s="4">
        <v>1770.0</v>
      </c>
      <c r="F255" s="4" t="s">
        <v>255</v>
      </c>
      <c r="G255" s="15"/>
      <c r="H255" s="1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4"/>
      <c r="B256" s="4" t="s">
        <v>432</v>
      </c>
      <c r="C256" s="4">
        <v>9.087000806E9</v>
      </c>
      <c r="D256" s="4">
        <v>5.20383763285E11</v>
      </c>
      <c r="E256" s="4">
        <v>1770.0</v>
      </c>
      <c r="F256" s="4" t="s">
        <v>50</v>
      </c>
      <c r="G256" s="15"/>
      <c r="H256" s="10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4"/>
      <c r="B257" s="4" t="s">
        <v>433</v>
      </c>
      <c r="C257" s="4">
        <v>9.445260856E9</v>
      </c>
      <c r="D257" s="4">
        <v>3.38253482035E11</v>
      </c>
      <c r="E257" s="4">
        <v>1770.0</v>
      </c>
      <c r="F257" s="4" t="s">
        <v>50</v>
      </c>
      <c r="G257" s="15"/>
      <c r="H257" s="10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4"/>
      <c r="B258" s="4" t="s">
        <v>434</v>
      </c>
      <c r="C258" s="4">
        <v>6.381997699E9</v>
      </c>
      <c r="D258" s="4">
        <v>5.56967740582E11</v>
      </c>
      <c r="E258" s="4">
        <v>1770.0</v>
      </c>
      <c r="F258" s="4" t="s">
        <v>50</v>
      </c>
      <c r="G258" s="15"/>
      <c r="H258" s="10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4"/>
      <c r="B259" s="4" t="s">
        <v>435</v>
      </c>
      <c r="C259" s="4">
        <v>9.629877544E9</v>
      </c>
      <c r="D259" s="4">
        <v>1.08531448081E11</v>
      </c>
      <c r="E259" s="4">
        <v>3540.0</v>
      </c>
      <c r="F259" s="4" t="s">
        <v>326</v>
      </c>
      <c r="G259" s="15"/>
      <c r="H259" s="4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4"/>
      <c r="B260" s="4" t="s">
        <v>436</v>
      </c>
      <c r="C260" s="4">
        <v>9.841836284E9</v>
      </c>
      <c r="D260" s="4">
        <v>3.77676789747E11</v>
      </c>
      <c r="E260" s="4">
        <v>1770.0</v>
      </c>
      <c r="F260" s="4" t="s">
        <v>348</v>
      </c>
      <c r="H260" s="4"/>
    </row>
    <row r="261" ht="15.75" customHeight="1">
      <c r="A261" s="4"/>
      <c r="B261" s="4" t="s">
        <v>437</v>
      </c>
      <c r="C261" s="4">
        <v>7.418182825E9</v>
      </c>
      <c r="D261" s="4">
        <v>5.20317027985E11</v>
      </c>
      <c r="E261" s="4">
        <v>2004.0</v>
      </c>
      <c r="F261" s="4" t="s">
        <v>359</v>
      </c>
      <c r="H261" s="4"/>
    </row>
    <row r="262" ht="15.75" customHeight="1">
      <c r="A262" s="4"/>
      <c r="B262" s="4" t="s">
        <v>438</v>
      </c>
      <c r="C262" s="4">
        <v>8.122646485E9</v>
      </c>
      <c r="D262" s="4">
        <v>5.5697665041E11</v>
      </c>
      <c r="E262" s="4">
        <v>1770.0</v>
      </c>
      <c r="F262" s="4" t="s">
        <v>144</v>
      </c>
      <c r="H262" s="4"/>
    </row>
    <row r="263" ht="15.75" customHeight="1">
      <c r="A263" s="4"/>
      <c r="B263" s="4" t="s">
        <v>439</v>
      </c>
      <c r="C263" s="4">
        <v>9.787131031E9</v>
      </c>
      <c r="D263" s="4">
        <v>5.56914162041E11</v>
      </c>
      <c r="E263" s="4">
        <v>1770.0</v>
      </c>
      <c r="F263" s="4" t="s">
        <v>279</v>
      </c>
      <c r="H263" s="4"/>
    </row>
    <row r="264" ht="15.75" customHeight="1">
      <c r="A264" s="4"/>
      <c r="B264" s="4" t="s">
        <v>440</v>
      </c>
      <c r="C264" s="4">
        <v>7.349264116E9</v>
      </c>
      <c r="D264" s="4">
        <v>5.20390040363E11</v>
      </c>
      <c r="E264" s="4">
        <v>1770.0</v>
      </c>
      <c r="F264" s="4" t="s">
        <v>144</v>
      </c>
      <c r="H264" s="4"/>
    </row>
    <row r="265" ht="15.75" customHeight="1">
      <c r="A265" s="4"/>
      <c r="B265" s="4" t="s">
        <v>441</v>
      </c>
      <c r="C265" s="4">
        <v>9.626365585E9</v>
      </c>
      <c r="D265" s="4">
        <v>5.20350048963E11</v>
      </c>
      <c r="E265" s="4">
        <v>2360.0</v>
      </c>
      <c r="F265" s="4" t="s">
        <v>442</v>
      </c>
      <c r="H265" s="4"/>
    </row>
    <row r="266" ht="15.75" customHeight="1">
      <c r="A266" s="4"/>
      <c r="B266" s="4" t="s">
        <v>443</v>
      </c>
      <c r="C266" s="4">
        <v>7.506946446E9</v>
      </c>
      <c r="D266" s="4">
        <v>6.88120120524E11</v>
      </c>
      <c r="E266" s="4">
        <v>1770.0</v>
      </c>
      <c r="F266" s="4" t="s">
        <v>351</v>
      </c>
      <c r="H266" s="4"/>
    </row>
    <row r="267" ht="15.75" customHeight="1">
      <c r="A267" s="4"/>
      <c r="B267" s="4" t="s">
        <v>444</v>
      </c>
      <c r="C267" s="4">
        <v>7.810999978E9</v>
      </c>
      <c r="D267" s="4"/>
      <c r="E267" s="4">
        <v>1770.0</v>
      </c>
      <c r="F267" s="4" t="s">
        <v>445</v>
      </c>
      <c r="H267" s="4"/>
    </row>
    <row r="268" ht="15.75" customHeight="1">
      <c r="A268" s="4"/>
      <c r="B268" s="4" t="s">
        <v>446</v>
      </c>
      <c r="C268" s="4">
        <v>9.884520442E9</v>
      </c>
      <c r="D268" s="4">
        <v>1.08545670043E11</v>
      </c>
      <c r="E268" s="4">
        <v>1770.0</v>
      </c>
      <c r="F268" s="4" t="s">
        <v>279</v>
      </c>
      <c r="H268" s="4"/>
    </row>
    <row r="269" ht="15.75" customHeight="1">
      <c r="A269" s="4"/>
      <c r="B269" s="4" t="s">
        <v>447</v>
      </c>
      <c r="C269" s="4">
        <v>9.840031945E9</v>
      </c>
      <c r="D269" s="4">
        <v>3.60392652035E11</v>
      </c>
      <c r="E269" s="4">
        <v>1180.0</v>
      </c>
      <c r="F269" s="4" t="s">
        <v>121</v>
      </c>
      <c r="H269" s="4"/>
    </row>
    <row r="270" ht="15.75" customHeight="1">
      <c r="A270" s="4"/>
      <c r="B270" s="4" t="s">
        <v>448</v>
      </c>
      <c r="C270" s="4">
        <v>9.524786135E9</v>
      </c>
      <c r="D270" s="4">
        <v>5.20399191661E11</v>
      </c>
      <c r="E270" s="4">
        <v>3540.0</v>
      </c>
      <c r="F270" s="4" t="s">
        <v>449</v>
      </c>
      <c r="H270" s="4"/>
    </row>
    <row r="271" ht="15.75" customHeight="1">
      <c r="A271" s="4"/>
      <c r="B271" s="4" t="s">
        <v>450</v>
      </c>
      <c r="C271" s="4">
        <v>8.778142754E9</v>
      </c>
      <c r="D271" s="4">
        <v>1.0854745197E11</v>
      </c>
      <c r="E271" s="4">
        <v>1770.0</v>
      </c>
      <c r="F271" s="4" t="s">
        <v>144</v>
      </c>
      <c r="H271" s="4"/>
    </row>
    <row r="272" ht="15.75" customHeight="1">
      <c r="A272" s="4"/>
      <c r="B272" s="4" t="s">
        <v>451</v>
      </c>
      <c r="C272" s="4" t="s">
        <v>452</v>
      </c>
      <c r="D272" s="4">
        <v>9.11631689154E11</v>
      </c>
      <c r="E272" s="4">
        <v>1770.0</v>
      </c>
      <c r="F272" s="4" t="s">
        <v>144</v>
      </c>
      <c r="H272" s="4"/>
    </row>
    <row r="273" ht="15.75" customHeight="1">
      <c r="A273" s="4" t="s">
        <v>453</v>
      </c>
      <c r="B273" s="4" t="s">
        <v>454</v>
      </c>
      <c r="C273" s="4">
        <v>8.106060766E9</v>
      </c>
      <c r="D273" s="4">
        <v>5.57003323426E11</v>
      </c>
      <c r="E273" s="4">
        <v>1770.0</v>
      </c>
      <c r="F273" s="4" t="s">
        <v>297</v>
      </c>
      <c r="H273" s="4"/>
    </row>
    <row r="274" ht="15.75" customHeight="1">
      <c r="A274" s="4"/>
      <c r="B274" s="4" t="s">
        <v>455</v>
      </c>
      <c r="C274" s="4">
        <v>9.952969315E9</v>
      </c>
      <c r="D274" s="4" t="s">
        <v>456</v>
      </c>
      <c r="E274" s="4">
        <v>1770.0</v>
      </c>
      <c r="F274" s="4" t="s">
        <v>60</v>
      </c>
      <c r="H274" s="4"/>
    </row>
    <row r="275" ht="15.75" customHeight="1">
      <c r="A275" s="4"/>
      <c r="B275" s="4" t="s">
        <v>457</v>
      </c>
      <c r="C275" s="4">
        <v>9.840150537E9</v>
      </c>
      <c r="D275" s="4">
        <v>9.840150537E9</v>
      </c>
      <c r="E275" s="4">
        <v>1770.0</v>
      </c>
      <c r="F275" s="4" t="s">
        <v>180</v>
      </c>
      <c r="H275" s="4"/>
    </row>
    <row r="276" ht="15.75" customHeight="1">
      <c r="A276" s="4"/>
      <c r="B276" s="4" t="s">
        <v>458</v>
      </c>
      <c r="C276" s="4" t="s">
        <v>459</v>
      </c>
      <c r="D276" s="4">
        <v>5.57005623248E11</v>
      </c>
      <c r="E276" s="4">
        <v>1770.0</v>
      </c>
      <c r="F276" s="4" t="s">
        <v>255</v>
      </c>
      <c r="H276" s="4"/>
    </row>
    <row r="277" ht="15.75" customHeight="1">
      <c r="A277" s="4"/>
      <c r="B277" s="4" t="s">
        <v>460</v>
      </c>
      <c r="C277" s="4">
        <v>8.883942555E9</v>
      </c>
      <c r="D277" s="4" t="s">
        <v>461</v>
      </c>
      <c r="E277" s="4">
        <v>1770.0</v>
      </c>
      <c r="F277" s="4" t="s">
        <v>180</v>
      </c>
      <c r="H277" s="4"/>
    </row>
    <row r="278" ht="15.75" customHeight="1">
      <c r="A278" s="4"/>
      <c r="B278" s="4" t="s">
        <v>462</v>
      </c>
      <c r="C278" s="4">
        <v>9.087327799E9</v>
      </c>
      <c r="D278" s="4">
        <v>5.2030449379E11</v>
      </c>
      <c r="E278" s="4">
        <v>1770.0</v>
      </c>
      <c r="F278" s="4" t="s">
        <v>463</v>
      </c>
      <c r="H278" s="4"/>
    </row>
    <row r="279" ht="15.75" customHeight="1">
      <c r="A279" s="4"/>
      <c r="B279" s="4" t="s">
        <v>464</v>
      </c>
      <c r="C279" s="4">
        <v>9.444888096E9</v>
      </c>
      <c r="D279" s="4">
        <v>5.114039566E9</v>
      </c>
      <c r="E279" s="4">
        <v>1770.0</v>
      </c>
      <c r="F279" s="4" t="s">
        <v>422</v>
      </c>
      <c r="H279" s="4"/>
    </row>
    <row r="280" ht="15.75" customHeight="1">
      <c r="A280" s="4"/>
      <c r="B280" s="4" t="s">
        <v>465</v>
      </c>
      <c r="C280" s="4">
        <v>8.867726066E9</v>
      </c>
      <c r="D280" s="4">
        <v>5.57064638802E11</v>
      </c>
      <c r="E280" s="4">
        <v>1770.0</v>
      </c>
      <c r="F280" s="4" t="s">
        <v>252</v>
      </c>
      <c r="H280" s="4"/>
    </row>
    <row r="281" ht="15.75" customHeight="1">
      <c r="A281" s="4"/>
      <c r="B281" s="4" t="s">
        <v>466</v>
      </c>
      <c r="C281" s="4">
        <v>9.44260746E9</v>
      </c>
      <c r="D281" s="4">
        <v>5.57006333799E11</v>
      </c>
      <c r="E281" s="4">
        <v>1770.0</v>
      </c>
      <c r="F281" s="4" t="s">
        <v>467</v>
      </c>
      <c r="H281" s="4"/>
    </row>
    <row r="282" ht="15.75" customHeight="1">
      <c r="A282" s="4"/>
      <c r="B282" s="4" t="s">
        <v>468</v>
      </c>
      <c r="C282" s="4">
        <v>7.397070763E9</v>
      </c>
      <c r="D282" s="4">
        <v>5.57046248479E11</v>
      </c>
      <c r="E282" s="4">
        <v>1770.0</v>
      </c>
      <c r="F282" s="4" t="s">
        <v>292</v>
      </c>
      <c r="H282" s="4"/>
    </row>
    <row r="283" ht="15.75" customHeight="1">
      <c r="A283" s="4"/>
      <c r="B283" s="4" t="s">
        <v>469</v>
      </c>
      <c r="C283" s="4">
        <v>9.48294173E9</v>
      </c>
      <c r="D283" s="4">
        <v>4.79515667652E11</v>
      </c>
      <c r="E283" s="4">
        <v>1770.0</v>
      </c>
      <c r="F283" s="4" t="s">
        <v>463</v>
      </c>
      <c r="H283" s="4"/>
    </row>
    <row r="284" ht="15.75" customHeight="1">
      <c r="A284" s="4"/>
      <c r="B284" s="4" t="s">
        <v>470</v>
      </c>
      <c r="C284" s="4">
        <v>9.786358264E9</v>
      </c>
      <c r="D284" s="4">
        <v>5.20412110722E11</v>
      </c>
      <c r="E284" s="4">
        <v>1770.0</v>
      </c>
      <c r="F284" s="4" t="s">
        <v>144</v>
      </c>
      <c r="H284" s="4"/>
    </row>
    <row r="285" ht="15.75" customHeight="1">
      <c r="A285" s="4"/>
      <c r="B285" s="4" t="s">
        <v>471</v>
      </c>
      <c r="C285" s="4">
        <v>9.840176279E9</v>
      </c>
      <c r="D285" s="4">
        <v>1.08568148781E11</v>
      </c>
      <c r="E285" s="4">
        <v>1770.0</v>
      </c>
      <c r="F285" s="4" t="s">
        <v>252</v>
      </c>
      <c r="H285" s="4"/>
    </row>
    <row r="286" ht="15.75" customHeight="1">
      <c r="A286" s="4"/>
      <c r="B286" s="4" t="s">
        <v>472</v>
      </c>
      <c r="C286" s="4">
        <v>7.871063223E9</v>
      </c>
      <c r="D286" s="4">
        <v>5.56916967701E11</v>
      </c>
      <c r="E286" s="4">
        <v>1770.0</v>
      </c>
      <c r="F286" s="4" t="s">
        <v>422</v>
      </c>
      <c r="H286" s="4"/>
    </row>
    <row r="287" ht="15.75" customHeight="1">
      <c r="A287" s="4"/>
      <c r="B287" s="4" t="s">
        <v>473</v>
      </c>
      <c r="C287" s="4">
        <v>9.884588393E9</v>
      </c>
      <c r="D287" s="4">
        <v>1.08569430079E11</v>
      </c>
      <c r="E287" s="4">
        <v>1770.0</v>
      </c>
      <c r="F287" s="4" t="s">
        <v>351</v>
      </c>
      <c r="H287" s="4"/>
    </row>
    <row r="288" ht="15.75" customHeight="1">
      <c r="A288" s="4"/>
      <c r="B288" s="4" t="s">
        <v>474</v>
      </c>
      <c r="C288" s="4">
        <v>9.656813281E9</v>
      </c>
      <c r="D288" s="4">
        <v>5.20417109034E11</v>
      </c>
      <c r="E288" s="4">
        <v>5310.0</v>
      </c>
      <c r="F288" s="4" t="s">
        <v>475</v>
      </c>
      <c r="H288" s="4"/>
    </row>
    <row r="289" ht="15.75" customHeight="1">
      <c r="A289" s="4"/>
      <c r="B289" s="4" t="s">
        <v>476</v>
      </c>
      <c r="C289" s="4">
        <v>8.610118255E9</v>
      </c>
      <c r="D289" s="4">
        <v>5.57039126829E11</v>
      </c>
      <c r="E289" s="4">
        <v>1770.0</v>
      </c>
      <c r="F289" s="4" t="s">
        <v>112</v>
      </c>
      <c r="H289" s="4"/>
    </row>
    <row r="290" ht="42.75" customHeight="1">
      <c r="A290" s="4"/>
      <c r="B290" s="4" t="s">
        <v>477</v>
      </c>
      <c r="C290" s="4">
        <v>6.36436865E9</v>
      </c>
      <c r="D290" s="4">
        <v>4.44076732045E11</v>
      </c>
      <c r="E290" s="4">
        <v>777.0</v>
      </c>
      <c r="F290" s="4" t="s">
        <v>478</v>
      </c>
      <c r="H290" s="4"/>
    </row>
    <row r="291" ht="15.75" customHeight="1">
      <c r="A291" s="4" t="s">
        <v>479</v>
      </c>
      <c r="B291" s="1" t="s">
        <v>480</v>
      </c>
      <c r="C291" s="4">
        <v>9.629974109E9</v>
      </c>
      <c r="D291" s="4">
        <v>5.20403367543E11</v>
      </c>
      <c r="E291" s="4">
        <v>1770.0</v>
      </c>
      <c r="F291" s="4" t="s">
        <v>144</v>
      </c>
      <c r="H291" s="4"/>
    </row>
    <row r="292" ht="15.75" customHeight="1">
      <c r="A292" s="4"/>
      <c r="B292" s="4" t="s">
        <v>481</v>
      </c>
      <c r="C292" s="4">
        <v>9.443080914E9</v>
      </c>
      <c r="D292" s="4">
        <v>5.57012320374E11</v>
      </c>
      <c r="E292" s="4">
        <v>1770.0</v>
      </c>
      <c r="F292" s="4" t="s">
        <v>330</v>
      </c>
      <c r="H292" s="4"/>
    </row>
    <row r="293" ht="15.75" customHeight="1">
      <c r="A293" s="4"/>
      <c r="B293" s="4" t="s">
        <v>482</v>
      </c>
      <c r="C293" s="4">
        <v>6.3810916E9</v>
      </c>
      <c r="D293" s="4">
        <v>5.57063139067E11</v>
      </c>
      <c r="E293" s="4">
        <v>1180.0</v>
      </c>
      <c r="F293" s="4" t="s">
        <v>39</v>
      </c>
      <c r="H293" s="4"/>
    </row>
    <row r="294" ht="15.75" customHeight="1">
      <c r="A294" s="4"/>
      <c r="B294" s="4" t="s">
        <v>483</v>
      </c>
      <c r="C294" s="4">
        <v>8.122991162E9</v>
      </c>
      <c r="D294" s="4">
        <v>5.20495806492E11</v>
      </c>
      <c r="E294" s="4">
        <v>1770.0</v>
      </c>
      <c r="F294" s="4" t="s">
        <v>60</v>
      </c>
      <c r="H294" s="4"/>
    </row>
    <row r="295" ht="15.75" customHeight="1">
      <c r="A295" s="4"/>
      <c r="B295" s="4" t="s">
        <v>484</v>
      </c>
      <c r="C295" s="4">
        <v>8.778796688E9</v>
      </c>
      <c r="D295" s="4">
        <v>1.55289796353E11</v>
      </c>
      <c r="E295" s="4">
        <v>3540.0</v>
      </c>
      <c r="F295" s="4" t="s">
        <v>355</v>
      </c>
      <c r="H295" s="4"/>
    </row>
    <row r="296" ht="15.75" customHeight="1">
      <c r="A296" s="4"/>
      <c r="B296" s="4" t="s">
        <v>485</v>
      </c>
      <c r="C296" s="4">
        <v>9.043570077E9</v>
      </c>
      <c r="D296" s="4">
        <v>5.20421276066E11</v>
      </c>
      <c r="E296" s="4">
        <v>1770.0</v>
      </c>
      <c r="F296" s="4" t="s">
        <v>50</v>
      </c>
      <c r="H296" s="4"/>
    </row>
    <row r="297" ht="15.75" customHeight="1">
      <c r="A297" s="4"/>
      <c r="B297" s="4" t="s">
        <v>486</v>
      </c>
      <c r="C297" s="4">
        <v>9.789824961E9</v>
      </c>
      <c r="D297" s="4">
        <v>5.20471205479E11</v>
      </c>
      <c r="E297" s="4">
        <v>1770.0</v>
      </c>
      <c r="F297" s="4" t="s">
        <v>255</v>
      </c>
      <c r="H297" s="4"/>
    </row>
    <row r="298" ht="15.75" customHeight="1">
      <c r="A298" s="4"/>
      <c r="B298" s="4" t="s">
        <v>487</v>
      </c>
      <c r="C298" s="4">
        <v>9.849554305E9</v>
      </c>
      <c r="D298" s="4">
        <v>1.08574901227E11</v>
      </c>
      <c r="E298" s="4">
        <v>1180.0</v>
      </c>
      <c r="F298" s="4" t="s">
        <v>207</v>
      </c>
      <c r="H298" s="4"/>
    </row>
    <row r="299" ht="15.75" customHeight="1">
      <c r="A299" s="4"/>
      <c r="B299" s="4" t="s">
        <v>488</v>
      </c>
      <c r="C299" s="4">
        <v>9.884043317E9</v>
      </c>
      <c r="D299" s="4">
        <v>5.20470904346E11</v>
      </c>
      <c r="E299" s="4">
        <v>3540.0</v>
      </c>
      <c r="F299" s="4" t="s">
        <v>489</v>
      </c>
      <c r="H299" s="4"/>
    </row>
    <row r="300" ht="15.75" customHeight="1">
      <c r="A300" s="4"/>
      <c r="B300" s="4" t="s">
        <v>490</v>
      </c>
      <c r="C300" s="4">
        <v>9.94012303E9</v>
      </c>
      <c r="D300" s="4" t="s">
        <v>491</v>
      </c>
      <c r="E300" s="4">
        <v>1770.0</v>
      </c>
      <c r="F300" s="4" t="s">
        <v>144</v>
      </c>
      <c r="H300" s="4"/>
    </row>
    <row r="301" ht="15.75" customHeight="1">
      <c r="A301" s="4"/>
      <c r="B301" s="4" t="s">
        <v>492</v>
      </c>
      <c r="C301" s="4">
        <v>9.095522777E9</v>
      </c>
      <c r="D301" s="4">
        <v>5.20422304509E11</v>
      </c>
      <c r="E301" s="4">
        <v>1770.0</v>
      </c>
      <c r="F301" s="4" t="s">
        <v>50</v>
      </c>
      <c r="H301" s="4"/>
    </row>
    <row r="302" ht="15.75" customHeight="1">
      <c r="A302" s="4"/>
      <c r="B302" s="4" t="s">
        <v>493</v>
      </c>
      <c r="C302" s="4">
        <v>9.790235361E9</v>
      </c>
      <c r="D302" s="4">
        <v>5.57049444286E11</v>
      </c>
      <c r="E302" s="4">
        <v>1770.0</v>
      </c>
      <c r="F302" s="4" t="s">
        <v>255</v>
      </c>
      <c r="H302" s="4"/>
    </row>
    <row r="303" ht="15.75" customHeight="1">
      <c r="A303" s="4"/>
      <c r="B303" s="4" t="s">
        <v>89</v>
      </c>
      <c r="C303" s="4">
        <v>8.838925821E9</v>
      </c>
      <c r="D303" s="4">
        <v>5.56907158692E11</v>
      </c>
      <c r="E303" s="4">
        <v>3540.0</v>
      </c>
      <c r="F303" s="4" t="s">
        <v>494</v>
      </c>
      <c r="H303" s="4"/>
    </row>
    <row r="304" ht="15.75" customHeight="1">
      <c r="A304" s="4"/>
      <c r="B304" s="4" t="s">
        <v>495</v>
      </c>
      <c r="C304" s="4">
        <v>8.973004E9</v>
      </c>
      <c r="D304" s="4">
        <v>1.08579994455E11</v>
      </c>
      <c r="E304" s="4">
        <v>1770.0</v>
      </c>
      <c r="F304" s="4" t="s">
        <v>413</v>
      </c>
      <c r="H304" s="4"/>
    </row>
    <row r="305" ht="15.75" customHeight="1">
      <c r="A305" s="4"/>
      <c r="B305" s="4" t="s">
        <v>496</v>
      </c>
      <c r="C305" s="4">
        <v>7.397356442E9</v>
      </c>
      <c r="D305" s="4">
        <v>5.57030856019E11</v>
      </c>
      <c r="E305" s="4">
        <v>4258.0</v>
      </c>
      <c r="F305" s="4" t="s">
        <v>497</v>
      </c>
      <c r="H305" s="4"/>
    </row>
    <row r="306" ht="15.75" customHeight="1">
      <c r="A306" s="4"/>
      <c r="B306" s="4" t="s">
        <v>498</v>
      </c>
      <c r="C306" s="4">
        <v>9.965551202E9</v>
      </c>
      <c r="D306" s="4">
        <v>1.08580605373E11</v>
      </c>
      <c r="E306" s="4">
        <v>1770.0</v>
      </c>
      <c r="F306" s="4" t="s">
        <v>351</v>
      </c>
      <c r="H306" s="4"/>
    </row>
    <row r="307" ht="15.75" customHeight="1">
      <c r="A307" s="4"/>
      <c r="B307" s="4" t="s">
        <v>499</v>
      </c>
      <c r="C307" s="4">
        <v>9.629861878E9</v>
      </c>
      <c r="D307" s="4">
        <v>5.57023970193E11</v>
      </c>
      <c r="E307" s="4">
        <v>1770.0</v>
      </c>
      <c r="F307" s="4" t="s">
        <v>500</v>
      </c>
      <c r="H307" s="4"/>
    </row>
    <row r="308" ht="15.75" customHeight="1">
      <c r="A308" s="4"/>
      <c r="B308" s="4" t="s">
        <v>501</v>
      </c>
      <c r="C308" s="4">
        <v>8.122677205E9</v>
      </c>
      <c r="D308" s="4">
        <v>5.57060548034E11</v>
      </c>
      <c r="E308" s="4">
        <v>1770.0</v>
      </c>
      <c r="F308" s="4" t="s">
        <v>144</v>
      </c>
      <c r="H308" s="4"/>
    </row>
    <row r="309" ht="15.75" customHeight="1">
      <c r="A309" s="4"/>
      <c r="B309" s="4" t="s">
        <v>502</v>
      </c>
      <c r="C309" s="4">
        <v>9.043029738E9</v>
      </c>
      <c r="D309" s="4">
        <v>5.20403426331E11</v>
      </c>
      <c r="E309" s="4">
        <v>1770.0</v>
      </c>
      <c r="F309" s="4" t="s">
        <v>255</v>
      </c>
      <c r="H309" s="4"/>
    </row>
    <row r="310" ht="15.75" customHeight="1">
      <c r="A310" s="4"/>
      <c r="B310" s="4" t="s">
        <v>503</v>
      </c>
      <c r="C310" s="4">
        <v>9.916405544E9</v>
      </c>
      <c r="D310" s="4">
        <v>5.20447027089E11</v>
      </c>
      <c r="E310" s="4">
        <v>1770.0</v>
      </c>
      <c r="F310" s="4" t="s">
        <v>297</v>
      </c>
      <c r="H310" s="4"/>
    </row>
    <row r="311" ht="15.75" customHeight="1">
      <c r="A311" s="4"/>
      <c r="B311" s="4" t="s">
        <v>504</v>
      </c>
      <c r="C311" s="4">
        <v>9.442012254E9</v>
      </c>
      <c r="D311" s="4">
        <v>5.20428887176E11</v>
      </c>
      <c r="E311" s="4">
        <v>1770.0</v>
      </c>
      <c r="F311" s="4" t="s">
        <v>292</v>
      </c>
      <c r="H311" s="4"/>
    </row>
    <row r="312" ht="15.75" customHeight="1">
      <c r="A312" s="4"/>
      <c r="B312" s="4" t="s">
        <v>280</v>
      </c>
      <c r="C312" s="4">
        <v>4.91709083062E11</v>
      </c>
      <c r="D312" s="4">
        <v>1.08583407867E11</v>
      </c>
      <c r="E312" s="4">
        <v>2360.0</v>
      </c>
      <c r="F312" s="4" t="s">
        <v>442</v>
      </c>
      <c r="H312" s="4"/>
    </row>
    <row r="313" ht="15.75" customHeight="1">
      <c r="A313" s="4"/>
      <c r="B313" s="4" t="s">
        <v>505</v>
      </c>
      <c r="C313" s="4">
        <v>9.790327738E9</v>
      </c>
      <c r="D313" s="4">
        <v>5.20458815537E11</v>
      </c>
      <c r="E313" s="4">
        <v>1770.0</v>
      </c>
      <c r="F313" s="4" t="s">
        <v>330</v>
      </c>
      <c r="H313" s="4"/>
    </row>
    <row r="314" ht="15.75" customHeight="1">
      <c r="A314" s="4"/>
      <c r="B314" s="4" t="s">
        <v>506</v>
      </c>
      <c r="C314" s="4">
        <v>9.500026744E9</v>
      </c>
      <c r="D314" s="4">
        <v>5.2042970228E11</v>
      </c>
      <c r="E314" s="4">
        <v>1770.0</v>
      </c>
      <c r="F314" s="4" t="s">
        <v>279</v>
      </c>
      <c r="H314" s="4"/>
    </row>
    <row r="315" ht="15.75" customHeight="1">
      <c r="A315" s="4"/>
      <c r="B315" s="4" t="s">
        <v>507</v>
      </c>
      <c r="C315" s="4">
        <v>9.944769096E9</v>
      </c>
      <c r="D315" s="4">
        <v>5.57018756107E11</v>
      </c>
      <c r="E315" s="4">
        <v>1770.0</v>
      </c>
      <c r="F315" s="4" t="s">
        <v>144</v>
      </c>
      <c r="H315" s="4"/>
    </row>
    <row r="316" ht="15.75" customHeight="1">
      <c r="A316" s="4"/>
      <c r="B316" s="4" t="s">
        <v>508</v>
      </c>
      <c r="C316" s="4">
        <v>8.525055914E9</v>
      </c>
      <c r="D316" s="4">
        <v>1.08585378344E11</v>
      </c>
      <c r="E316" s="4">
        <v>1770.0</v>
      </c>
      <c r="F316" s="4" t="s">
        <v>509</v>
      </c>
      <c r="H316" s="4"/>
    </row>
    <row r="317" ht="15.75" customHeight="1">
      <c r="A317" s="4"/>
      <c r="B317" s="4" t="s">
        <v>510</v>
      </c>
      <c r="C317" s="4">
        <v>9.58540444E9</v>
      </c>
      <c r="D317" s="4">
        <v>5.20430644003E11</v>
      </c>
      <c r="E317" s="4">
        <v>1770.0</v>
      </c>
      <c r="F317" s="4" t="s">
        <v>511</v>
      </c>
      <c r="H317" s="4"/>
    </row>
    <row r="318" ht="15.75" customHeight="1">
      <c r="A318" s="4"/>
      <c r="B318" s="4" t="s">
        <v>512</v>
      </c>
      <c r="C318" s="4">
        <v>9.600259323E9</v>
      </c>
      <c r="D318" s="4">
        <v>5.20460619406E11</v>
      </c>
      <c r="E318" s="4">
        <v>1770.0</v>
      </c>
      <c r="F318" s="4" t="s">
        <v>372</v>
      </c>
      <c r="H318" s="4"/>
    </row>
    <row r="319" ht="15.75" customHeight="1">
      <c r="A319" s="4"/>
      <c r="B319" s="4" t="s">
        <v>513</v>
      </c>
      <c r="C319" s="4">
        <v>9.443420714E9</v>
      </c>
      <c r="D319" s="4">
        <v>2.7962700557E10</v>
      </c>
      <c r="E319" s="4">
        <v>1770.0</v>
      </c>
      <c r="F319" s="4" t="s">
        <v>50</v>
      </c>
      <c r="H319" s="4"/>
    </row>
    <row r="320" ht="15.75" customHeight="1">
      <c r="A320" s="4"/>
      <c r="B320" s="4" t="s">
        <v>514</v>
      </c>
      <c r="C320" s="4">
        <v>9.342576579E9</v>
      </c>
      <c r="D320" s="4">
        <v>1.08588205581E11</v>
      </c>
      <c r="E320" s="4">
        <v>1770.0</v>
      </c>
      <c r="F320" s="4" t="s">
        <v>515</v>
      </c>
      <c r="H320" s="4"/>
    </row>
    <row r="321" ht="15.75" customHeight="1">
      <c r="A321" s="4"/>
      <c r="B321" s="4" t="s">
        <v>516</v>
      </c>
      <c r="C321" s="4">
        <v>9.625952123E9</v>
      </c>
      <c r="D321" s="4">
        <v>1.84125335113E11</v>
      </c>
      <c r="E321" s="4">
        <v>1770.0</v>
      </c>
      <c r="F321" s="4" t="s">
        <v>330</v>
      </c>
      <c r="H321" s="4"/>
    </row>
    <row r="322" ht="15.75" customHeight="1">
      <c r="A322" s="4"/>
      <c r="B322" s="4" t="s">
        <v>517</v>
      </c>
      <c r="C322" s="4">
        <v>9.788723247E9</v>
      </c>
      <c r="D322" s="4">
        <v>4.79947242045E11</v>
      </c>
      <c r="E322" s="4">
        <v>1770.0</v>
      </c>
      <c r="F322" s="4" t="s">
        <v>330</v>
      </c>
      <c r="H322" s="4"/>
    </row>
    <row r="323" ht="15.75" customHeight="1">
      <c r="A323" s="4"/>
      <c r="B323" s="4" t="s">
        <v>518</v>
      </c>
      <c r="C323" s="4">
        <v>9.790249544E9</v>
      </c>
      <c r="D323" s="4">
        <v>5.20433422524E11</v>
      </c>
      <c r="E323" s="4">
        <v>7080.0</v>
      </c>
      <c r="F323" s="4" t="s">
        <v>519</v>
      </c>
      <c r="H323" s="4"/>
    </row>
    <row r="324" ht="15.75" customHeight="1">
      <c r="A324" s="4"/>
      <c r="B324" s="4" t="s">
        <v>520</v>
      </c>
      <c r="C324" s="4">
        <v>7.299922422E9</v>
      </c>
      <c r="D324" s="4">
        <v>5.57083978651E11</v>
      </c>
      <c r="E324" s="4">
        <v>1770.0</v>
      </c>
      <c r="F324" s="4" t="s">
        <v>372</v>
      </c>
      <c r="H324" s="4"/>
    </row>
    <row r="325" ht="15.75" customHeight="1">
      <c r="A325" s="4"/>
      <c r="B325" s="4" t="s">
        <v>521</v>
      </c>
      <c r="C325" s="4">
        <v>9.03581782E9</v>
      </c>
      <c r="D325" s="4">
        <v>1.08589456086E11</v>
      </c>
      <c r="E325" s="4">
        <v>1770.0</v>
      </c>
      <c r="F325" s="4" t="s">
        <v>50</v>
      </c>
      <c r="H325" s="4"/>
    </row>
    <row r="326" ht="15.75" customHeight="1">
      <c r="A326" s="4"/>
      <c r="B326" s="4" t="s">
        <v>304</v>
      </c>
      <c r="C326" s="4">
        <v>9.659933942E9</v>
      </c>
      <c r="D326" s="4">
        <v>5.20433977682E11</v>
      </c>
      <c r="E326" s="4">
        <v>1180.0</v>
      </c>
      <c r="F326" s="4" t="s">
        <v>39</v>
      </c>
      <c r="H326" s="4"/>
    </row>
    <row r="327" ht="15.75" customHeight="1">
      <c r="A327" s="4"/>
      <c r="B327" s="4" t="s">
        <v>522</v>
      </c>
      <c r="C327" s="4">
        <v>9.446584486E9</v>
      </c>
      <c r="D327" s="4">
        <v>6.4625958612E11</v>
      </c>
      <c r="E327" s="4">
        <v>1770.0</v>
      </c>
      <c r="F327" s="4" t="s">
        <v>523</v>
      </c>
      <c r="H327" s="4"/>
    </row>
    <row r="328" ht="15.75" customHeight="1">
      <c r="A328" s="4"/>
      <c r="B328" s="4" t="s">
        <v>524</v>
      </c>
      <c r="C328" s="4">
        <v>8.220782923E9</v>
      </c>
      <c r="D328" s="4">
        <v>5.20434589375E11</v>
      </c>
      <c r="E328" s="4">
        <v>3540.0</v>
      </c>
      <c r="F328" s="4" t="s">
        <v>326</v>
      </c>
      <c r="H328" s="4"/>
    </row>
    <row r="329" ht="15.75" customHeight="1">
      <c r="A329" s="4"/>
      <c r="B329" s="4" t="s">
        <v>525</v>
      </c>
      <c r="C329" s="4">
        <v>8.939955849E9</v>
      </c>
      <c r="D329" s="4">
        <v>5.20414021665E11</v>
      </c>
      <c r="E329" s="4">
        <v>1770.0</v>
      </c>
      <c r="F329" s="4" t="s">
        <v>413</v>
      </c>
      <c r="H329" s="4"/>
    </row>
    <row r="330" ht="15.75" customHeight="1">
      <c r="A330" s="4"/>
      <c r="B330" s="4" t="s">
        <v>526</v>
      </c>
      <c r="C330" s="4">
        <v>9.072912755E9</v>
      </c>
      <c r="D330" s="4">
        <v>5.20416524973E11</v>
      </c>
      <c r="E330" s="4">
        <v>1770.0</v>
      </c>
      <c r="F330" s="4" t="s">
        <v>348</v>
      </c>
      <c r="H330" s="4"/>
    </row>
    <row r="331" ht="15.75" customHeight="1">
      <c r="A331" s="4"/>
      <c r="B331" s="4" t="s">
        <v>527</v>
      </c>
      <c r="C331" s="4">
        <v>8.940302732E9</v>
      </c>
      <c r="D331" s="4">
        <v>5.20438073367E11</v>
      </c>
      <c r="E331" s="4">
        <v>1770.0</v>
      </c>
      <c r="F331" s="4" t="s">
        <v>348</v>
      </c>
      <c r="H331" s="4"/>
    </row>
    <row r="332" ht="15.75" customHeight="1">
      <c r="A332" s="4" t="s">
        <v>528</v>
      </c>
      <c r="B332" s="4" t="s">
        <v>529</v>
      </c>
      <c r="C332" s="4">
        <v>1.9496868869E10</v>
      </c>
      <c r="D332" s="4">
        <v>1.08603231929E11</v>
      </c>
      <c r="E332" s="4">
        <v>1770.0</v>
      </c>
      <c r="F332" s="4" t="s">
        <v>180</v>
      </c>
      <c r="H332" s="4"/>
    </row>
    <row r="333" ht="15.75" customHeight="1">
      <c r="A333" s="4"/>
      <c r="B333" s="4" t="s">
        <v>530</v>
      </c>
      <c r="C333" s="4">
        <v>8.344068746E9</v>
      </c>
      <c r="D333" s="4">
        <v>1.08269203156E11</v>
      </c>
      <c r="E333" s="4">
        <v>1180.0</v>
      </c>
      <c r="F333" s="4" t="s">
        <v>531</v>
      </c>
      <c r="H333" s="4"/>
    </row>
    <row r="334" ht="15.75" customHeight="1">
      <c r="A334" s="4"/>
      <c r="B334" s="4" t="s">
        <v>414</v>
      </c>
      <c r="C334" s="4">
        <v>9.75078441E9</v>
      </c>
      <c r="D334" s="4">
        <v>5.20553303951E11</v>
      </c>
      <c r="E334" s="4">
        <v>600.0</v>
      </c>
      <c r="F334" s="4" t="s">
        <v>532</v>
      </c>
      <c r="H334" s="4"/>
    </row>
    <row r="335" ht="15.75" customHeight="1">
      <c r="A335" s="4"/>
      <c r="B335" s="4" t="s">
        <v>533</v>
      </c>
      <c r="C335" s="4">
        <v>9.566298287E9</v>
      </c>
      <c r="D335" s="4">
        <v>1.08623976463E11</v>
      </c>
      <c r="E335" s="4">
        <v>6147.0</v>
      </c>
      <c r="F335" s="4" t="s">
        <v>534</v>
      </c>
      <c r="H335" s="4"/>
    </row>
    <row r="336" ht="15.75" customHeight="1">
      <c r="A336" s="4"/>
      <c r="B336" s="4" t="s">
        <v>535</v>
      </c>
      <c r="C336" s="4">
        <v>9.840402342E9</v>
      </c>
      <c r="D336" s="4">
        <v>5.20517214013E11</v>
      </c>
      <c r="E336" s="4">
        <v>2004.0</v>
      </c>
      <c r="F336" s="4" t="s">
        <v>380</v>
      </c>
      <c r="H336" s="4"/>
    </row>
    <row r="337" ht="15.75" customHeight="1">
      <c r="A337" s="4"/>
      <c r="B337" s="4" t="s">
        <v>71</v>
      </c>
      <c r="C337" s="4" t="s">
        <v>536</v>
      </c>
      <c r="D337" s="4">
        <v>5.20552148075E11</v>
      </c>
      <c r="E337" s="4">
        <v>1180.0</v>
      </c>
      <c r="F337" s="4" t="s">
        <v>39</v>
      </c>
      <c r="H337" s="4"/>
    </row>
    <row r="338" ht="15.75" customHeight="1">
      <c r="A338" s="4"/>
      <c r="B338" s="4" t="s">
        <v>537</v>
      </c>
      <c r="C338" s="4" t="s">
        <v>538</v>
      </c>
      <c r="D338" s="4">
        <v>5.20574310237E11</v>
      </c>
      <c r="E338" s="4">
        <v>1180.0</v>
      </c>
      <c r="F338" s="4" t="s">
        <v>39</v>
      </c>
      <c r="H338" s="4"/>
    </row>
    <row r="339" ht="15.75" customHeight="1">
      <c r="A339" s="4"/>
      <c r="B339" s="4" t="s">
        <v>539</v>
      </c>
      <c r="C339" s="4">
        <v>9.159779997E9</v>
      </c>
      <c r="D339" s="4">
        <v>5.20566341616E11</v>
      </c>
      <c r="E339" s="4">
        <v>1180.0</v>
      </c>
      <c r="F339" s="4" t="s">
        <v>227</v>
      </c>
      <c r="H339" s="4"/>
    </row>
    <row r="340" ht="15.75" customHeight="1">
      <c r="A340" s="4"/>
      <c r="B340" s="4" t="s">
        <v>540</v>
      </c>
      <c r="C340" s="4" t="s">
        <v>541</v>
      </c>
      <c r="D340" s="4">
        <v>5.20519910999E11</v>
      </c>
      <c r="E340" s="4">
        <v>3540.0</v>
      </c>
      <c r="F340" s="4" t="s">
        <v>542</v>
      </c>
      <c r="H340" s="4"/>
    </row>
    <row r="341" ht="51.75" customHeight="1">
      <c r="A341" s="4"/>
      <c r="B341" s="4" t="s">
        <v>543</v>
      </c>
      <c r="C341" s="4">
        <f>919003202320</f>
        <v>919003202320</v>
      </c>
      <c r="D341" s="4" t="s">
        <v>544</v>
      </c>
      <c r="E341" s="4">
        <v>10000.0</v>
      </c>
      <c r="F341" s="4" t="s">
        <v>545</v>
      </c>
      <c r="H341" s="4"/>
    </row>
    <row r="342" ht="15.75" customHeight="1">
      <c r="A342" s="4"/>
      <c r="B342" s="4" t="s">
        <v>546</v>
      </c>
      <c r="C342" s="4">
        <v>8.110052055E9</v>
      </c>
      <c r="D342" s="4">
        <v>5.20516518288E11</v>
      </c>
      <c r="E342" s="4">
        <v>3540.0</v>
      </c>
      <c r="F342" s="4" t="s">
        <v>326</v>
      </c>
      <c r="H342" s="4"/>
    </row>
    <row r="343" ht="15.75" customHeight="1">
      <c r="A343" s="4"/>
      <c r="B343" s="4" t="s">
        <v>547</v>
      </c>
      <c r="C343" s="4">
        <v>8.056581063E9</v>
      </c>
      <c r="D343" s="4">
        <v>8.14776663238E11</v>
      </c>
      <c r="E343" s="4">
        <v>1770.0</v>
      </c>
      <c r="F343" s="4" t="s">
        <v>509</v>
      </c>
      <c r="H343" s="4"/>
    </row>
    <row r="344" ht="15.75" customHeight="1">
      <c r="A344" s="4"/>
      <c r="B344" s="4" t="s">
        <v>548</v>
      </c>
      <c r="C344" s="4">
        <v>8.903139774E9</v>
      </c>
      <c r="D344" s="4">
        <v>5.20581202606E11</v>
      </c>
      <c r="E344" s="4">
        <v>1180.0</v>
      </c>
      <c r="F344" s="4" t="s">
        <v>227</v>
      </c>
      <c r="H344" s="4"/>
    </row>
    <row r="345" ht="15.75" customHeight="1">
      <c r="A345" s="4"/>
      <c r="B345" s="4" t="s">
        <v>549</v>
      </c>
      <c r="C345" s="4">
        <v>9.840176279E9</v>
      </c>
      <c r="D345" s="4">
        <v>1.08652301131E11</v>
      </c>
      <c r="E345" s="4">
        <v>4887.0</v>
      </c>
      <c r="F345" s="4" t="s">
        <v>550</v>
      </c>
      <c r="H345" s="4"/>
    </row>
    <row r="346" ht="15.75" customHeight="1">
      <c r="A346" s="4"/>
      <c r="B346" s="4" t="s">
        <v>179</v>
      </c>
      <c r="C346" s="4">
        <v>9.488809035E9</v>
      </c>
      <c r="D346" s="4" t="s">
        <v>551</v>
      </c>
      <c r="E346" s="4">
        <v>2004.0</v>
      </c>
      <c r="F346" s="4" t="s">
        <v>552</v>
      </c>
      <c r="H346" s="4"/>
    </row>
    <row r="347" ht="15.75" customHeight="1">
      <c r="A347" s="4"/>
      <c r="B347" s="4" t="s">
        <v>553</v>
      </c>
      <c r="C347" s="4">
        <v>1.3828854728E10</v>
      </c>
      <c r="D347" s="4">
        <v>5.20687465892E11</v>
      </c>
      <c r="E347" s="4">
        <v>2400.0</v>
      </c>
      <c r="F347" s="4" t="s">
        <v>531</v>
      </c>
      <c r="H347" s="4"/>
    </row>
    <row r="348" ht="15.75" customHeight="1">
      <c r="A348" s="4" t="s">
        <v>554</v>
      </c>
      <c r="B348" s="4" t="s">
        <v>555</v>
      </c>
      <c r="C348" s="4">
        <v>9.566505081E9</v>
      </c>
      <c r="D348" s="4">
        <v>1.08663413605E11</v>
      </c>
      <c r="E348" s="4">
        <v>1504.0</v>
      </c>
      <c r="F348" s="4" t="s">
        <v>556</v>
      </c>
      <c r="H348" s="4"/>
    </row>
    <row r="349" ht="15.75" customHeight="1">
      <c r="A349" s="4"/>
      <c r="B349" s="4" t="s">
        <v>557</v>
      </c>
      <c r="C349" s="4">
        <v>9.790524254E9</v>
      </c>
      <c r="D349" s="4">
        <v>5.20613928347E11</v>
      </c>
      <c r="E349" s="4">
        <v>1605.0</v>
      </c>
      <c r="F349" s="4" t="s">
        <v>558</v>
      </c>
      <c r="H349" s="4"/>
    </row>
    <row r="350" ht="15.75" customHeight="1">
      <c r="A350" s="4"/>
      <c r="B350" s="4" t="s">
        <v>433</v>
      </c>
      <c r="C350" s="4">
        <v>8.939274367E9</v>
      </c>
      <c r="D350" s="4">
        <v>1.08668692595E11</v>
      </c>
      <c r="E350" s="4">
        <v>7080.0</v>
      </c>
      <c r="F350" s="4" t="s">
        <v>559</v>
      </c>
      <c r="H350" s="4"/>
    </row>
    <row r="351" ht="15.75" customHeight="1">
      <c r="A351" s="4"/>
      <c r="B351" s="4" t="s">
        <v>560</v>
      </c>
      <c r="C351" s="4">
        <v>6.379329408E9</v>
      </c>
      <c r="D351" s="4">
        <v>6.379329408E9</v>
      </c>
      <c r="E351" s="4">
        <v>500.0</v>
      </c>
      <c r="F351" s="4" t="s">
        <v>561</v>
      </c>
      <c r="H351" s="4"/>
    </row>
    <row r="352" ht="15.75" customHeight="1">
      <c r="A352" s="4"/>
      <c r="B352" s="4" t="s">
        <v>562</v>
      </c>
      <c r="C352" s="4">
        <v>8.63763803E9</v>
      </c>
      <c r="D352" s="4"/>
      <c r="E352" s="4">
        <v>3540.0</v>
      </c>
      <c r="F352" s="4" t="s">
        <v>542</v>
      </c>
      <c r="H352" s="4"/>
    </row>
    <row r="353" ht="15.75" customHeight="1">
      <c r="A353" s="4"/>
      <c r="B353" s="4" t="s">
        <v>563</v>
      </c>
      <c r="C353" s="4">
        <v>9.71553330106E11</v>
      </c>
      <c r="D353" s="4">
        <v>5.57201645922E11</v>
      </c>
      <c r="E353" s="4">
        <v>4720.0</v>
      </c>
      <c r="F353" s="4" t="s">
        <v>564</v>
      </c>
      <c r="H353" s="4"/>
    </row>
    <row r="354" ht="15.75" customHeight="1">
      <c r="A354" s="4"/>
      <c r="B354" s="4" t="s">
        <v>565</v>
      </c>
      <c r="C354" s="4">
        <v>7.33893532E9</v>
      </c>
      <c r="D354" s="4">
        <v>1.08678581315E11</v>
      </c>
      <c r="E354" s="4">
        <v>2360.0</v>
      </c>
      <c r="F354" s="4" t="s">
        <v>566</v>
      </c>
      <c r="H354" s="4"/>
    </row>
    <row r="355" ht="15.75" customHeight="1">
      <c r="A355" s="4"/>
      <c r="B355" s="4" t="s">
        <v>567</v>
      </c>
      <c r="C355" s="4">
        <v>9.544486433E9</v>
      </c>
      <c r="D355" s="4"/>
      <c r="E355" s="4">
        <v>1504.0</v>
      </c>
      <c r="F355" s="4" t="s">
        <v>568</v>
      </c>
      <c r="H355" s="4"/>
    </row>
    <row r="356" ht="15.75" customHeight="1">
      <c r="A356" s="4"/>
      <c r="B356" s="4" t="s">
        <v>304</v>
      </c>
      <c r="C356" s="4">
        <v>9.659933942E9</v>
      </c>
      <c r="D356" s="4">
        <v>5.20621377514E11</v>
      </c>
      <c r="E356" s="4">
        <v>3540.0</v>
      </c>
      <c r="F356" s="4" t="s">
        <v>542</v>
      </c>
      <c r="H356" s="4"/>
    </row>
    <row r="357" ht="15.75" customHeight="1">
      <c r="A357" s="4" t="s">
        <v>569</v>
      </c>
      <c r="B357" s="4" t="s">
        <v>570</v>
      </c>
      <c r="C357" s="4">
        <v>9.942073187E9</v>
      </c>
      <c r="D357" s="4">
        <v>1.08711575448E11</v>
      </c>
      <c r="E357" s="4">
        <v>1503.0</v>
      </c>
      <c r="F357" s="4" t="s">
        <v>568</v>
      </c>
      <c r="H357" s="4"/>
    </row>
    <row r="358" ht="15.75" customHeight="1">
      <c r="A358" s="4"/>
      <c r="B358" s="4" t="s">
        <v>571</v>
      </c>
      <c r="C358" s="4">
        <v>9.003636883E9</v>
      </c>
      <c r="D358" s="4">
        <v>5.57301637013E11</v>
      </c>
      <c r="E358" s="4">
        <v>1503.0</v>
      </c>
      <c r="F358" s="4" t="s">
        <v>64</v>
      </c>
      <c r="H358" s="4"/>
    </row>
    <row r="359" ht="15.75" customHeight="1">
      <c r="A359" s="4"/>
      <c r="B359" s="4" t="s">
        <v>572</v>
      </c>
      <c r="C359" s="4">
        <v>9.884054974E9</v>
      </c>
      <c r="D359" s="4">
        <v>5.20728935998E11</v>
      </c>
      <c r="E359" s="4">
        <v>1503.0</v>
      </c>
      <c r="F359" s="4" t="s">
        <v>573</v>
      </c>
      <c r="H359" s="4"/>
    </row>
    <row r="360" ht="15.75" customHeight="1">
      <c r="A360" s="4"/>
      <c r="B360" s="4" t="s">
        <v>574</v>
      </c>
      <c r="C360" s="4">
        <v>9.345977766E9</v>
      </c>
      <c r="D360" s="4">
        <v>5.20727871207E11</v>
      </c>
      <c r="E360" s="4">
        <v>3540.0</v>
      </c>
      <c r="F360" s="4" t="s">
        <v>575</v>
      </c>
      <c r="H360" s="4"/>
    </row>
    <row r="361" ht="15.75" customHeight="1">
      <c r="A361" s="4"/>
      <c r="B361" s="4" t="s">
        <v>576</v>
      </c>
      <c r="C361" s="4">
        <v>9.84286262E9</v>
      </c>
      <c r="D361" s="4">
        <v>5.57223887628E11</v>
      </c>
      <c r="E361" s="4">
        <v>2004.0</v>
      </c>
      <c r="F361" s="4" t="s">
        <v>577</v>
      </c>
      <c r="H361" s="4"/>
    </row>
    <row r="362" ht="15.75" customHeight="1">
      <c r="A362" s="4"/>
      <c r="B362" s="4" t="s">
        <v>578</v>
      </c>
      <c r="C362" s="4">
        <v>9.751246055E9</v>
      </c>
      <c r="D362" s="4">
        <v>5.57314737469E11</v>
      </c>
      <c r="E362" s="4">
        <v>1504.0</v>
      </c>
      <c r="F362" s="4" t="s">
        <v>568</v>
      </c>
      <c r="H362" s="4"/>
    </row>
    <row r="363" ht="15.75" customHeight="1">
      <c r="A363" s="4"/>
      <c r="B363" s="4" t="s">
        <v>563</v>
      </c>
      <c r="C363" s="4">
        <v>9.71553330106E11</v>
      </c>
      <c r="D363" s="4">
        <v>5.20700718358E11</v>
      </c>
      <c r="E363" s="4">
        <v>9440.0</v>
      </c>
      <c r="F363" s="4" t="s">
        <v>579</v>
      </c>
      <c r="H363" s="4"/>
    </row>
    <row r="364" ht="15.75" customHeight="1">
      <c r="A364" s="4"/>
      <c r="B364" s="4" t="s">
        <v>580</v>
      </c>
      <c r="C364" s="4" t="s">
        <v>581</v>
      </c>
      <c r="D364" s="4">
        <v>1.08717478104E11</v>
      </c>
      <c r="E364" s="4">
        <v>1503.0</v>
      </c>
      <c r="F364" s="4" t="s">
        <v>582</v>
      </c>
      <c r="H364" s="4"/>
    </row>
    <row r="365" ht="15.75" customHeight="1">
      <c r="A365" s="4"/>
      <c r="B365" s="4" t="s">
        <v>583</v>
      </c>
      <c r="C365" s="4">
        <v>9.597807511E9</v>
      </c>
      <c r="D365" s="4">
        <v>5.57388847394E11</v>
      </c>
      <c r="E365" s="4">
        <v>1503.0</v>
      </c>
      <c r="F365" s="4" t="s">
        <v>584</v>
      </c>
      <c r="H365" s="4"/>
    </row>
    <row r="366" ht="15.75" customHeight="1">
      <c r="A366" s="4"/>
      <c r="B366" s="4" t="s">
        <v>585</v>
      </c>
      <c r="C366" s="4">
        <v>9.79086212E9</v>
      </c>
      <c r="D366" s="4">
        <v>1.0871803533E11</v>
      </c>
      <c r="E366" s="4">
        <v>3540.0</v>
      </c>
      <c r="F366" s="4" t="s">
        <v>62</v>
      </c>
      <c r="H366" s="4"/>
    </row>
    <row r="367" ht="15.75" customHeight="1">
      <c r="A367" s="4"/>
      <c r="B367" s="4" t="s">
        <v>586</v>
      </c>
      <c r="C367" s="4">
        <v>9.176131775E9</v>
      </c>
      <c r="D367" s="4">
        <v>5.57302458645E11</v>
      </c>
      <c r="E367" s="4">
        <v>1504.0</v>
      </c>
      <c r="F367" s="4" t="s">
        <v>587</v>
      </c>
      <c r="H367" s="4"/>
    </row>
    <row r="368" ht="15.75" customHeight="1">
      <c r="A368" s="4"/>
      <c r="B368" s="4" t="s">
        <v>588</v>
      </c>
      <c r="C368" s="4">
        <v>9.884029025E9</v>
      </c>
      <c r="D368" s="4">
        <v>5.2073402305E11</v>
      </c>
      <c r="E368" s="4">
        <v>1503.0</v>
      </c>
      <c r="F368" s="4" t="s">
        <v>584</v>
      </c>
      <c r="H368" s="4"/>
    </row>
    <row r="369" ht="15.75" customHeight="1">
      <c r="A369" s="4"/>
      <c r="B369" s="4" t="s">
        <v>589</v>
      </c>
      <c r="C369" s="4">
        <v>9.884029025E9</v>
      </c>
      <c r="D369" s="4">
        <v>5.20735268523E11</v>
      </c>
      <c r="E369" s="4">
        <v>1503.0</v>
      </c>
      <c r="F369" s="4" t="s">
        <v>584</v>
      </c>
      <c r="H369" s="4"/>
    </row>
    <row r="370" ht="15.75" customHeight="1">
      <c r="A370" s="4"/>
      <c r="B370" s="4" t="s">
        <v>590</v>
      </c>
      <c r="C370" s="4">
        <v>9.787124243E9</v>
      </c>
      <c r="D370" s="4">
        <v>1.08719675595E11</v>
      </c>
      <c r="E370" s="4">
        <v>2004.0</v>
      </c>
      <c r="F370" s="4" t="s">
        <v>591</v>
      </c>
      <c r="H370" s="4"/>
    </row>
    <row r="371" ht="15.75" customHeight="1">
      <c r="A371" s="4"/>
      <c r="B371" s="4" t="s">
        <v>332</v>
      </c>
      <c r="C371" s="4">
        <v>6.59447786E9</v>
      </c>
      <c r="D371" s="4">
        <v>5.20718863304E11</v>
      </c>
      <c r="E371" s="4">
        <v>8550.0</v>
      </c>
      <c r="F371" s="4" t="s">
        <v>592</v>
      </c>
      <c r="H371" s="4"/>
    </row>
    <row r="372" ht="15.75" customHeight="1">
      <c r="A372" s="4"/>
      <c r="B372" s="4" t="s">
        <v>593</v>
      </c>
      <c r="C372" s="4">
        <v>6.374273543E9</v>
      </c>
      <c r="D372" s="4">
        <v>5.5733664687E11</v>
      </c>
      <c r="E372" s="4">
        <v>1503.0</v>
      </c>
      <c r="F372" s="4" t="s">
        <v>594</v>
      </c>
      <c r="H372" s="4"/>
    </row>
    <row r="373" ht="15.75" customHeight="1">
      <c r="A373" s="4"/>
      <c r="B373" s="6" t="s">
        <v>595</v>
      </c>
      <c r="C373" s="6">
        <v>7.867011399E9</v>
      </c>
      <c r="D373" s="6">
        <v>5.20741122618E11</v>
      </c>
      <c r="E373" s="6"/>
      <c r="F373" s="6" t="s">
        <v>596</v>
      </c>
      <c r="H373" s="4"/>
    </row>
    <row r="374" ht="15.75" customHeight="1">
      <c r="A374" s="4"/>
      <c r="B374" s="4" t="s">
        <v>597</v>
      </c>
      <c r="C374" s="4">
        <v>9.150414977E9</v>
      </c>
      <c r="D374" s="4" t="s">
        <v>598</v>
      </c>
      <c r="E374" s="4">
        <v>2004.0</v>
      </c>
      <c r="F374" s="4" t="s">
        <v>359</v>
      </c>
      <c r="H374" s="4"/>
    </row>
    <row r="375" ht="15.75" customHeight="1">
      <c r="A375" s="4"/>
      <c r="B375" s="4" t="s">
        <v>599</v>
      </c>
      <c r="C375" s="4">
        <v>9.731355364E9</v>
      </c>
      <c r="D375" s="4">
        <v>8.40424582075E11</v>
      </c>
      <c r="E375" s="4">
        <v>1504.0</v>
      </c>
      <c r="F375" s="4" t="s">
        <v>568</v>
      </c>
      <c r="H375" s="4"/>
    </row>
    <row r="376" ht="15.75" customHeight="1">
      <c r="A376" s="4"/>
      <c r="B376" s="4" t="s">
        <v>600</v>
      </c>
      <c r="C376" s="4">
        <v>9.994688326E9</v>
      </c>
      <c r="D376" s="4">
        <v>1.08725657885E11</v>
      </c>
      <c r="E376" s="4">
        <v>1508.0</v>
      </c>
      <c r="F376" s="4" t="s">
        <v>64</v>
      </c>
      <c r="H376" s="4"/>
    </row>
    <row r="377" ht="15.75" customHeight="1">
      <c r="A377" s="4"/>
      <c r="B377" s="4" t="s">
        <v>601</v>
      </c>
      <c r="C377" s="4">
        <v>8.838721828E9</v>
      </c>
      <c r="D377" s="4" t="s">
        <v>602</v>
      </c>
      <c r="E377" s="4">
        <v>1500.0</v>
      </c>
      <c r="F377" s="4" t="s">
        <v>582</v>
      </c>
      <c r="H377" s="4"/>
    </row>
    <row r="378" ht="15.75" customHeight="1">
      <c r="A378" s="4"/>
      <c r="B378" s="4" t="s">
        <v>294</v>
      </c>
      <c r="C378" s="4">
        <v>6.1421698085E10</v>
      </c>
      <c r="D378" s="4">
        <v>5.20756126123E11</v>
      </c>
      <c r="E378" s="4">
        <v>3507.0</v>
      </c>
      <c r="F378" s="4" t="s">
        <v>603</v>
      </c>
      <c r="H378" s="4"/>
    </row>
    <row r="379" ht="15.75" customHeight="1">
      <c r="A379" s="4"/>
      <c r="B379" s="4" t="s">
        <v>604</v>
      </c>
      <c r="C379" s="4">
        <v>9.710409596E9</v>
      </c>
      <c r="D379" s="4">
        <v>1.08722526635E11</v>
      </c>
      <c r="E379" s="4">
        <v>1180.0</v>
      </c>
      <c r="F379" s="4" t="s">
        <v>39</v>
      </c>
      <c r="H379" s="4"/>
    </row>
    <row r="380" ht="15.75" customHeight="1">
      <c r="A380" s="4"/>
      <c r="B380" s="4" t="s">
        <v>605</v>
      </c>
      <c r="C380" s="4">
        <v>6.380514648E9</v>
      </c>
      <c r="D380" s="4">
        <v>5.57366664414E11</v>
      </c>
      <c r="E380" s="4">
        <v>1503.0</v>
      </c>
      <c r="F380" s="4" t="s">
        <v>64</v>
      </c>
      <c r="H380" s="4"/>
    </row>
    <row r="381" ht="15.75" customHeight="1">
      <c r="A381" s="4"/>
      <c r="B381" s="4" t="s">
        <v>606</v>
      </c>
      <c r="C381" s="4">
        <v>8.12904301E9</v>
      </c>
      <c r="D381" s="4">
        <v>5.5736088163E11</v>
      </c>
      <c r="E381" s="4">
        <v>1503.0</v>
      </c>
      <c r="F381" s="4" t="s">
        <v>582</v>
      </c>
      <c r="H381" s="4"/>
    </row>
    <row r="382" ht="15.75" customHeight="1">
      <c r="A382" s="4"/>
      <c r="B382" s="4" t="s">
        <v>607</v>
      </c>
      <c r="C382" s="4">
        <v>9.865189806E9</v>
      </c>
      <c r="D382" s="4">
        <v>1.08738114169E11</v>
      </c>
      <c r="E382" s="4">
        <v>1503.0</v>
      </c>
      <c r="F382" s="4" t="s">
        <v>608</v>
      </c>
      <c r="H382" s="4"/>
    </row>
    <row r="383" ht="15.75" customHeight="1">
      <c r="A383" s="4"/>
      <c r="B383" s="4" t="s">
        <v>609</v>
      </c>
      <c r="C383" s="4">
        <v>8.590761707E9</v>
      </c>
      <c r="D383" s="4">
        <v>1.0873949153E11</v>
      </c>
      <c r="E383" s="4">
        <v>1503.0</v>
      </c>
      <c r="F383" s="4" t="s">
        <v>64</v>
      </c>
      <c r="H383" s="4"/>
    </row>
    <row r="384" ht="15.75" customHeight="1">
      <c r="A384" s="4"/>
      <c r="B384" s="4" t="s">
        <v>36</v>
      </c>
      <c r="C384" s="4" t="s">
        <v>610</v>
      </c>
      <c r="D384" s="4">
        <v>5.5731417711E11</v>
      </c>
      <c r="E384" s="4">
        <v>1503.0</v>
      </c>
      <c r="F384" s="4" t="s">
        <v>568</v>
      </c>
      <c r="H384" s="4"/>
    </row>
    <row r="385" ht="15.75" customHeight="1">
      <c r="A385" s="4"/>
      <c r="B385" s="4" t="s">
        <v>611</v>
      </c>
      <c r="C385" s="4">
        <v>6.383303659E9</v>
      </c>
      <c r="D385" s="4">
        <v>5.20722350602E11</v>
      </c>
      <c r="E385" s="4">
        <v>1503.0</v>
      </c>
      <c r="F385" s="4" t="s">
        <v>568</v>
      </c>
      <c r="H385" s="4"/>
    </row>
    <row r="386" ht="15.75" customHeight="1">
      <c r="A386" s="4"/>
      <c r="B386" s="4" t="s">
        <v>612</v>
      </c>
      <c r="C386" s="4">
        <v>9.095088927E9</v>
      </c>
      <c r="D386" s="4">
        <v>5.57319572751E11</v>
      </c>
      <c r="E386" s="4">
        <v>1504.0</v>
      </c>
      <c r="F386" s="4" t="s">
        <v>568</v>
      </c>
      <c r="H386" s="4"/>
    </row>
    <row r="387" ht="15.75" customHeight="1">
      <c r="A387" s="4"/>
      <c r="B387" s="4" t="s">
        <v>613</v>
      </c>
      <c r="C387" s="4">
        <v>9.4766979216E10</v>
      </c>
      <c r="D387" s="4" t="s">
        <v>614</v>
      </c>
      <c r="E387" s="4">
        <v>1503.0</v>
      </c>
      <c r="F387" s="4" t="s">
        <v>64</v>
      </c>
      <c r="H387" s="4"/>
    </row>
    <row r="388" ht="15.75" customHeight="1">
      <c r="A388" s="4"/>
      <c r="B388" s="4" t="s">
        <v>615</v>
      </c>
      <c r="C388" s="4">
        <v>9.442347263E9</v>
      </c>
      <c r="D388" s="4">
        <v>1.08740286219E11</v>
      </c>
      <c r="E388" s="4">
        <v>1503.0</v>
      </c>
      <c r="F388" s="4" t="s">
        <v>616</v>
      </c>
      <c r="H388" s="4"/>
    </row>
    <row r="389" ht="15.75" customHeight="1">
      <c r="A389" s="4"/>
      <c r="B389" s="4" t="s">
        <v>512</v>
      </c>
      <c r="C389" s="4">
        <v>7.259635859E9</v>
      </c>
      <c r="D389" s="4">
        <v>4.20348744352E11</v>
      </c>
      <c r="E389" s="4">
        <v>1180.0</v>
      </c>
      <c r="F389" s="4" t="s">
        <v>617</v>
      </c>
      <c r="H389" s="4"/>
    </row>
    <row r="390" ht="15.75" customHeight="1">
      <c r="A390" s="4"/>
      <c r="B390" s="4" t="s">
        <v>618</v>
      </c>
      <c r="C390" s="4">
        <v>8.489961751E9</v>
      </c>
      <c r="D390" s="4">
        <v>5.20721425391E11</v>
      </c>
      <c r="E390" s="4">
        <v>2987.0</v>
      </c>
      <c r="F390" s="4" t="s">
        <v>264</v>
      </c>
      <c r="H390" s="4"/>
    </row>
    <row r="391" ht="15.75" customHeight="1">
      <c r="A391" s="4"/>
      <c r="B391" s="4" t="s">
        <v>619</v>
      </c>
      <c r="C391" s="6">
        <v>9.108161788E9</v>
      </c>
      <c r="D391" s="4">
        <v>5.20752456803E11</v>
      </c>
      <c r="E391" s="4">
        <v>1504.0</v>
      </c>
      <c r="F391" s="4" t="s">
        <v>568</v>
      </c>
      <c r="H391" s="4"/>
    </row>
    <row r="392" ht="15.75" customHeight="1">
      <c r="A392" s="4"/>
      <c r="B392" s="4" t="s">
        <v>620</v>
      </c>
      <c r="C392" s="6">
        <v>9.108161788E9</v>
      </c>
      <c r="D392" s="4">
        <v>5.20722556511E11</v>
      </c>
      <c r="E392" s="4">
        <v>2004.0</v>
      </c>
      <c r="F392" s="4" t="s">
        <v>621</v>
      </c>
      <c r="H392" s="4"/>
    </row>
    <row r="393" ht="15.75" customHeight="1">
      <c r="A393" s="4"/>
      <c r="B393" s="4" t="s">
        <v>179</v>
      </c>
      <c r="C393" s="6">
        <v>9.995706229E9</v>
      </c>
      <c r="D393" s="4">
        <v>1.08753405675E11</v>
      </c>
      <c r="E393" s="4">
        <v>1503.0</v>
      </c>
      <c r="F393" s="4" t="s">
        <v>622</v>
      </c>
      <c r="H393" s="4"/>
    </row>
    <row r="394" ht="15.75" customHeight="1">
      <c r="A394" s="4"/>
      <c r="B394" s="4" t="s">
        <v>418</v>
      </c>
      <c r="C394" s="4">
        <v>9.524469984E9</v>
      </c>
      <c r="D394" s="4">
        <v>5.20757160224E11</v>
      </c>
      <c r="E394" s="4">
        <v>1503.0</v>
      </c>
      <c r="F394" s="4" t="s">
        <v>623</v>
      </c>
      <c r="H394" s="4"/>
    </row>
    <row r="395" ht="15.75" customHeight="1">
      <c r="A395" s="4"/>
      <c r="B395" s="4" t="s">
        <v>624</v>
      </c>
      <c r="C395" s="4">
        <v>9.849308745E9</v>
      </c>
      <c r="D395" s="4">
        <v>4.84101120207E11</v>
      </c>
      <c r="E395" s="4">
        <v>1503.0</v>
      </c>
      <c r="F395" s="4" t="s">
        <v>625</v>
      </c>
      <c r="H395" s="4"/>
    </row>
    <row r="396" ht="15.75" customHeight="1">
      <c r="A396" s="4"/>
      <c r="B396" s="4" t="s">
        <v>626</v>
      </c>
      <c r="C396" s="4">
        <v>8.056066143E9</v>
      </c>
      <c r="D396" s="4">
        <v>2.86336189352E11</v>
      </c>
      <c r="E396" s="4">
        <v>1180.0</v>
      </c>
      <c r="F396" s="4" t="s">
        <v>227</v>
      </c>
      <c r="H396" s="4"/>
    </row>
    <row r="397" ht="15.75" customHeight="1">
      <c r="A397" s="4"/>
      <c r="B397" s="4" t="s">
        <v>572</v>
      </c>
      <c r="C397" s="4">
        <v>9.66502316287E11</v>
      </c>
      <c r="D397" s="4">
        <v>6.25286146817E11</v>
      </c>
      <c r="E397" s="4">
        <v>1503.0</v>
      </c>
      <c r="F397" s="4" t="s">
        <v>64</v>
      </c>
      <c r="H397" s="4"/>
    </row>
    <row r="398" ht="15.75" customHeight="1">
      <c r="A398" s="4" t="s">
        <v>627</v>
      </c>
      <c r="B398" s="4" t="s">
        <v>628</v>
      </c>
      <c r="C398" s="4">
        <v>8.61047993E9</v>
      </c>
      <c r="D398" s="4">
        <v>5.20869909626E11</v>
      </c>
      <c r="E398" s="4">
        <v>1503.0</v>
      </c>
      <c r="F398" s="4" t="s">
        <v>594</v>
      </c>
      <c r="H398" s="4"/>
    </row>
    <row r="399" ht="15.75" customHeight="1">
      <c r="A399" s="4"/>
      <c r="B399" s="4" t="s">
        <v>629</v>
      </c>
      <c r="C399" s="4">
        <v>8.807739919E9</v>
      </c>
      <c r="D399" s="4">
        <v>5.20856699861E11</v>
      </c>
      <c r="E399" s="4">
        <v>1180.0</v>
      </c>
      <c r="F399" s="4" t="s">
        <v>442</v>
      </c>
      <c r="H399" s="4"/>
    </row>
    <row r="400" ht="15.75" customHeight="1">
      <c r="A400" s="4"/>
      <c r="B400" s="4" t="s">
        <v>630</v>
      </c>
      <c r="C400" s="4">
        <v>8.489688474E9</v>
      </c>
      <c r="D400" s="4">
        <v>1.087750404E11</v>
      </c>
      <c r="E400" s="4">
        <v>1504.0</v>
      </c>
      <c r="F400" s="4" t="s">
        <v>568</v>
      </c>
      <c r="H400" s="4"/>
    </row>
    <row r="401" ht="15.75" customHeight="1">
      <c r="A401" s="4"/>
      <c r="B401" s="4" t="s">
        <v>631</v>
      </c>
      <c r="C401" s="4">
        <v>9.841761861E9</v>
      </c>
      <c r="D401" s="4">
        <v>5.20742601098E11</v>
      </c>
      <c r="E401" s="4">
        <v>7080.0</v>
      </c>
      <c r="F401" s="4" t="s">
        <v>632</v>
      </c>
      <c r="H401" s="4"/>
    </row>
    <row r="402" ht="15.75" customHeight="1">
      <c r="A402" s="4"/>
      <c r="B402" s="4" t="s">
        <v>16</v>
      </c>
      <c r="C402" s="4">
        <v>9.137888297E9</v>
      </c>
      <c r="D402" s="4">
        <v>5.57456552321E11</v>
      </c>
      <c r="E402" s="4">
        <v>1503.0</v>
      </c>
      <c r="F402" s="4" t="s">
        <v>582</v>
      </c>
      <c r="H402" s="4"/>
    </row>
    <row r="403" ht="15.75" customHeight="1">
      <c r="A403" s="4"/>
      <c r="B403" s="4" t="s">
        <v>633</v>
      </c>
      <c r="C403" s="4" t="s">
        <v>634</v>
      </c>
      <c r="D403" s="4">
        <v>7.2913648034E10</v>
      </c>
      <c r="E403" s="4">
        <v>2004.0</v>
      </c>
      <c r="F403" s="4" t="s">
        <v>359</v>
      </c>
      <c r="H403" s="4"/>
    </row>
    <row r="404" ht="15.75" customHeight="1">
      <c r="A404" s="4" t="s">
        <v>635</v>
      </c>
      <c r="B404" s="4" t="s">
        <v>636</v>
      </c>
      <c r="C404" s="4" t="s">
        <v>637</v>
      </c>
      <c r="D404" s="4">
        <v>2.98686686466E11</v>
      </c>
      <c r="E404" s="4">
        <v>1503.0</v>
      </c>
      <c r="F404" s="4" t="s">
        <v>568</v>
      </c>
      <c r="H404" s="4"/>
    </row>
    <row r="405" ht="15.75" customHeight="1">
      <c r="A405" s="4"/>
      <c r="B405" s="4" t="s">
        <v>638</v>
      </c>
      <c r="C405" s="4">
        <v>7.010093516E9</v>
      </c>
      <c r="D405" s="4">
        <v>5.57389186352E11</v>
      </c>
      <c r="E405" s="4">
        <v>1503.0</v>
      </c>
      <c r="F405" s="4" t="s">
        <v>568</v>
      </c>
      <c r="H405" s="4"/>
    </row>
    <row r="406" ht="15.75" customHeight="1">
      <c r="A406" s="4"/>
      <c r="B406" s="4" t="s">
        <v>639</v>
      </c>
      <c r="C406" s="4" t="s">
        <v>640</v>
      </c>
      <c r="D406" s="4">
        <v>5.57584902916E11</v>
      </c>
      <c r="E406" s="4">
        <v>1180.0</v>
      </c>
      <c r="F406" s="4" t="s">
        <v>641</v>
      </c>
      <c r="H406" s="4"/>
    </row>
    <row r="407" ht="15.75" customHeight="1">
      <c r="A407" s="4"/>
      <c r="B407" s="4" t="s">
        <v>642</v>
      </c>
      <c r="C407" s="4" t="s">
        <v>643</v>
      </c>
      <c r="D407" s="4">
        <v>5.20921910091E11</v>
      </c>
      <c r="E407" s="4">
        <v>4509.0</v>
      </c>
      <c r="F407" s="4" t="s">
        <v>644</v>
      </c>
      <c r="H407" s="4"/>
    </row>
    <row r="408" ht="15.75" customHeight="1">
      <c r="A408" s="4"/>
      <c r="B408" s="4" t="s">
        <v>645</v>
      </c>
      <c r="C408" s="4" t="s">
        <v>646</v>
      </c>
      <c r="D408" s="4">
        <v>5.57590710626E11</v>
      </c>
      <c r="E408" s="4">
        <v>3540.0</v>
      </c>
      <c r="F408" s="4" t="s">
        <v>542</v>
      </c>
      <c r="H408" s="4"/>
    </row>
    <row r="409" ht="15.75" customHeight="1">
      <c r="A409" s="4"/>
      <c r="B409" s="4" t="s">
        <v>647</v>
      </c>
      <c r="C409" s="4">
        <v>9.71543209755E11</v>
      </c>
      <c r="D409" s="4">
        <v>5.57479620571E11</v>
      </c>
      <c r="E409" s="4">
        <v>2360.0</v>
      </c>
      <c r="F409" s="4" t="s">
        <v>648</v>
      </c>
      <c r="H409" s="4"/>
    </row>
    <row r="410" ht="15.75" customHeight="1">
      <c r="A410" s="4"/>
      <c r="B410" s="4" t="s">
        <v>649</v>
      </c>
      <c r="C410" s="4">
        <v>9.384666425E9</v>
      </c>
      <c r="D410" s="4">
        <v>5.20919486473E11</v>
      </c>
      <c r="E410" s="4">
        <v>1503.0</v>
      </c>
      <c r="F410" s="4" t="s">
        <v>650</v>
      </c>
      <c r="H410" s="4"/>
    </row>
    <row r="411" ht="15.75" customHeight="1">
      <c r="A411" s="4"/>
      <c r="B411" s="4" t="s">
        <v>651</v>
      </c>
      <c r="C411" s="4" t="s">
        <v>652</v>
      </c>
      <c r="D411" s="4" t="s">
        <v>653</v>
      </c>
      <c r="E411" s="4">
        <v>2987.0</v>
      </c>
      <c r="F411" s="4" t="s">
        <v>264</v>
      </c>
      <c r="H411" s="4"/>
    </row>
    <row r="412" ht="15.75" customHeight="1">
      <c r="A412" s="4"/>
      <c r="B412" s="4" t="s">
        <v>654</v>
      </c>
      <c r="C412" s="4" t="s">
        <v>655</v>
      </c>
      <c r="D412" s="4" t="s">
        <v>655</v>
      </c>
      <c r="E412" s="4">
        <v>2998.0</v>
      </c>
      <c r="F412" s="4" t="s">
        <v>656</v>
      </c>
      <c r="G412" s="17" t="s">
        <v>657</v>
      </c>
      <c r="H412" s="4"/>
    </row>
    <row r="413" ht="15.75" customHeight="1">
      <c r="A413" s="4"/>
      <c r="B413" s="4" t="s">
        <v>658</v>
      </c>
      <c r="C413" s="4">
        <v>9.363110264E9</v>
      </c>
      <c r="D413" s="4">
        <v>5.57525798999E11</v>
      </c>
      <c r="E413" s="4">
        <v>3006.0</v>
      </c>
      <c r="F413" s="4" t="s">
        <v>659</v>
      </c>
      <c r="H413" s="4"/>
    </row>
    <row r="414" ht="15.75" customHeight="1">
      <c r="A414" s="4"/>
      <c r="B414" s="4" t="s">
        <v>660</v>
      </c>
      <c r="C414" s="4">
        <v>9.080210576E9</v>
      </c>
      <c r="D414" s="4">
        <v>5.20960016046E11</v>
      </c>
      <c r="E414" s="4">
        <v>1504.0</v>
      </c>
      <c r="F414" s="4" t="s">
        <v>568</v>
      </c>
      <c r="H414" s="4"/>
    </row>
    <row r="415" ht="15.75" customHeight="1">
      <c r="A415" s="4"/>
      <c r="B415" s="4" t="s">
        <v>661</v>
      </c>
      <c r="C415" s="4" t="s">
        <v>662</v>
      </c>
      <c r="D415" s="4"/>
      <c r="E415" s="4"/>
      <c r="F415" s="4" t="s">
        <v>663</v>
      </c>
      <c r="H415" s="4"/>
    </row>
    <row r="416" ht="15.75" customHeight="1">
      <c r="A416" s="4"/>
      <c r="B416" s="4" t="s">
        <v>664</v>
      </c>
      <c r="C416" s="4">
        <v>9.916766293E9</v>
      </c>
      <c r="D416" s="4">
        <v>5.57581171106E11</v>
      </c>
      <c r="E416" s="4">
        <v>1503.0</v>
      </c>
      <c r="F416" s="4" t="s">
        <v>665</v>
      </c>
      <c r="H416" s="4"/>
    </row>
    <row r="417" ht="15.75" customHeight="1">
      <c r="A417" s="4"/>
      <c r="B417" s="4" t="s">
        <v>666</v>
      </c>
      <c r="C417" s="4">
        <v>7.022366782E9</v>
      </c>
      <c r="D417" s="4">
        <v>5.20966923109E11</v>
      </c>
      <c r="E417" s="4">
        <v>1180.0</v>
      </c>
      <c r="F417" s="4" t="s">
        <v>39</v>
      </c>
      <c r="H417" s="4"/>
    </row>
    <row r="418" ht="15.75" customHeight="1">
      <c r="A418" s="4" t="s">
        <v>667</v>
      </c>
      <c r="B418" s="4" t="s">
        <v>668</v>
      </c>
      <c r="C418" s="4" t="s">
        <v>669</v>
      </c>
      <c r="D418" s="4">
        <v>1.5764898767E10</v>
      </c>
      <c r="E418" s="4">
        <v>9167.0</v>
      </c>
      <c r="F418" s="4" t="s">
        <v>670</v>
      </c>
      <c r="H418" s="4"/>
    </row>
    <row r="419" ht="15.75" customHeight="1">
      <c r="A419" s="4"/>
      <c r="B419" s="4" t="s">
        <v>671</v>
      </c>
      <c r="C419" s="4">
        <v>8.667678911E9</v>
      </c>
      <c r="D419" s="4">
        <v>5.57699467689E11</v>
      </c>
      <c r="E419" s="4">
        <v>3507.0</v>
      </c>
      <c r="F419" s="4" t="s">
        <v>672</v>
      </c>
      <c r="H419" s="4"/>
    </row>
    <row r="420" ht="15.75" customHeight="1">
      <c r="A420" s="4"/>
      <c r="B420" s="4" t="s">
        <v>673</v>
      </c>
      <c r="C420" s="4">
        <v>9.840176279E9</v>
      </c>
      <c r="D420" s="4">
        <v>1.08671970335E11</v>
      </c>
      <c r="E420" s="4">
        <v>3540.0</v>
      </c>
      <c r="F420" s="4" t="s">
        <v>674</v>
      </c>
      <c r="H420" s="4"/>
    </row>
    <row r="421" ht="114.75" customHeight="1">
      <c r="A421" s="4"/>
      <c r="B421" s="4" t="s">
        <v>675</v>
      </c>
      <c r="C421" s="4" t="s">
        <v>676</v>
      </c>
      <c r="D421" s="4"/>
      <c r="E421" s="4">
        <v>31756.0</v>
      </c>
      <c r="F421" s="4" t="s">
        <v>677</v>
      </c>
      <c r="H421" s="4"/>
    </row>
    <row r="422" ht="15.75" customHeight="1">
      <c r="A422" s="4"/>
      <c r="B422" s="4" t="s">
        <v>678</v>
      </c>
      <c r="C422" s="4">
        <v>9.962650434E9</v>
      </c>
      <c r="D422" s="4"/>
      <c r="E422" s="4">
        <v>6717.0</v>
      </c>
      <c r="F422" s="4" t="s">
        <v>679</v>
      </c>
      <c r="H422" s="4"/>
    </row>
    <row r="423" ht="15.75" customHeight="1">
      <c r="A423" s="4"/>
      <c r="B423" s="4" t="s">
        <v>680</v>
      </c>
      <c r="C423" s="4" t="s">
        <v>681</v>
      </c>
      <c r="D423" s="4">
        <v>5.57659579377E11</v>
      </c>
      <c r="E423" s="4">
        <v>6978.0</v>
      </c>
      <c r="F423" s="4" t="s">
        <v>682</v>
      </c>
      <c r="H423" s="4"/>
    </row>
    <row r="424" ht="15.75" customHeight="1">
      <c r="A424" s="4"/>
      <c r="B424" s="4" t="s">
        <v>683</v>
      </c>
      <c r="C424" s="4" t="s">
        <v>684</v>
      </c>
      <c r="D424" s="4">
        <v>5.57662079107E11</v>
      </c>
      <c r="E424" s="4">
        <v>1180.0</v>
      </c>
      <c r="F424" s="4" t="s">
        <v>685</v>
      </c>
      <c r="H424" s="4"/>
    </row>
    <row r="425" ht="15.75" customHeight="1">
      <c r="A425" s="4"/>
      <c r="B425" s="4" t="s">
        <v>686</v>
      </c>
      <c r="C425" s="4">
        <v>8.838513216E9</v>
      </c>
      <c r="D425" s="4">
        <v>9.39081002085E11</v>
      </c>
      <c r="E425" s="4">
        <v>1503.0</v>
      </c>
      <c r="F425" s="4" t="s">
        <v>687</v>
      </c>
      <c r="H425" s="4"/>
    </row>
    <row r="426" ht="15.75" customHeight="1">
      <c r="A426" s="4"/>
      <c r="B426" s="4" t="s">
        <v>688</v>
      </c>
      <c r="C426" s="4">
        <v>8.553203631E9</v>
      </c>
      <c r="D426" s="4">
        <v>5.57642760001E11</v>
      </c>
      <c r="E426" s="4">
        <v>1770.0</v>
      </c>
      <c r="F426" s="4" t="s">
        <v>689</v>
      </c>
      <c r="H426" s="4"/>
    </row>
    <row r="427" ht="15.75" customHeight="1">
      <c r="A427" s="4" t="s">
        <v>690</v>
      </c>
      <c r="B427" s="4" t="s">
        <v>691</v>
      </c>
      <c r="C427" s="4">
        <v>9.952483068E9</v>
      </c>
      <c r="D427" s="4">
        <v>5.21189149616E11</v>
      </c>
      <c r="E427" s="4">
        <v>1180.0</v>
      </c>
      <c r="F427" s="4" t="s">
        <v>207</v>
      </c>
      <c r="H427" s="4"/>
    </row>
    <row r="428" ht="15.75" customHeight="1">
      <c r="A428" s="4"/>
      <c r="B428" s="4" t="s">
        <v>692</v>
      </c>
      <c r="C428" s="4">
        <v>9.900116948E9</v>
      </c>
      <c r="D428" s="4">
        <v>5.21190790446E11</v>
      </c>
      <c r="E428" s="4">
        <v>2607.0</v>
      </c>
      <c r="F428" s="4" t="s">
        <v>693</v>
      </c>
      <c r="H428" s="4"/>
    </row>
    <row r="429" ht="15.75" customHeight="1">
      <c r="A429" s="4"/>
      <c r="B429" s="4" t="s">
        <v>694</v>
      </c>
      <c r="C429" s="4">
        <v>9.940662336E9</v>
      </c>
      <c r="D429" s="4">
        <v>5.57771331027E11</v>
      </c>
      <c r="E429" s="4">
        <v>1180.0</v>
      </c>
      <c r="F429" s="4" t="s">
        <v>617</v>
      </c>
      <c r="H429" s="4"/>
    </row>
    <row r="430" ht="15.75" customHeight="1">
      <c r="A430" s="4"/>
      <c r="B430" s="4" t="s">
        <v>695</v>
      </c>
      <c r="C430" s="4">
        <v>9.080933269E9</v>
      </c>
      <c r="D430" s="4">
        <v>5.21195538173E11</v>
      </c>
      <c r="E430" s="4">
        <v>1503.0</v>
      </c>
      <c r="F430" s="4" t="s">
        <v>696</v>
      </c>
      <c r="H430" s="4"/>
    </row>
    <row r="431" ht="15.75" customHeight="1">
      <c r="A431" s="4"/>
      <c r="B431" s="4" t="s">
        <v>697</v>
      </c>
      <c r="C431" s="4">
        <v>9.597445511E9</v>
      </c>
      <c r="D431" s="4">
        <v>7.2231485142E11</v>
      </c>
      <c r="E431" s="4">
        <v>1180.0</v>
      </c>
      <c r="F431" s="4" t="s">
        <v>698</v>
      </c>
      <c r="H431" s="4"/>
    </row>
    <row r="432" ht="15.75" customHeight="1">
      <c r="A432" s="4"/>
      <c r="B432" s="4" t="s">
        <v>699</v>
      </c>
      <c r="C432" s="4">
        <v>9.655668839E9</v>
      </c>
      <c r="D432" s="4">
        <v>5.21194741753E11</v>
      </c>
      <c r="E432" s="4">
        <v>1180.0</v>
      </c>
      <c r="F432" s="4" t="s">
        <v>39</v>
      </c>
      <c r="H432" s="4"/>
    </row>
    <row r="433" ht="15.75" customHeight="1">
      <c r="A433" s="4"/>
      <c r="B433" s="4" t="s">
        <v>700</v>
      </c>
      <c r="C433" s="4">
        <v>9.176929262E9</v>
      </c>
      <c r="D433" s="4" t="s">
        <v>701</v>
      </c>
      <c r="E433" s="4">
        <v>2607.0</v>
      </c>
      <c r="F433" s="4" t="s">
        <v>211</v>
      </c>
      <c r="H433" s="4"/>
    </row>
    <row r="434" ht="15.75" customHeight="1">
      <c r="A434" s="4"/>
      <c r="B434" s="4" t="s">
        <v>572</v>
      </c>
      <c r="C434" s="4">
        <v>9.71557922706E11</v>
      </c>
      <c r="D434" s="4" t="s">
        <v>702</v>
      </c>
      <c r="E434" s="4">
        <v>2360.0</v>
      </c>
      <c r="F434" s="4" t="s">
        <v>205</v>
      </c>
      <c r="H434" s="4"/>
    </row>
    <row r="435" ht="15.75" customHeight="1">
      <c r="A435" s="4"/>
      <c r="B435" s="4" t="s">
        <v>703</v>
      </c>
      <c r="C435" s="4">
        <v>9.385600354E9</v>
      </c>
      <c r="D435" s="4">
        <v>1.08740197243E11</v>
      </c>
      <c r="E435" s="4">
        <v>2360.0</v>
      </c>
      <c r="F435" s="4" t="s">
        <v>704</v>
      </c>
      <c r="H435" s="4"/>
    </row>
    <row r="436" ht="15.75" customHeight="1">
      <c r="A436" s="4"/>
      <c r="B436" s="4" t="s">
        <v>705</v>
      </c>
      <c r="C436" s="4">
        <v>9.551257386E9</v>
      </c>
      <c r="D436" s="4">
        <v>2.7868888109E10</v>
      </c>
      <c r="E436" s="4">
        <v>1503.0</v>
      </c>
      <c r="F436" s="4" t="s">
        <v>706</v>
      </c>
      <c r="H436" s="4"/>
    </row>
    <row r="437" ht="15.75" customHeight="1">
      <c r="A437" s="4" t="s">
        <v>707</v>
      </c>
      <c r="B437" s="4" t="s">
        <v>708</v>
      </c>
      <c r="C437" s="4">
        <v>9.061945126E9</v>
      </c>
      <c r="D437" s="4">
        <v>5.21250447111E11</v>
      </c>
      <c r="E437" s="4">
        <v>1180.0</v>
      </c>
      <c r="F437" s="4" t="s">
        <v>39</v>
      </c>
      <c r="H437" s="4"/>
    </row>
    <row r="438" ht="15.75" customHeight="1">
      <c r="A438" s="4"/>
      <c r="B438" s="4" t="s">
        <v>709</v>
      </c>
      <c r="C438" s="4">
        <v>9.71505670455E11</v>
      </c>
      <c r="D438" s="4" t="s">
        <v>710</v>
      </c>
      <c r="E438" s="4">
        <v>3673.0</v>
      </c>
      <c r="F438" s="4" t="s">
        <v>711</v>
      </c>
      <c r="H438" s="4"/>
    </row>
    <row r="439" ht="15.75" customHeight="1">
      <c r="A439" s="4"/>
      <c r="B439" s="4"/>
      <c r="C439" s="4"/>
      <c r="D439" s="4"/>
      <c r="E439" s="4"/>
      <c r="F439" s="4"/>
      <c r="H439" s="4"/>
    </row>
    <row r="440" ht="15.75" customHeight="1">
      <c r="A440" s="4"/>
      <c r="B440" s="4"/>
      <c r="C440" s="4"/>
      <c r="D440" s="4"/>
      <c r="E440" s="4"/>
      <c r="F440" s="4"/>
      <c r="H440" s="4"/>
    </row>
    <row r="441" ht="15.75" customHeight="1">
      <c r="A441" s="4"/>
      <c r="B441" s="4"/>
      <c r="C441" s="4"/>
      <c r="D441" s="1" t="s">
        <v>712</v>
      </c>
      <c r="E441" s="4"/>
      <c r="F441" s="4"/>
      <c r="H441" s="4"/>
    </row>
    <row r="442" ht="15.75" customHeight="1">
      <c r="A442" s="4"/>
      <c r="B442" s="4"/>
      <c r="C442" s="4"/>
      <c r="D442" s="4"/>
      <c r="E442" s="4"/>
      <c r="F442" s="4"/>
      <c r="H442" s="4"/>
    </row>
    <row r="443" ht="15.75" customHeight="1">
      <c r="A443" s="4"/>
      <c r="B443" s="4"/>
      <c r="C443" s="4"/>
      <c r="D443" s="4"/>
      <c r="E443" s="4"/>
      <c r="F443" s="4"/>
      <c r="H443" s="4"/>
    </row>
    <row r="444" ht="15.75" customHeight="1">
      <c r="A444" s="4"/>
      <c r="B444" s="4"/>
      <c r="C444" s="4"/>
      <c r="D444" s="4"/>
      <c r="E444" s="4"/>
      <c r="F444" s="4"/>
      <c r="H444" s="4"/>
    </row>
    <row r="445" ht="15.75" customHeight="1">
      <c r="A445" s="4"/>
      <c r="B445" s="4"/>
      <c r="C445" s="4"/>
      <c r="D445" s="4"/>
      <c r="E445" s="4"/>
      <c r="F445" s="4"/>
      <c r="H445" s="4"/>
    </row>
    <row r="446" ht="15.75" customHeight="1">
      <c r="A446" s="4"/>
      <c r="B446" s="4"/>
      <c r="C446" s="4"/>
      <c r="D446" s="4"/>
      <c r="E446" s="4"/>
      <c r="F446" s="4"/>
      <c r="H446" s="4"/>
    </row>
    <row r="447" ht="15.75" customHeight="1">
      <c r="A447" s="4"/>
      <c r="B447" s="4"/>
      <c r="C447" s="4"/>
      <c r="D447" s="4"/>
      <c r="E447" s="4"/>
      <c r="F447" s="4"/>
      <c r="H447" s="4"/>
    </row>
    <row r="448" ht="15.75" customHeight="1">
      <c r="A448" s="4"/>
      <c r="B448" s="4"/>
      <c r="C448" s="4"/>
      <c r="D448" s="4"/>
      <c r="E448" s="4"/>
      <c r="F448" s="4"/>
      <c r="H448" s="4"/>
    </row>
    <row r="449" ht="15.75" customHeight="1">
      <c r="A449" s="4"/>
      <c r="B449" s="4"/>
      <c r="C449" s="4"/>
      <c r="D449" s="4"/>
      <c r="E449" s="4"/>
      <c r="F449" s="4"/>
      <c r="H449" s="4"/>
    </row>
    <row r="450" ht="15.75" customHeight="1">
      <c r="A450" s="4"/>
      <c r="B450" s="4"/>
      <c r="C450" s="4"/>
      <c r="D450" s="4"/>
      <c r="E450" s="4"/>
      <c r="F450" s="4"/>
      <c r="H450" s="4"/>
    </row>
    <row r="451" ht="15.75" customHeight="1">
      <c r="A451" s="4"/>
      <c r="B451" s="4"/>
      <c r="C451" s="4"/>
      <c r="D451" s="4"/>
      <c r="E451" s="4"/>
      <c r="F451" s="4"/>
      <c r="H451" s="4"/>
    </row>
    <row r="452" ht="15.75" customHeight="1">
      <c r="A452" s="4"/>
      <c r="B452" s="4"/>
      <c r="C452" s="4"/>
      <c r="D452" s="4"/>
      <c r="E452" s="4"/>
      <c r="F452" s="4"/>
      <c r="H452" s="4"/>
    </row>
    <row r="453" ht="15.75" customHeight="1">
      <c r="A453" s="4"/>
      <c r="B453" s="4"/>
      <c r="C453" s="4"/>
      <c r="D453" s="4"/>
      <c r="E453" s="4"/>
      <c r="F453" s="4"/>
      <c r="H453" s="4"/>
    </row>
    <row r="454" ht="15.75" customHeight="1">
      <c r="A454" s="4"/>
      <c r="B454" s="4"/>
      <c r="C454" s="4"/>
      <c r="D454" s="4"/>
      <c r="E454" s="4"/>
      <c r="F454" s="4"/>
      <c r="H454" s="4"/>
    </row>
    <row r="455" ht="15.75" customHeight="1">
      <c r="A455" s="4"/>
      <c r="B455" s="4"/>
      <c r="C455" s="4"/>
      <c r="D455" s="4"/>
      <c r="E455" s="4"/>
      <c r="F455" s="4"/>
      <c r="H455" s="4"/>
    </row>
    <row r="456" ht="15.75" customHeight="1">
      <c r="A456" s="4"/>
      <c r="B456" s="4"/>
      <c r="C456" s="4"/>
      <c r="D456" s="4"/>
      <c r="E456" s="4"/>
      <c r="F456" s="4"/>
      <c r="H456" s="4"/>
    </row>
    <row r="457" ht="15.75" customHeight="1">
      <c r="A457" s="4"/>
      <c r="B457" s="4"/>
      <c r="C457" s="4"/>
      <c r="D457" s="4"/>
      <c r="E457" s="4"/>
      <c r="F457" s="4"/>
      <c r="H457" s="4"/>
    </row>
    <row r="458" ht="15.75" customHeight="1">
      <c r="A458" s="4"/>
      <c r="B458" s="4"/>
      <c r="C458" s="4"/>
      <c r="D458" s="4"/>
      <c r="E458" s="4"/>
      <c r="F458" s="4"/>
      <c r="H458" s="4"/>
    </row>
    <row r="459" ht="15.75" customHeight="1">
      <c r="A459" s="4"/>
      <c r="B459" s="4"/>
      <c r="C459" s="4"/>
      <c r="D459" s="4"/>
      <c r="E459" s="4"/>
      <c r="F459" s="4"/>
      <c r="H459" s="4"/>
    </row>
    <row r="460" ht="15.75" customHeight="1">
      <c r="A460" s="4"/>
      <c r="B460" s="4"/>
      <c r="C460" s="4"/>
      <c r="D460" s="4"/>
      <c r="E460" s="4"/>
      <c r="F460" s="4"/>
      <c r="H460" s="4"/>
    </row>
    <row r="461" ht="15.75" customHeight="1">
      <c r="A461" s="4"/>
      <c r="B461" s="4"/>
      <c r="C461" s="4"/>
      <c r="D461" s="4"/>
      <c r="E461" s="4"/>
      <c r="F461" s="4"/>
      <c r="H461" s="4"/>
    </row>
    <row r="462" ht="15.75" customHeight="1">
      <c r="A462" s="4"/>
      <c r="B462" s="4"/>
      <c r="C462" s="4"/>
      <c r="D462" s="4"/>
      <c r="E462" s="4"/>
      <c r="F462" s="4"/>
      <c r="H462" s="4"/>
    </row>
    <row r="463" ht="15.75" customHeight="1">
      <c r="A463" s="4"/>
      <c r="B463" s="4"/>
      <c r="C463" s="4"/>
      <c r="D463" s="4"/>
      <c r="E463" s="4"/>
      <c r="F463" s="4"/>
      <c r="H463" s="4"/>
    </row>
    <row r="464" ht="15.75" customHeight="1">
      <c r="A464" s="4"/>
      <c r="B464" s="4"/>
      <c r="C464" s="4"/>
      <c r="D464" s="4"/>
      <c r="E464" s="4"/>
      <c r="F464" s="4"/>
      <c r="H464" s="4"/>
    </row>
    <row r="465" ht="15.75" customHeight="1">
      <c r="A465" s="4"/>
      <c r="B465" s="4"/>
      <c r="C465" s="4"/>
      <c r="D465" s="4"/>
      <c r="E465" s="4"/>
      <c r="F465" s="4"/>
      <c r="H465" s="4"/>
    </row>
    <row r="466" ht="15.75" customHeight="1">
      <c r="A466" s="4"/>
      <c r="B466" s="4"/>
      <c r="C466" s="4"/>
      <c r="D466" s="4"/>
      <c r="E466" s="4"/>
      <c r="F466" s="4"/>
      <c r="H466" s="4"/>
    </row>
    <row r="467" ht="15.75" customHeight="1">
      <c r="A467" s="4"/>
      <c r="B467" s="4"/>
      <c r="C467" s="4"/>
      <c r="D467" s="4"/>
      <c r="E467" s="4"/>
      <c r="F467" s="4"/>
      <c r="H467" s="4"/>
    </row>
    <row r="468" ht="15.75" customHeight="1">
      <c r="A468" s="4"/>
      <c r="B468" s="4"/>
      <c r="C468" s="4"/>
      <c r="D468" s="4"/>
      <c r="E468" s="4"/>
      <c r="F468" s="4"/>
      <c r="H468" s="4"/>
    </row>
    <row r="469" ht="15.75" customHeight="1">
      <c r="A469" s="4"/>
      <c r="B469" s="4"/>
      <c r="C469" s="4"/>
      <c r="D469" s="4"/>
      <c r="E469" s="4"/>
      <c r="F469" s="4"/>
      <c r="H469" s="4"/>
    </row>
    <row r="470" ht="15.75" customHeight="1">
      <c r="A470" s="4"/>
      <c r="B470" s="4"/>
      <c r="C470" s="4"/>
      <c r="D470" s="4"/>
      <c r="E470" s="4"/>
      <c r="F470" s="4"/>
      <c r="H470" s="4"/>
    </row>
    <row r="471" ht="15.75" customHeight="1">
      <c r="A471" s="4"/>
      <c r="B471" s="4"/>
      <c r="C471" s="4"/>
      <c r="D471" s="4"/>
      <c r="E471" s="4"/>
      <c r="F471" s="4"/>
      <c r="H471" s="4"/>
    </row>
    <row r="472" ht="15.75" customHeight="1">
      <c r="A472" s="4"/>
      <c r="B472" s="4"/>
      <c r="C472" s="4"/>
      <c r="D472" s="4"/>
      <c r="E472" s="4"/>
      <c r="F472" s="4"/>
      <c r="H472" s="4"/>
    </row>
    <row r="473" ht="15.75" customHeight="1">
      <c r="A473" s="4"/>
      <c r="B473" s="4"/>
      <c r="C473" s="4"/>
      <c r="D473" s="4"/>
      <c r="E473" s="4"/>
      <c r="F473" s="4"/>
      <c r="H473" s="4"/>
    </row>
    <row r="474" ht="15.75" customHeight="1">
      <c r="A474" s="4"/>
      <c r="B474" s="4"/>
      <c r="C474" s="4"/>
      <c r="D474" s="4"/>
      <c r="E474" s="4"/>
      <c r="F474" s="4"/>
      <c r="H474" s="4"/>
    </row>
    <row r="475" ht="15.75" customHeight="1">
      <c r="A475" s="4"/>
      <c r="B475" s="4"/>
      <c r="C475" s="4"/>
      <c r="D475" s="4"/>
      <c r="E475" s="4"/>
      <c r="F475" s="4"/>
      <c r="H475" s="4"/>
    </row>
    <row r="476" ht="15.75" customHeight="1">
      <c r="A476" s="4"/>
      <c r="B476" s="4"/>
      <c r="C476" s="4"/>
      <c r="D476" s="4"/>
      <c r="E476" s="4"/>
      <c r="F476" s="4"/>
      <c r="H476" s="4"/>
    </row>
    <row r="477" ht="15.75" customHeight="1">
      <c r="A477" s="4"/>
      <c r="B477" s="4"/>
      <c r="C477" s="4"/>
      <c r="D477" s="4"/>
      <c r="E477" s="4"/>
      <c r="F477" s="4"/>
      <c r="H477" s="4"/>
    </row>
    <row r="478" ht="15.75" customHeight="1">
      <c r="A478" s="4"/>
      <c r="B478" s="4"/>
      <c r="C478" s="4"/>
      <c r="D478" s="4"/>
      <c r="E478" s="4"/>
      <c r="F478" s="4"/>
      <c r="H478" s="4"/>
    </row>
    <row r="479" ht="15.75" customHeight="1">
      <c r="A479" s="4"/>
      <c r="B479" s="4"/>
      <c r="C479" s="4"/>
      <c r="D479" s="4"/>
      <c r="E479" s="4"/>
      <c r="F479" s="4"/>
      <c r="H479" s="4"/>
    </row>
    <row r="480" ht="15.75" customHeight="1">
      <c r="A480" s="4"/>
      <c r="B480" s="4"/>
      <c r="C480" s="4"/>
      <c r="D480" s="4"/>
      <c r="E480" s="4"/>
      <c r="F480" s="4"/>
      <c r="H480" s="4"/>
    </row>
    <row r="481" ht="15.75" customHeight="1">
      <c r="A481" s="4"/>
      <c r="B481" s="4"/>
      <c r="C481" s="4"/>
      <c r="D481" s="4"/>
      <c r="E481" s="4"/>
      <c r="F481" s="4"/>
      <c r="H481" s="4"/>
    </row>
    <row r="482" ht="15.75" customHeight="1">
      <c r="A482" s="4"/>
      <c r="B482" s="4"/>
      <c r="C482" s="4"/>
      <c r="D482" s="4"/>
      <c r="E482" s="4"/>
      <c r="F482" s="4"/>
      <c r="H482" s="4"/>
    </row>
    <row r="483" ht="15.75" customHeight="1">
      <c r="A483" s="4"/>
      <c r="B483" s="4"/>
      <c r="C483" s="4"/>
      <c r="D483" s="4"/>
      <c r="E483" s="4"/>
      <c r="F483" s="4"/>
      <c r="H483" s="4"/>
    </row>
    <row r="484" ht="15.75" customHeight="1">
      <c r="A484" s="4"/>
      <c r="B484" s="4"/>
      <c r="C484" s="4"/>
      <c r="D484" s="4"/>
      <c r="E484" s="4"/>
      <c r="F484" s="4"/>
      <c r="H484" s="4"/>
    </row>
    <row r="485" ht="15.75" customHeight="1">
      <c r="A485" s="4"/>
      <c r="B485" s="4"/>
      <c r="C485" s="4"/>
      <c r="D485" s="4"/>
      <c r="E485" s="4"/>
      <c r="F485" s="4"/>
      <c r="H485" s="4"/>
    </row>
    <row r="486" ht="15.75" customHeight="1">
      <c r="A486" s="4"/>
      <c r="B486" s="4"/>
      <c r="C486" s="4"/>
      <c r="D486" s="4"/>
      <c r="E486" s="4"/>
      <c r="F486" s="4"/>
      <c r="H486" s="4"/>
    </row>
    <row r="487" ht="15.75" customHeight="1">
      <c r="A487" s="4"/>
      <c r="B487" s="4"/>
      <c r="C487" s="4"/>
      <c r="D487" s="4"/>
      <c r="E487" s="4"/>
      <c r="F487" s="4"/>
      <c r="H487" s="4"/>
    </row>
    <row r="488" ht="15.75" customHeight="1">
      <c r="A488" s="4"/>
      <c r="B488" s="4"/>
      <c r="C488" s="4"/>
      <c r="D488" s="4"/>
      <c r="E488" s="4"/>
      <c r="F488" s="4"/>
      <c r="H488" s="4"/>
    </row>
    <row r="489" ht="15.75" customHeight="1">
      <c r="A489" s="4"/>
      <c r="B489" s="4"/>
      <c r="C489" s="4"/>
      <c r="D489" s="4"/>
      <c r="E489" s="4"/>
      <c r="F489" s="4"/>
      <c r="H489" s="4"/>
    </row>
    <row r="490" ht="15.75" customHeight="1">
      <c r="A490" s="4"/>
      <c r="B490" s="4"/>
      <c r="C490" s="4"/>
      <c r="D490" s="4"/>
      <c r="E490" s="4"/>
      <c r="F490" s="4"/>
      <c r="H490" s="4"/>
    </row>
    <row r="491" ht="15.75" customHeight="1">
      <c r="A491" s="4"/>
      <c r="B491" s="4"/>
      <c r="C491" s="4"/>
      <c r="D491" s="4"/>
      <c r="E491" s="4"/>
      <c r="F491" s="4"/>
      <c r="H491" s="4"/>
    </row>
    <row r="492" ht="15.75" customHeight="1">
      <c r="A492" s="4"/>
      <c r="B492" s="4"/>
      <c r="C492" s="4"/>
      <c r="D492" s="4"/>
      <c r="E492" s="4"/>
      <c r="F492" s="4"/>
      <c r="H492" s="4"/>
    </row>
    <row r="493" ht="15.75" customHeight="1">
      <c r="A493" s="4"/>
      <c r="B493" s="4"/>
      <c r="C493" s="4"/>
      <c r="D493" s="4"/>
      <c r="E493" s="4"/>
      <c r="F493" s="4"/>
      <c r="H493" s="4"/>
    </row>
    <row r="494" ht="15.75" customHeight="1">
      <c r="A494" s="4"/>
      <c r="B494" s="4"/>
      <c r="C494" s="4"/>
      <c r="D494" s="4"/>
      <c r="E494" s="4"/>
      <c r="F494" s="4"/>
      <c r="H494" s="4"/>
    </row>
    <row r="495" ht="15.75" customHeight="1">
      <c r="A495" s="4"/>
      <c r="B495" s="4"/>
      <c r="C495" s="4"/>
      <c r="D495" s="4"/>
      <c r="E495" s="4"/>
      <c r="F495" s="4"/>
      <c r="H495" s="4"/>
    </row>
    <row r="496" ht="15.75" customHeight="1">
      <c r="A496" s="4"/>
      <c r="B496" s="4"/>
      <c r="C496" s="4"/>
      <c r="D496" s="4"/>
      <c r="E496" s="4"/>
      <c r="F496" s="4"/>
      <c r="H496" s="4"/>
    </row>
    <row r="497" ht="15.75" customHeight="1">
      <c r="A497" s="4"/>
      <c r="B497" s="4"/>
      <c r="C497" s="4"/>
      <c r="D497" s="4"/>
      <c r="E497" s="4"/>
      <c r="F497" s="4"/>
      <c r="H497" s="4"/>
    </row>
    <row r="498" ht="15.75" customHeight="1">
      <c r="A498" s="4"/>
      <c r="B498" s="4"/>
      <c r="C498" s="4"/>
      <c r="D498" s="4"/>
      <c r="E498" s="4"/>
      <c r="F498" s="4"/>
      <c r="H498" s="4"/>
    </row>
    <row r="499" ht="15.75" customHeight="1">
      <c r="A499" s="4"/>
      <c r="B499" s="4"/>
      <c r="C499" s="4"/>
      <c r="D499" s="4"/>
      <c r="E499" s="4"/>
      <c r="F499" s="4"/>
      <c r="H499" s="4"/>
    </row>
    <row r="500" ht="15.75" customHeight="1">
      <c r="A500" s="4"/>
      <c r="B500" s="4"/>
      <c r="C500" s="4"/>
      <c r="D500" s="4"/>
      <c r="E500" s="4"/>
      <c r="F500" s="4"/>
      <c r="H500" s="4"/>
    </row>
    <row r="501" ht="15.75" customHeight="1">
      <c r="A501" s="4"/>
      <c r="B501" s="4"/>
      <c r="C501" s="4"/>
      <c r="D501" s="4"/>
      <c r="E501" s="4"/>
      <c r="F501" s="4"/>
      <c r="H501" s="4"/>
    </row>
    <row r="502" ht="15.75" customHeight="1">
      <c r="A502" s="4"/>
      <c r="B502" s="4"/>
      <c r="C502" s="4"/>
      <c r="D502" s="4"/>
      <c r="E502" s="4"/>
      <c r="F502" s="4"/>
      <c r="H502" s="4"/>
    </row>
    <row r="503" ht="15.75" customHeight="1">
      <c r="A503" s="4"/>
      <c r="B503" s="4"/>
      <c r="C503" s="4"/>
      <c r="D503" s="4"/>
      <c r="E503" s="4"/>
      <c r="F503" s="4"/>
      <c r="H503" s="4"/>
    </row>
    <row r="504" ht="15.75" customHeight="1">
      <c r="A504" s="4"/>
      <c r="B504" s="4"/>
      <c r="C504" s="4"/>
      <c r="D504" s="4"/>
      <c r="E504" s="4"/>
      <c r="F504" s="4"/>
      <c r="H504" s="4"/>
    </row>
    <row r="505" ht="15.75" customHeight="1">
      <c r="H505" s="4"/>
    </row>
    <row r="506" ht="15.75" customHeight="1">
      <c r="H506" s="4"/>
    </row>
    <row r="507" ht="15.75" customHeight="1">
      <c r="H507" s="4"/>
    </row>
    <row r="508" ht="15.75" customHeight="1">
      <c r="H508" s="4"/>
    </row>
    <row r="509" ht="15.75" customHeight="1">
      <c r="H509" s="4"/>
    </row>
    <row r="510" ht="15.75" customHeight="1">
      <c r="H510" s="4"/>
    </row>
    <row r="511" ht="15.75" customHeight="1">
      <c r="H511" s="4"/>
    </row>
    <row r="512" ht="15.75" customHeight="1">
      <c r="H512" s="4"/>
    </row>
    <row r="513" ht="15.75" customHeight="1">
      <c r="H513" s="4"/>
    </row>
    <row r="514" ht="15.75" customHeight="1">
      <c r="H514" s="4"/>
    </row>
    <row r="515" ht="15.75" customHeight="1">
      <c r="H515" s="4"/>
    </row>
    <row r="516" ht="15.75" customHeight="1">
      <c r="H516" s="4"/>
    </row>
    <row r="517" ht="15.75" customHeight="1">
      <c r="H517" s="4"/>
    </row>
    <row r="518" ht="15.75" customHeight="1">
      <c r="H518" s="4"/>
    </row>
    <row r="519" ht="15.75" customHeight="1">
      <c r="H519" s="4"/>
    </row>
    <row r="520" ht="15.75" customHeight="1">
      <c r="H520" s="4"/>
    </row>
    <row r="521" ht="15.75" customHeight="1">
      <c r="H521" s="4"/>
    </row>
    <row r="522" ht="15.75" customHeight="1">
      <c r="H522" s="4"/>
    </row>
    <row r="523" ht="15.75" customHeight="1">
      <c r="H523" s="4"/>
    </row>
    <row r="524" ht="15.75" customHeight="1">
      <c r="H524" s="4"/>
    </row>
    <row r="525" ht="15.75" customHeight="1">
      <c r="H525" s="4"/>
    </row>
    <row r="526" ht="15.75" customHeight="1">
      <c r="H526" s="4"/>
    </row>
    <row r="527" ht="15.75" customHeight="1">
      <c r="H527" s="4"/>
    </row>
    <row r="528" ht="15.75" customHeight="1">
      <c r="H528" s="4"/>
    </row>
    <row r="529" ht="15.75" customHeight="1">
      <c r="H529" s="4"/>
    </row>
    <row r="530" ht="15.75" customHeight="1">
      <c r="H530" s="4"/>
    </row>
    <row r="531" ht="15.75" customHeight="1">
      <c r="H531" s="4"/>
    </row>
    <row r="532" ht="15.75" customHeight="1">
      <c r="H532" s="4"/>
    </row>
    <row r="533" ht="15.75" customHeight="1">
      <c r="H533" s="4"/>
    </row>
    <row r="534" ht="15.75" customHeight="1">
      <c r="H534" s="4"/>
    </row>
    <row r="535" ht="15.75" customHeight="1">
      <c r="H535" s="4"/>
    </row>
    <row r="536" ht="15.75" customHeight="1">
      <c r="H536" s="4"/>
    </row>
    <row r="537" ht="15.75" customHeight="1">
      <c r="H537" s="4"/>
    </row>
    <row r="538" ht="15.75" customHeight="1">
      <c r="H538" s="4"/>
    </row>
    <row r="539" ht="15.75" customHeight="1">
      <c r="H539" s="4"/>
    </row>
    <row r="540" ht="15.75" customHeight="1">
      <c r="H540" s="4"/>
    </row>
    <row r="541" ht="15.75" customHeight="1">
      <c r="H541" s="4"/>
    </row>
    <row r="542" ht="15.75" customHeight="1">
      <c r="H542" s="4"/>
    </row>
    <row r="543" ht="15.75" customHeight="1">
      <c r="H543" s="4"/>
    </row>
    <row r="544" ht="15.75" customHeight="1">
      <c r="H544" s="4"/>
    </row>
    <row r="545" ht="15.75" customHeight="1">
      <c r="H545" s="4"/>
    </row>
    <row r="546" ht="15.75" customHeight="1">
      <c r="H546" s="4"/>
    </row>
    <row r="547" ht="15.75" customHeight="1">
      <c r="H547" s="4"/>
    </row>
    <row r="548" ht="15.75" customHeight="1">
      <c r="H548" s="4"/>
    </row>
    <row r="549" ht="15.75" customHeight="1">
      <c r="H549" s="4"/>
    </row>
    <row r="550" ht="15.75" customHeight="1">
      <c r="H550" s="4"/>
    </row>
    <row r="551" ht="15.75" customHeight="1">
      <c r="H551" s="4"/>
    </row>
    <row r="552" ht="15.75" customHeight="1">
      <c r="H552" s="4"/>
    </row>
    <row r="553" ht="15.75" customHeight="1">
      <c r="H553" s="4"/>
    </row>
    <row r="554" ht="15.75" customHeight="1">
      <c r="H554" s="4"/>
    </row>
    <row r="555" ht="15.75" customHeight="1">
      <c r="H555" s="4"/>
    </row>
    <row r="556" ht="15.75" customHeight="1">
      <c r="H556" s="4"/>
    </row>
    <row r="557" ht="15.75" customHeight="1">
      <c r="H557" s="4"/>
    </row>
    <row r="558" ht="15.75" customHeight="1">
      <c r="H558" s="4"/>
    </row>
    <row r="559" ht="15.75" customHeight="1">
      <c r="H559" s="4"/>
    </row>
    <row r="560" ht="15.75" customHeight="1">
      <c r="H560" s="4"/>
    </row>
    <row r="561" ht="15.75" customHeight="1">
      <c r="H561" s="4"/>
    </row>
    <row r="562" ht="15.75" customHeight="1">
      <c r="H562" s="4"/>
    </row>
    <row r="563" ht="15.75" customHeight="1">
      <c r="H563" s="4"/>
    </row>
    <row r="564" ht="15.75" customHeight="1">
      <c r="H564" s="4"/>
    </row>
    <row r="565" ht="15.75" customHeight="1">
      <c r="H565" s="4"/>
    </row>
    <row r="566" ht="15.75" customHeight="1">
      <c r="H566" s="4"/>
    </row>
    <row r="567" ht="15.75" customHeight="1">
      <c r="H567" s="4"/>
    </row>
    <row r="568" ht="15.75" customHeight="1">
      <c r="H568" s="4"/>
    </row>
    <row r="569" ht="15.75" customHeight="1">
      <c r="H569" s="4"/>
    </row>
    <row r="570" ht="15.75" customHeight="1">
      <c r="H570" s="4"/>
    </row>
    <row r="571" ht="15.75" customHeight="1">
      <c r="H571" s="4"/>
    </row>
    <row r="572" ht="15.75" customHeight="1">
      <c r="H572" s="4"/>
    </row>
    <row r="573" ht="15.75" customHeight="1">
      <c r="H573" s="4"/>
    </row>
    <row r="574" ht="15.75" customHeight="1">
      <c r="H574" s="4"/>
    </row>
    <row r="575" ht="15.75" customHeight="1">
      <c r="H575" s="4"/>
    </row>
    <row r="576" ht="15.75" customHeight="1">
      <c r="H576" s="4"/>
    </row>
    <row r="577" ht="15.75" customHeight="1">
      <c r="H577" s="4"/>
    </row>
    <row r="578" ht="15.75" customHeight="1">
      <c r="H578" s="4"/>
    </row>
    <row r="579" ht="15.75" customHeight="1">
      <c r="H579" s="4"/>
    </row>
    <row r="580" ht="15.75" customHeight="1">
      <c r="H580" s="4"/>
    </row>
    <row r="581" ht="15.75" customHeight="1">
      <c r="H581" s="4"/>
    </row>
    <row r="582" ht="15.75" customHeight="1">
      <c r="H582" s="4"/>
    </row>
    <row r="583" ht="15.75" customHeight="1">
      <c r="H583" s="4"/>
    </row>
    <row r="584" ht="15.75" customHeight="1">
      <c r="H584" s="4"/>
    </row>
    <row r="585" ht="15.75" customHeight="1">
      <c r="H585" s="4"/>
    </row>
    <row r="586" ht="15.75" customHeight="1">
      <c r="H586" s="4"/>
    </row>
    <row r="587" ht="15.75" customHeight="1">
      <c r="H587" s="4"/>
    </row>
    <row r="588" ht="15.75" customHeight="1">
      <c r="H588" s="4"/>
    </row>
    <row r="589" ht="15.75" customHeight="1">
      <c r="H589" s="4"/>
    </row>
    <row r="590" ht="15.75" customHeight="1">
      <c r="H590" s="4"/>
    </row>
    <row r="591" ht="15.75" customHeight="1">
      <c r="H591" s="4"/>
    </row>
    <row r="592" ht="15.75" customHeight="1">
      <c r="H592" s="4"/>
    </row>
    <row r="593" ht="15.75" customHeight="1">
      <c r="H593" s="4"/>
    </row>
    <row r="594" ht="15.75" customHeight="1">
      <c r="H594" s="4"/>
    </row>
    <row r="595" ht="15.75" customHeight="1">
      <c r="H595" s="4"/>
    </row>
    <row r="596" ht="15.75" customHeight="1">
      <c r="H596" s="4"/>
    </row>
    <row r="597" ht="15.75" customHeight="1">
      <c r="H597" s="4"/>
    </row>
    <row r="598" ht="15.75" customHeight="1">
      <c r="H598" s="4"/>
    </row>
    <row r="599" ht="15.75" customHeight="1">
      <c r="H599" s="4"/>
    </row>
    <row r="600" ht="15.75" customHeight="1">
      <c r="H600" s="4"/>
    </row>
    <row r="601" ht="15.75" customHeight="1">
      <c r="H601" s="4"/>
    </row>
    <row r="602" ht="15.75" customHeight="1">
      <c r="H602" s="4"/>
    </row>
    <row r="603" ht="15.75" customHeight="1">
      <c r="H603" s="4"/>
    </row>
    <row r="604" ht="15.75" customHeight="1">
      <c r="H604" s="4"/>
    </row>
    <row r="605" ht="15.75" customHeight="1">
      <c r="H605" s="4"/>
    </row>
    <row r="606" ht="15.75" customHeight="1">
      <c r="H606" s="4"/>
    </row>
    <row r="607" ht="15.75" customHeight="1">
      <c r="H607" s="4"/>
    </row>
    <row r="608" ht="15.75" customHeight="1">
      <c r="H608" s="4"/>
    </row>
    <row r="609" ht="15.75" customHeight="1">
      <c r="H609" s="4"/>
    </row>
    <row r="610" ht="15.75" customHeight="1">
      <c r="H610" s="4"/>
    </row>
    <row r="611" ht="15.75" customHeight="1">
      <c r="H611" s="4"/>
    </row>
    <row r="612" ht="15.75" customHeight="1">
      <c r="H612" s="4"/>
    </row>
    <row r="613" ht="15.75" customHeight="1">
      <c r="H613" s="4"/>
    </row>
    <row r="614" ht="15.75" customHeight="1">
      <c r="H614" s="4"/>
    </row>
    <row r="615" ht="15.75" customHeight="1">
      <c r="H615" s="4"/>
    </row>
    <row r="616" ht="15.75" customHeight="1">
      <c r="H616" s="4"/>
    </row>
    <row r="617" ht="15.75" customHeight="1">
      <c r="H617" s="4"/>
    </row>
    <row r="618" ht="15.75" customHeight="1">
      <c r="H618" s="4"/>
    </row>
    <row r="619" ht="15.75" customHeight="1">
      <c r="H619" s="4"/>
    </row>
    <row r="620" ht="15.75" customHeight="1">
      <c r="H620" s="4"/>
    </row>
    <row r="621" ht="15.75" customHeight="1">
      <c r="H621" s="4"/>
    </row>
    <row r="622" ht="15.75" customHeight="1">
      <c r="H622" s="4"/>
    </row>
    <row r="623" ht="15.75" customHeight="1">
      <c r="H623" s="4"/>
    </row>
    <row r="624" ht="15.75" customHeight="1">
      <c r="H624" s="4"/>
    </row>
    <row r="625" ht="15.75" customHeight="1">
      <c r="H625" s="4"/>
    </row>
    <row r="626" ht="15.75" customHeight="1">
      <c r="H626" s="4"/>
    </row>
    <row r="627" ht="15.75" customHeight="1">
      <c r="H627" s="4"/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33">
    <cfRule type="expression" dxfId="0" priority="1">
      <formula>COUNTIF($D$1:$D$499,D433)&gt;1</formula>
    </cfRule>
  </conditionalFormatting>
  <conditionalFormatting sqref="D422">
    <cfRule type="expression" dxfId="0" priority="2">
      <formula>COUNTIF($D$1:$D$498,D422)&gt;1</formula>
    </cfRule>
  </conditionalFormatting>
  <conditionalFormatting sqref="D403">
    <cfRule type="expression" dxfId="0" priority="3">
      <formula>COUNTIF($D$1:$D$496,D403)&gt;1</formula>
    </cfRule>
  </conditionalFormatting>
  <conditionalFormatting sqref="C2:C212 C214:C221 C223:C289 C291:C354 C356:C372 C375:C378 C380:C401 C404 D405 C406:C421 C423:C425 C427:C432 C434:C1000">
    <cfRule type="cellIs" dxfId="1" priority="4" operator="equal">
      <formula>COUNTIF($C$1:$C$471,C2)&gt;=1</formula>
    </cfRule>
  </conditionalFormatting>
  <conditionalFormatting sqref="C2:C212 C214:C221 C223:C289 C291:C354 C356:C372 C375:C378 C380:C401 C404 D405 C406:C421 C423:C425 C427:C432 C434:C1000">
    <cfRule type="expression" dxfId="2" priority="5">
      <formula>COUNTIF($C$1:$C$487,C2)&gt;1</formula>
    </cfRule>
  </conditionalFormatting>
  <conditionalFormatting sqref="D2:D401 D404 D406:D432 D434:D1000">
    <cfRule type="expression" dxfId="0" priority="6">
      <formula>COUNTIF($D$1:$D$495,D2)&gt;1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21" man="1"/>
    <brk id="69" man="1"/>
    <brk id="38" man="1"/>
    <brk id="151" man="1"/>
  </rowBreaks>
  <colBreaks count="1" manualBreakCount="1">
    <brk id="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25"/>
    <col customWidth="1" min="3" max="3" width="20.0"/>
    <col customWidth="1" min="4" max="4" width="26.38"/>
    <col customWidth="1" min="5" max="5" width="17.5"/>
    <col customWidth="1" min="6" max="6" width="44.38"/>
    <col customWidth="1" min="8" max="8" width="13.63"/>
  </cols>
  <sheetData>
    <row r="1" ht="15.75" customHeight="1">
      <c r="A1" s="4" t="s">
        <v>0</v>
      </c>
      <c r="B1" s="4" t="s">
        <v>1</v>
      </c>
      <c r="C1" s="4" t="s">
        <v>713</v>
      </c>
      <c r="D1" s="4" t="s">
        <v>714</v>
      </c>
      <c r="E1" s="4" t="s">
        <v>715</v>
      </c>
      <c r="F1" s="4" t="s">
        <v>716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>
        <v>45665.0</v>
      </c>
      <c r="B2" s="4" t="s">
        <v>717</v>
      </c>
      <c r="C2" s="4" t="s">
        <v>718</v>
      </c>
      <c r="D2" s="4" t="s">
        <v>719</v>
      </c>
      <c r="E2" s="4">
        <v>18000.0</v>
      </c>
      <c r="F2" s="4" t="s">
        <v>720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/>
      <c r="B3" s="4" t="s">
        <v>721</v>
      </c>
      <c r="C3" s="4">
        <v>7.373110266E9</v>
      </c>
      <c r="D3" s="4">
        <v>5.57963878093E11</v>
      </c>
      <c r="E3" s="4">
        <v>1770.0</v>
      </c>
      <c r="F3" s="4" t="s">
        <v>330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/>
      <c r="B4" s="6" t="s">
        <v>365</v>
      </c>
      <c r="C4" s="4">
        <v>7.358737467E9</v>
      </c>
      <c r="D4" s="4">
        <v>5.57910300405E11</v>
      </c>
      <c r="E4" s="4">
        <v>3540.0</v>
      </c>
      <c r="F4" s="4" t="s">
        <v>155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/>
      <c r="B5" s="4" t="s">
        <v>722</v>
      </c>
      <c r="C5" s="4">
        <v>6.38117742E9</v>
      </c>
      <c r="D5" s="4">
        <v>5.21351900624E11</v>
      </c>
      <c r="E5" s="4">
        <v>1770.0</v>
      </c>
      <c r="F5" s="4" t="s">
        <v>255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 t="s">
        <v>723</v>
      </c>
      <c r="C6" s="4">
        <v>9.008299755E9</v>
      </c>
      <c r="D6" s="4">
        <v>5.21308407743E11</v>
      </c>
      <c r="E6" s="4">
        <v>1503.0</v>
      </c>
      <c r="F6" s="4" t="s">
        <v>724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4" t="s">
        <v>725</v>
      </c>
      <c r="C7" s="4">
        <v>9.047538099E9</v>
      </c>
      <c r="D7" s="4">
        <v>5.57945117548E11</v>
      </c>
      <c r="E7" s="4">
        <v>1503.0</v>
      </c>
      <c r="F7" s="4" t="s">
        <v>726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/>
      <c r="B8" s="4" t="s">
        <v>727</v>
      </c>
      <c r="C8" s="4">
        <v>8.105601578E9</v>
      </c>
      <c r="D8" s="4">
        <v>6.5837082279E11</v>
      </c>
      <c r="E8" s="4">
        <v>3540.0</v>
      </c>
      <c r="F8" s="4" t="s">
        <v>326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/>
      <c r="B9" s="4" t="s">
        <v>280</v>
      </c>
      <c r="C9" s="4">
        <v>7.39718001E9</v>
      </c>
      <c r="D9" s="4">
        <v>5.21347323376E11</v>
      </c>
      <c r="E9" s="4">
        <v>3540.0</v>
      </c>
      <c r="F9" s="4" t="s">
        <v>728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6" t="s">
        <v>729</v>
      </c>
      <c r="C10" s="6">
        <v>8.122156154E9</v>
      </c>
      <c r="D10" s="6">
        <v>5.21387531359E11</v>
      </c>
      <c r="E10" s="6">
        <v>1503.0</v>
      </c>
      <c r="F10" s="6" t="s">
        <v>650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6" t="s">
        <v>730</v>
      </c>
      <c r="C11" s="6">
        <v>9.731060891E9</v>
      </c>
      <c r="D11" s="6">
        <v>5.57921125216E11</v>
      </c>
      <c r="E11" s="6">
        <v>9051.0</v>
      </c>
      <c r="F11" s="4" t="s">
        <v>731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4"/>
      <c r="B12" s="4" t="s">
        <v>732</v>
      </c>
      <c r="C12" s="4">
        <v>9.488809035E9</v>
      </c>
      <c r="D12" s="4" t="s">
        <v>733</v>
      </c>
      <c r="E12" s="4">
        <v>3540.0</v>
      </c>
      <c r="F12" s="4" t="s">
        <v>101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/>
      <c r="B13" s="4" t="s">
        <v>734</v>
      </c>
      <c r="C13" s="4">
        <v>9.6332297E9</v>
      </c>
      <c r="D13" s="4">
        <v>5.21362531267E11</v>
      </c>
      <c r="E13" s="4">
        <v>250.0</v>
      </c>
      <c r="F13" s="4" t="s">
        <v>735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/>
      <c r="B14" s="4" t="s">
        <v>736</v>
      </c>
      <c r="C14" s="4">
        <v>9.385377651E9</v>
      </c>
      <c r="D14" s="4">
        <v>9.385377651E9</v>
      </c>
      <c r="E14" s="4">
        <v>1554.0</v>
      </c>
      <c r="F14" s="4" t="s">
        <v>737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/>
      <c r="B15" s="4" t="s">
        <v>738</v>
      </c>
      <c r="C15" s="4" t="s">
        <v>739</v>
      </c>
      <c r="D15" s="4">
        <v>1.09079640396E11</v>
      </c>
      <c r="E15" s="4">
        <v>7080.0</v>
      </c>
      <c r="F15" s="4" t="s">
        <v>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>
        <v>45696.0</v>
      </c>
      <c r="B17" s="4" t="s">
        <v>740</v>
      </c>
      <c r="C17" s="4">
        <v>8.438140512E9</v>
      </c>
      <c r="D17" s="4"/>
      <c r="E17" s="4">
        <v>1180.0</v>
      </c>
      <c r="F17" s="6" t="s">
        <v>121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/>
      <c r="B18" s="4" t="s">
        <v>741</v>
      </c>
      <c r="C18" s="4">
        <v>9.384329169E9</v>
      </c>
      <c r="D18" s="4">
        <v>5.21428146403E11</v>
      </c>
      <c r="E18" s="4">
        <v>3540.0</v>
      </c>
      <c r="F18" s="4" t="s">
        <v>728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/>
      <c r="B19" s="4" t="s">
        <v>742</v>
      </c>
      <c r="C19" s="19">
        <v>6.380825164E9</v>
      </c>
      <c r="D19" s="19">
        <v>5.58027401583E11</v>
      </c>
      <c r="E19" s="19">
        <v>3507.0</v>
      </c>
      <c r="F19" s="19" t="s">
        <v>743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/>
      <c r="B20" s="4" t="s">
        <v>97</v>
      </c>
      <c r="C20" s="4">
        <v>9.940567809E9</v>
      </c>
      <c r="D20" s="4">
        <v>1.09123061067E11</v>
      </c>
      <c r="E20" s="4">
        <v>7080.0</v>
      </c>
      <c r="F20" s="4" t="s">
        <v>559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45724.0</v>
      </c>
      <c r="B21" s="4" t="s">
        <v>744</v>
      </c>
      <c r="C21" s="4">
        <v>9.677062772E9</v>
      </c>
      <c r="D21" s="4">
        <v>1.96813120876E11</v>
      </c>
      <c r="E21" s="4">
        <v>1770.0</v>
      </c>
      <c r="F21" s="4" t="s">
        <v>297</v>
      </c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"/>
      <c r="B22" s="4" t="s">
        <v>745</v>
      </c>
      <c r="C22" s="4">
        <v>9.791859109E9</v>
      </c>
      <c r="D22" s="4"/>
      <c r="E22" s="4"/>
      <c r="F22" s="4" t="s">
        <v>542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/>
      <c r="B23" s="4" t="s">
        <v>746</v>
      </c>
      <c r="C23" s="4">
        <v>9.4770811051E10</v>
      </c>
      <c r="D23" s="4">
        <v>5.58183388957E11</v>
      </c>
      <c r="E23" s="4">
        <v>8210.0</v>
      </c>
      <c r="F23" s="4" t="s">
        <v>747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4" t="s">
        <v>748</v>
      </c>
      <c r="C24" s="4">
        <v>9.965536111E9</v>
      </c>
      <c r="D24" s="4">
        <v>9.28601299655E11</v>
      </c>
      <c r="E24" s="4">
        <v>1504.0</v>
      </c>
      <c r="F24" s="4" t="s">
        <v>568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/>
      <c r="B25" s="4" t="s">
        <v>749</v>
      </c>
      <c r="C25" s="4">
        <v>8.903583582E9</v>
      </c>
      <c r="D25" s="4">
        <v>5.58107706431E11</v>
      </c>
      <c r="E25" s="4">
        <v>1770.0</v>
      </c>
      <c r="F25" s="4" t="s">
        <v>750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45755.0</v>
      </c>
      <c r="B26" s="4" t="s">
        <v>751</v>
      </c>
      <c r="C26" s="4">
        <v>9.840743349E9</v>
      </c>
      <c r="D26" s="4">
        <v>5.58203579647E11</v>
      </c>
      <c r="E26" s="4">
        <v>1180.0</v>
      </c>
      <c r="F26" s="4" t="s">
        <v>39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/>
      <c r="B27" s="19" t="s">
        <v>752</v>
      </c>
      <c r="C27" s="4">
        <v>9.361103035E9</v>
      </c>
      <c r="D27" s="4">
        <v>1.09214091403E11</v>
      </c>
      <c r="E27" s="4">
        <v>1180.0</v>
      </c>
      <c r="F27" s="4" t="s">
        <v>753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4" t="s">
        <v>754</v>
      </c>
      <c r="C28" s="4">
        <v>6.582444059E9</v>
      </c>
      <c r="D28" s="4" t="s">
        <v>755</v>
      </c>
      <c r="E28" s="4">
        <v>2360.0</v>
      </c>
      <c r="F28" s="4" t="s">
        <v>442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/>
      <c r="B29" s="4" t="s">
        <v>756</v>
      </c>
      <c r="C29" s="4">
        <v>9.57807774E8</v>
      </c>
      <c r="D29" s="4">
        <v>5.21610124709E11</v>
      </c>
      <c r="E29" s="4">
        <v>2607.0</v>
      </c>
      <c r="F29" s="4" t="s">
        <v>757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/>
      <c r="B30" s="4" t="s">
        <v>95</v>
      </c>
      <c r="C30" s="4">
        <v>8.93979538E9</v>
      </c>
      <c r="D30" s="4" t="s">
        <v>758</v>
      </c>
      <c r="E30" s="4">
        <v>3540.0</v>
      </c>
      <c r="F30" s="4" t="s">
        <v>137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/>
      <c r="B31" s="4" t="s">
        <v>759</v>
      </c>
      <c r="C31" s="4">
        <v>9.092323232E9</v>
      </c>
      <c r="D31" s="4" t="s">
        <v>760</v>
      </c>
      <c r="E31" s="4">
        <v>1770.0</v>
      </c>
      <c r="F31" s="4" t="s">
        <v>180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4" t="s">
        <v>761</v>
      </c>
      <c r="C32" s="4">
        <v>9.524469984E9</v>
      </c>
      <c r="D32" s="4">
        <v>5.5826498971E11</v>
      </c>
      <c r="E32" s="4">
        <v>3540.0</v>
      </c>
      <c r="F32" s="4" t="s">
        <v>62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/>
      <c r="B33" s="4" t="s">
        <v>762</v>
      </c>
      <c r="C33" s="4">
        <v>9.751595189E9</v>
      </c>
      <c r="D33" s="4">
        <v>5.21685258577E11</v>
      </c>
      <c r="E33" s="4">
        <v>1770.0</v>
      </c>
      <c r="F33" s="4" t="s">
        <v>763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/>
      <c r="B34" s="4" t="s">
        <v>764</v>
      </c>
      <c r="C34" s="4" t="s">
        <v>765</v>
      </c>
      <c r="D34" s="4"/>
      <c r="E34" s="4">
        <v>10830.0</v>
      </c>
      <c r="F34" s="4" t="s">
        <v>766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/>
      <c r="B35" s="4" t="s">
        <v>767</v>
      </c>
      <c r="C35" s="4">
        <v>9.600724939E9</v>
      </c>
      <c r="D35" s="4" t="s">
        <v>768</v>
      </c>
      <c r="E35" s="4">
        <v>3540.0</v>
      </c>
      <c r="F35" s="4" t="s">
        <v>169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4" t="s">
        <v>769</v>
      </c>
      <c r="C36" s="4">
        <v>8.056321673E9</v>
      </c>
      <c r="D36" s="4">
        <v>3.55090945957E11</v>
      </c>
      <c r="E36" s="4">
        <v>2004.0</v>
      </c>
      <c r="F36" s="4" t="s">
        <v>770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/>
      <c r="B37" s="4" t="s">
        <v>771</v>
      </c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4" t="s">
        <v>298</v>
      </c>
      <c r="C38" s="4">
        <v>7.021124726E9</v>
      </c>
      <c r="D38" s="4">
        <v>5.21729765701E11</v>
      </c>
      <c r="E38" s="4">
        <v>3471.0</v>
      </c>
      <c r="F38" s="4" t="s">
        <v>772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4" t="s">
        <v>773</v>
      </c>
      <c r="C39" s="4">
        <v>9.384111493E9</v>
      </c>
      <c r="D39" s="4">
        <v>5.21754873312E11</v>
      </c>
      <c r="E39" s="4">
        <v>1504.0</v>
      </c>
      <c r="F39" s="4" t="s">
        <v>774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4" t="s">
        <v>775</v>
      </c>
      <c r="C40" s="4">
        <v>9.844264344E9</v>
      </c>
      <c r="D40" s="4" t="s">
        <v>776</v>
      </c>
      <c r="E40" s="4">
        <v>2360.0</v>
      </c>
      <c r="F40" s="4" t="s">
        <v>772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4" t="s">
        <v>777</v>
      </c>
      <c r="C41" s="4">
        <v>9.488888797E9</v>
      </c>
      <c r="D41" s="4">
        <v>5.21771195158E11</v>
      </c>
      <c r="E41" s="4">
        <v>3540.0</v>
      </c>
      <c r="F41" s="4" t="s">
        <v>778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 t="s">
        <v>779</v>
      </c>
      <c r="C42" s="4">
        <v>8.778464312E9</v>
      </c>
      <c r="D42" s="4" t="s">
        <v>780</v>
      </c>
      <c r="E42" s="4">
        <v>3540.0</v>
      </c>
      <c r="F42" s="4" t="s">
        <v>781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 t="s">
        <v>782</v>
      </c>
      <c r="C43" s="4">
        <v>8.807739919E9</v>
      </c>
      <c r="D43" s="4">
        <v>5.21604066934E11</v>
      </c>
      <c r="E43" s="4">
        <v>3000.0</v>
      </c>
      <c r="F43" s="4" t="s">
        <v>783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/>
      <c r="B44" s="4" t="s">
        <v>784</v>
      </c>
      <c r="C44" s="4">
        <v>9.944064797E9</v>
      </c>
      <c r="D44" s="4" t="s">
        <v>785</v>
      </c>
      <c r="E44" s="4">
        <v>650.0</v>
      </c>
      <c r="F44" s="4" t="s">
        <v>786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/>
      <c r="B45" s="4" t="s">
        <v>787</v>
      </c>
      <c r="C45" s="4" t="s">
        <v>788</v>
      </c>
      <c r="D45" s="4">
        <v>5.21757195829E11</v>
      </c>
      <c r="E45" s="4">
        <v>50.0</v>
      </c>
      <c r="F45" s="4" t="s">
        <v>789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 t="s">
        <v>790</v>
      </c>
      <c r="C46" s="4" t="s">
        <v>791</v>
      </c>
      <c r="D46" s="4">
        <v>5.58371253263E11</v>
      </c>
      <c r="E46" s="4">
        <v>1180.0</v>
      </c>
      <c r="F46" s="4" t="s">
        <v>698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 t="s">
        <v>792</v>
      </c>
      <c r="C47" s="4">
        <v>9.566235692E9</v>
      </c>
      <c r="D47" s="4">
        <v>5.58308660025E11</v>
      </c>
      <c r="E47" s="4">
        <v>1502.0</v>
      </c>
      <c r="F47" s="4" t="s">
        <v>793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6" t="s">
        <v>794</v>
      </c>
      <c r="C48" s="6">
        <v>9.970166444E9</v>
      </c>
      <c r="D48" s="6">
        <v>1.09295883479E11</v>
      </c>
      <c r="E48" s="6">
        <v>7080.0</v>
      </c>
      <c r="F48" s="6" t="s">
        <v>795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6" t="s">
        <v>796</v>
      </c>
      <c r="C49" s="6" t="s">
        <v>797</v>
      </c>
      <c r="D49" s="6">
        <v>5.58370538799E11</v>
      </c>
      <c r="E49" s="6">
        <v>1770.0</v>
      </c>
      <c r="F49" s="6" t="s">
        <v>279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>
        <v>45816.0</v>
      </c>
      <c r="B50" s="4" t="s">
        <v>798</v>
      </c>
      <c r="C50" s="4">
        <v>9.384326863E9</v>
      </c>
      <c r="D50" s="4">
        <v>5.21782838095E11</v>
      </c>
      <c r="E50" s="4">
        <v>3540.0</v>
      </c>
      <c r="F50" s="4" t="s">
        <v>84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 t="s">
        <v>799</v>
      </c>
      <c r="C51" s="4">
        <v>9.841772946E9</v>
      </c>
      <c r="D51" s="4">
        <v>5.58349817068E11</v>
      </c>
      <c r="E51" s="4">
        <v>1770.0</v>
      </c>
      <c r="F51" s="4" t="s">
        <v>422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 t="s">
        <v>179</v>
      </c>
      <c r="C52" s="4">
        <v>9.995706229E9</v>
      </c>
      <c r="D52" s="4">
        <v>1.09327807252E11</v>
      </c>
      <c r="E52" s="4">
        <v>3540.0</v>
      </c>
      <c r="F52" s="4" t="s">
        <v>126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 t="s">
        <v>800</v>
      </c>
      <c r="C53" s="4">
        <v>6.379329408E9</v>
      </c>
      <c r="D53" s="4">
        <v>5.21801130473E11</v>
      </c>
      <c r="E53" s="4">
        <v>500.0</v>
      </c>
      <c r="F53" s="4" t="s">
        <v>801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 t="s">
        <v>802</v>
      </c>
      <c r="C54" s="4">
        <v>8.489094534E9</v>
      </c>
      <c r="D54" s="4">
        <v>5.58461065804E11</v>
      </c>
      <c r="E54" s="4">
        <v>3540.0</v>
      </c>
      <c r="F54" s="4" t="s">
        <v>803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 t="s">
        <v>804</v>
      </c>
      <c r="C55" s="4">
        <v>9.841414117E9</v>
      </c>
      <c r="D55" s="4">
        <v>1.09334926831E11</v>
      </c>
      <c r="E55" s="4">
        <v>3540.0</v>
      </c>
      <c r="F55" s="4" t="s">
        <v>805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 t="s">
        <v>806</v>
      </c>
      <c r="C56" s="4">
        <v>8.973868686E9</v>
      </c>
      <c r="D56" s="4" t="s">
        <v>807</v>
      </c>
      <c r="E56" s="4">
        <v>3540.0</v>
      </c>
      <c r="F56" s="4" t="s">
        <v>155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 t="s">
        <v>808</v>
      </c>
      <c r="C57" s="4">
        <v>9.71504737935E11</v>
      </c>
      <c r="D57" s="4" t="s">
        <v>809</v>
      </c>
      <c r="E57" s="4">
        <v>3540.0</v>
      </c>
      <c r="F57" s="4" t="s">
        <v>137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 t="s">
        <v>810</v>
      </c>
      <c r="C58" s="4">
        <v>9.655011339E9</v>
      </c>
      <c r="D58" s="4">
        <v>5.21860505102E11</v>
      </c>
      <c r="E58" s="4">
        <v>242.0</v>
      </c>
      <c r="F58" s="4" t="s">
        <v>811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 t="s">
        <v>812</v>
      </c>
      <c r="C59" s="4">
        <v>9.606948464E9</v>
      </c>
      <c r="D59" s="4">
        <v>1.09336526008E11</v>
      </c>
      <c r="E59" s="4">
        <v>2987.0</v>
      </c>
      <c r="F59" s="4" t="s">
        <v>813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 t="s">
        <v>814</v>
      </c>
      <c r="C60" s="4">
        <v>8.610118255E9</v>
      </c>
      <c r="D60" s="4">
        <v>5.21823709609E11</v>
      </c>
      <c r="E60" s="4">
        <v>3540.0</v>
      </c>
      <c r="F60" s="4" t="s">
        <v>815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 t="s">
        <v>816</v>
      </c>
      <c r="C61" s="4">
        <v>9.4757797323E10</v>
      </c>
      <c r="D61" s="4">
        <v>1.09300594589E11</v>
      </c>
      <c r="E61" s="4">
        <v>2360.0</v>
      </c>
      <c r="F61" s="4" t="s">
        <v>817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 t="s">
        <v>818</v>
      </c>
      <c r="C62" s="4">
        <v>6.0113753172E11</v>
      </c>
      <c r="D62" s="4"/>
      <c r="E62" s="4">
        <v>2360.0</v>
      </c>
      <c r="F62" s="4" t="s">
        <v>817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 t="s">
        <v>819</v>
      </c>
      <c r="C63" s="4" t="s">
        <v>820</v>
      </c>
      <c r="D63" s="4"/>
      <c r="E63" s="4">
        <v>4653.0</v>
      </c>
      <c r="F63" s="4" t="s">
        <v>821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57.0" customHeight="1">
      <c r="A64" s="8"/>
      <c r="B64" s="4" t="s">
        <v>822</v>
      </c>
      <c r="C64" s="4">
        <v>8.122677205E9</v>
      </c>
      <c r="D64" s="4">
        <v>5.21841159245E11</v>
      </c>
      <c r="E64" s="4">
        <v>3540.0</v>
      </c>
      <c r="F64" s="4" t="s">
        <v>41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 t="s">
        <v>823</v>
      </c>
      <c r="C65" s="4">
        <v>7.904421865E9</v>
      </c>
      <c r="D65" s="4">
        <v>1.0936687627E11</v>
      </c>
      <c r="E65" s="4">
        <v>3540.0</v>
      </c>
      <c r="F65" s="4" t="s">
        <v>137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 t="s">
        <v>824</v>
      </c>
      <c r="C66" s="4">
        <v>8.525055914E9</v>
      </c>
      <c r="D66" s="4">
        <v>1.09348947297E11</v>
      </c>
      <c r="E66" s="4">
        <v>3540.0</v>
      </c>
      <c r="F66" s="4" t="s">
        <v>74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45846.0</v>
      </c>
      <c r="B67" s="4" t="s">
        <v>825</v>
      </c>
      <c r="C67" s="4">
        <v>7.502947806E9</v>
      </c>
      <c r="D67" s="4">
        <v>1.0938323935E11</v>
      </c>
      <c r="E67" s="4">
        <v>3540.0</v>
      </c>
      <c r="F67" s="4" t="s">
        <v>155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 t="s">
        <v>826</v>
      </c>
      <c r="C68" s="4">
        <v>7.899288212E9</v>
      </c>
      <c r="D68" s="4">
        <v>6.14302102195E11</v>
      </c>
      <c r="E68" s="4">
        <v>500.0</v>
      </c>
      <c r="F68" s="4" t="s">
        <v>827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 t="s">
        <v>828</v>
      </c>
      <c r="C69" s="4">
        <v>9.094726575E9</v>
      </c>
      <c r="D69" s="4">
        <v>6.88797369257E11</v>
      </c>
      <c r="E69" s="4">
        <v>3540.0</v>
      </c>
      <c r="F69" s="4" t="s">
        <v>84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 t="s">
        <v>829</v>
      </c>
      <c r="C70" s="4">
        <v>9.566019598E9</v>
      </c>
      <c r="D70" s="4">
        <v>1.95993701468E11</v>
      </c>
      <c r="E70" s="4">
        <v>3540.0</v>
      </c>
      <c r="F70" s="4" t="s">
        <v>84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 t="s">
        <v>830</v>
      </c>
      <c r="C71" s="4">
        <v>9.841535345E9</v>
      </c>
      <c r="D71" s="4">
        <v>1.09389836257E11</v>
      </c>
      <c r="E71" s="4">
        <v>3540.0</v>
      </c>
      <c r="F71" s="4" t="s">
        <v>155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 t="s">
        <v>831</v>
      </c>
      <c r="C72" s="4">
        <v>9.750622777E9</v>
      </c>
      <c r="D72" s="4">
        <v>5.21930073179E11</v>
      </c>
      <c r="E72" s="4">
        <v>3540.0</v>
      </c>
      <c r="F72" s="4" t="s">
        <v>155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 t="s">
        <v>832</v>
      </c>
      <c r="C73" s="4">
        <v>9.840290803E9</v>
      </c>
      <c r="D73" s="4" t="s">
        <v>833</v>
      </c>
      <c r="E73" s="4">
        <v>3360.0</v>
      </c>
      <c r="F73" s="4" t="s">
        <v>834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 t="s">
        <v>65</v>
      </c>
      <c r="C74" s="4">
        <v>9.500215336E9</v>
      </c>
      <c r="D74" s="4">
        <v>6.88815457997E11</v>
      </c>
      <c r="E74" s="4">
        <v>630.0</v>
      </c>
      <c r="F74" s="4" t="s">
        <v>835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 t="s">
        <v>832</v>
      </c>
      <c r="C75" s="4">
        <v>9.840290803E9</v>
      </c>
      <c r="D75" s="4">
        <v>5.21910385744E11</v>
      </c>
      <c r="E75" s="4">
        <v>3360.0</v>
      </c>
      <c r="F75" s="4" t="s">
        <v>834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 t="s">
        <v>699</v>
      </c>
      <c r="C76" s="4">
        <v>9.500572816E9</v>
      </c>
      <c r="D76" s="4" t="s">
        <v>836</v>
      </c>
      <c r="E76" s="4">
        <v>2360.0</v>
      </c>
      <c r="F76" s="4" t="s">
        <v>227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 t="s">
        <v>837</v>
      </c>
      <c r="C77" s="4">
        <v>9.841836284E9</v>
      </c>
      <c r="D77" s="4" t="s">
        <v>838</v>
      </c>
      <c r="E77" s="4">
        <v>3540.0</v>
      </c>
      <c r="F77" s="4" t="s">
        <v>58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 t="s">
        <v>839</v>
      </c>
      <c r="C78" s="4">
        <v>8.072996926E9</v>
      </c>
      <c r="D78" s="4" t="s">
        <v>840</v>
      </c>
      <c r="E78" s="4">
        <v>3540.0</v>
      </c>
      <c r="F78" s="4" t="s">
        <v>542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 t="s">
        <v>841</v>
      </c>
      <c r="C79" s="4">
        <v>9.952483068E9</v>
      </c>
      <c r="D79" s="4" t="s">
        <v>842</v>
      </c>
      <c r="E79" s="4">
        <v>2004.0</v>
      </c>
      <c r="F79" s="4" t="s">
        <v>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 t="s">
        <v>540</v>
      </c>
      <c r="C80" s="4">
        <v>9.03581782E9</v>
      </c>
      <c r="D80" s="4">
        <v>1.09410332118E11</v>
      </c>
      <c r="E80" s="4">
        <v>3540.0</v>
      </c>
      <c r="F80" s="4" t="s">
        <v>843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 t="s">
        <v>844</v>
      </c>
      <c r="C81" s="4">
        <v>9.952679178E9</v>
      </c>
      <c r="D81" s="4" t="s">
        <v>845</v>
      </c>
      <c r="E81" s="4">
        <v>3540.0</v>
      </c>
      <c r="F81" s="4" t="s">
        <v>17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 t="s">
        <v>846</v>
      </c>
      <c r="C82" s="4">
        <v>9.7333376505E10</v>
      </c>
      <c r="D82" s="4">
        <v>5.21958867982E11</v>
      </c>
      <c r="E82" s="4">
        <v>6615.0</v>
      </c>
      <c r="F82" s="4" t="s">
        <v>847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 t="s">
        <v>512</v>
      </c>
      <c r="C83" s="4">
        <v>9.500072598E9</v>
      </c>
      <c r="D83" s="4">
        <v>1.6356707181E10</v>
      </c>
      <c r="E83" s="4">
        <v>3540.0</v>
      </c>
      <c r="F83" s="4" t="s">
        <v>17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 t="s">
        <v>848</v>
      </c>
      <c r="C84" s="4">
        <v>7.397612037E9</v>
      </c>
      <c r="D84" s="4">
        <v>5.21491035922E11</v>
      </c>
      <c r="E84" s="4">
        <v>3360.0</v>
      </c>
      <c r="F84" s="4" t="s">
        <v>326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6" t="s">
        <v>486</v>
      </c>
      <c r="C85" s="4">
        <v>9.789824961E9</v>
      </c>
      <c r="D85" s="4">
        <v>5.58582812444E11</v>
      </c>
      <c r="E85" s="4">
        <v>3540.0</v>
      </c>
      <c r="F85" s="4" t="s">
        <v>166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 t="s">
        <v>849</v>
      </c>
      <c r="C86" s="4">
        <v>9.940023374E9</v>
      </c>
      <c r="D86" s="4">
        <v>5.58565446568E11</v>
      </c>
      <c r="E86" s="4">
        <v>3540.0</v>
      </c>
      <c r="F86" s="4" t="s">
        <v>166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 t="s">
        <v>850</v>
      </c>
      <c r="C87" s="4">
        <v>7.639203001E9</v>
      </c>
      <c r="D87" s="4" t="s">
        <v>851</v>
      </c>
      <c r="E87" s="4">
        <v>3540.0</v>
      </c>
      <c r="F87" s="4" t="s">
        <v>101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 t="s">
        <v>852</v>
      </c>
      <c r="C88" s="4">
        <v>9.003050678E9</v>
      </c>
      <c r="D88" s="4">
        <v>5.58575552563E11</v>
      </c>
      <c r="E88" s="4">
        <v>1504.0</v>
      </c>
      <c r="F88" s="4" t="s">
        <v>853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 t="s">
        <v>854</v>
      </c>
      <c r="C89" s="4">
        <v>9.739753257E9</v>
      </c>
      <c r="D89" s="4" t="s">
        <v>855</v>
      </c>
      <c r="E89" s="4">
        <v>3540.0</v>
      </c>
      <c r="F89" s="4" t="s">
        <v>101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45877.0</v>
      </c>
      <c r="B90" s="4" t="s">
        <v>856</v>
      </c>
      <c r="C90" s="4">
        <v>9.980660831E9</v>
      </c>
      <c r="D90" s="4" t="s">
        <v>857</v>
      </c>
      <c r="E90" s="4">
        <v>3540.0</v>
      </c>
      <c r="F90" s="4" t="s">
        <v>843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 t="s">
        <v>858</v>
      </c>
      <c r="C91" s="4">
        <v>9.78771761E9</v>
      </c>
      <c r="D91" s="4">
        <v>5.2209193873E11</v>
      </c>
      <c r="E91" s="4">
        <v>1180.0</v>
      </c>
      <c r="F91" s="4" t="s">
        <v>39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4" t="s">
        <v>859</v>
      </c>
      <c r="C92" s="4">
        <v>8.304804517E9</v>
      </c>
      <c r="D92" s="4">
        <v>9.15431373508E11</v>
      </c>
      <c r="E92" s="4">
        <v>3540.0</v>
      </c>
      <c r="F92" s="4" t="s">
        <v>137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 t="s">
        <v>860</v>
      </c>
      <c r="C93" s="4">
        <v>6.597305684E9</v>
      </c>
      <c r="D93" s="4">
        <v>5.22089664172E11</v>
      </c>
      <c r="E93" s="4">
        <v>3540.0</v>
      </c>
      <c r="F93" s="4" t="s">
        <v>137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 t="s">
        <v>141</v>
      </c>
      <c r="C94" s="4" t="s">
        <v>861</v>
      </c>
      <c r="D94" s="4" t="s">
        <v>862</v>
      </c>
      <c r="E94" s="4">
        <v>3540.0</v>
      </c>
      <c r="F94" s="4" t="s">
        <v>125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 t="s">
        <v>490</v>
      </c>
      <c r="C95" s="4">
        <v>9.94012303E9</v>
      </c>
      <c r="D95" s="4">
        <v>1.0943301909E11</v>
      </c>
      <c r="E95" s="4">
        <v>3540.0</v>
      </c>
      <c r="F95" s="4" t="s">
        <v>863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 t="s">
        <v>864</v>
      </c>
      <c r="C96" s="4">
        <v>9.611399527E9</v>
      </c>
      <c r="D96" s="4">
        <v>5.22078132063E11</v>
      </c>
      <c r="E96" s="4">
        <v>3540.0</v>
      </c>
      <c r="F96" s="4" t="s">
        <v>62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4" t="s">
        <v>865</v>
      </c>
      <c r="C97" s="4">
        <v>9.790857944E9</v>
      </c>
      <c r="D97" s="4" t="s">
        <v>866</v>
      </c>
      <c r="E97" s="4">
        <v>3540.0</v>
      </c>
      <c r="F97" s="4" t="s">
        <v>126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4" t="s">
        <v>867</v>
      </c>
      <c r="C98" s="4">
        <v>9.633091514E9</v>
      </c>
      <c r="D98" s="4">
        <v>5.58647659423E11</v>
      </c>
      <c r="E98" s="4">
        <v>3540.0</v>
      </c>
      <c r="F98" s="4" t="s">
        <v>17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 t="s">
        <v>868</v>
      </c>
      <c r="C99" s="4">
        <v>9.072912755E9</v>
      </c>
      <c r="D99" s="4">
        <v>5.58695674782E11</v>
      </c>
      <c r="E99" s="4">
        <v>3540.0</v>
      </c>
      <c r="F99" s="4" t="s">
        <v>62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 t="s">
        <v>869</v>
      </c>
      <c r="C100" s="4">
        <v>7.539936193E9</v>
      </c>
      <c r="D100" s="4">
        <v>5.58673166524E11</v>
      </c>
      <c r="E100" s="4">
        <v>3540.0</v>
      </c>
      <c r="F100" s="4" t="s">
        <v>166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 t="s">
        <v>870</v>
      </c>
      <c r="C101" s="4">
        <v>9.245822249E9</v>
      </c>
      <c r="D101" s="4">
        <v>5.58699677551E11</v>
      </c>
      <c r="E101" s="4">
        <v>500.0</v>
      </c>
      <c r="F101" s="4" t="s">
        <v>871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 t="s">
        <v>872</v>
      </c>
      <c r="C102" s="4">
        <v>1.3133981139E10</v>
      </c>
      <c r="D102" s="4">
        <v>5.586350803E11</v>
      </c>
      <c r="E102" s="4">
        <v>3540.0</v>
      </c>
      <c r="F102" s="4" t="s">
        <v>62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4" t="s">
        <v>873</v>
      </c>
      <c r="C103" s="4">
        <v>9.944954016E9</v>
      </c>
      <c r="D103" s="4">
        <v>5.58507840281E11</v>
      </c>
      <c r="E103" s="4">
        <v>3540.0</v>
      </c>
      <c r="F103" s="4" t="s">
        <v>155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 t="s">
        <v>874</v>
      </c>
      <c r="C104" s="4">
        <v>8.523022608E9</v>
      </c>
      <c r="D104" s="4">
        <v>3.41211942001E11</v>
      </c>
      <c r="E104" s="4">
        <v>1680.0</v>
      </c>
      <c r="F104" s="4" t="s">
        <v>875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 t="s">
        <v>876</v>
      </c>
      <c r="C105" s="4">
        <v>9.498323793E9</v>
      </c>
      <c r="D105" s="4" t="s">
        <v>877</v>
      </c>
      <c r="E105" s="4">
        <v>3540.0</v>
      </c>
      <c r="F105" s="4" t="s">
        <v>169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 t="s">
        <v>878</v>
      </c>
      <c r="C106" s="4">
        <v>9.500383503E9</v>
      </c>
      <c r="D106" s="4">
        <v>5.5862368054E11</v>
      </c>
      <c r="E106" s="4">
        <v>3540.0</v>
      </c>
      <c r="F106" s="4" t="s">
        <v>129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10" t="s">
        <v>810</v>
      </c>
      <c r="C107" s="10">
        <v>9.655011339E9</v>
      </c>
      <c r="D107" s="11">
        <v>5.58633485023E11</v>
      </c>
      <c r="E107" s="10">
        <v>4008.0</v>
      </c>
      <c r="F107" s="10" t="s">
        <v>879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10" t="s">
        <v>880</v>
      </c>
      <c r="C108" s="10">
        <v>6.581572899E9</v>
      </c>
      <c r="D108" s="10" t="s">
        <v>881</v>
      </c>
      <c r="E108" s="10">
        <v>3540.0</v>
      </c>
      <c r="F108" s="10" t="s">
        <v>882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10" t="s">
        <v>139</v>
      </c>
      <c r="C109" s="10">
        <v>9.940908283E9</v>
      </c>
      <c r="D109" s="10">
        <v>5.58678386342E11</v>
      </c>
      <c r="E109" s="10">
        <v>3540.0</v>
      </c>
      <c r="F109" s="10" t="s">
        <v>17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"/>
      <c r="B110" s="10" t="s">
        <v>883</v>
      </c>
      <c r="C110" s="10">
        <v>7.349264116E9</v>
      </c>
      <c r="D110" s="10">
        <v>5.22092855414E11</v>
      </c>
      <c r="E110" s="10">
        <v>3540.0</v>
      </c>
      <c r="F110" s="11" t="s">
        <v>155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 t="s">
        <v>884</v>
      </c>
      <c r="B111" s="10"/>
      <c r="C111" s="10">
        <v>7.259635859E9</v>
      </c>
      <c r="D111" s="10">
        <v>8.43459737153E11</v>
      </c>
      <c r="E111" s="10">
        <v>3670.0</v>
      </c>
      <c r="F111" s="11" t="s">
        <v>885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10" t="s">
        <v>886</v>
      </c>
      <c r="C112" s="10">
        <v>9.446584486E9</v>
      </c>
      <c r="D112" s="10" t="s">
        <v>887</v>
      </c>
      <c r="E112" s="10">
        <v>3540.0</v>
      </c>
      <c r="F112" s="10" t="s">
        <v>843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10" t="s">
        <v>507</v>
      </c>
      <c r="C113" s="10">
        <v>9.944769096E9</v>
      </c>
      <c r="D113" s="10">
        <v>5.22082001135E11</v>
      </c>
      <c r="E113" s="10">
        <v>3540.0</v>
      </c>
      <c r="F113" s="10" t="s">
        <v>35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 t="s">
        <v>888</v>
      </c>
      <c r="B114" s="10" t="s">
        <v>889</v>
      </c>
      <c r="C114" s="10">
        <v>9.629342955E9</v>
      </c>
      <c r="D114" s="10">
        <v>5.58630193431E11</v>
      </c>
      <c r="E114" s="20">
        <v>3450.0</v>
      </c>
      <c r="F114" s="10" t="s">
        <v>17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10" t="s">
        <v>488</v>
      </c>
      <c r="C115" s="10">
        <v>9.884043317E9</v>
      </c>
      <c r="D115" s="10">
        <v>5.22009900657E11</v>
      </c>
      <c r="E115" s="10">
        <v>7080.0</v>
      </c>
      <c r="F115" s="10" t="s">
        <v>890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10" t="s">
        <v>891</v>
      </c>
      <c r="C116" s="10">
        <v>8.122991162E9</v>
      </c>
      <c r="D116" s="10">
        <v>5.58684392025E11</v>
      </c>
      <c r="E116" s="10">
        <v>3540.0</v>
      </c>
      <c r="F116" s="4" t="s">
        <v>805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4" t="s">
        <v>892</v>
      </c>
      <c r="C117" s="4">
        <v>9.025133604E9</v>
      </c>
      <c r="D117" s="4" t="s">
        <v>893</v>
      </c>
      <c r="E117" s="10">
        <v>3540.0</v>
      </c>
      <c r="F117" s="4" t="s">
        <v>17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10" t="s">
        <v>894</v>
      </c>
      <c r="C118" s="10">
        <v>9.443420714E9</v>
      </c>
      <c r="D118" s="10">
        <v>9.67620219809E11</v>
      </c>
      <c r="E118" s="10">
        <v>3540.0</v>
      </c>
      <c r="F118" s="10" t="s">
        <v>843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4" t="s">
        <v>393</v>
      </c>
      <c r="C119" s="10">
        <v>6.14815859E10</v>
      </c>
      <c r="D119" s="10">
        <v>6540.0</v>
      </c>
      <c r="E119" s="10">
        <v>3540.0</v>
      </c>
      <c r="F119" s="10" t="s">
        <v>98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>
        <v>45908.0</v>
      </c>
      <c r="B120" s="10" t="s">
        <v>895</v>
      </c>
      <c r="C120" s="10">
        <v>4.47466976172E11</v>
      </c>
      <c r="D120" s="10">
        <v>8.4415773668E10</v>
      </c>
      <c r="E120" s="10">
        <v>2987.0</v>
      </c>
      <c r="F120" s="10" t="s">
        <v>264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10" t="s">
        <v>896</v>
      </c>
      <c r="C121" s="10" t="s">
        <v>897</v>
      </c>
      <c r="D121" s="10">
        <v>8.99773792215E11</v>
      </c>
      <c r="E121" s="10">
        <v>1503.0</v>
      </c>
      <c r="F121" s="10" t="s">
        <v>582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10" t="s">
        <v>898</v>
      </c>
      <c r="C122" s="10">
        <v>9.88403224E9</v>
      </c>
      <c r="D122" s="10"/>
      <c r="E122" s="10"/>
      <c r="F122" s="10" t="s">
        <v>899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10" t="s">
        <v>900</v>
      </c>
      <c r="C123" s="10" t="s">
        <v>901</v>
      </c>
      <c r="D123" s="10" t="s">
        <v>902</v>
      </c>
      <c r="E123" s="10">
        <v>2360.0</v>
      </c>
      <c r="F123" s="10" t="s">
        <v>220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10" t="s">
        <v>903</v>
      </c>
      <c r="C124" s="10" t="s">
        <v>904</v>
      </c>
      <c r="D124" s="10">
        <v>5.22111862864E11</v>
      </c>
      <c r="E124" s="10">
        <v>2004.0</v>
      </c>
      <c r="F124" s="10" t="s">
        <v>905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12" t="s">
        <v>906</v>
      </c>
      <c r="C125" s="11">
        <v>9.080718202E9</v>
      </c>
      <c r="D125" s="11"/>
      <c r="E125" s="11">
        <v>3893.0</v>
      </c>
      <c r="F125" s="11" t="s">
        <v>907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10" t="s">
        <v>908</v>
      </c>
      <c r="C126" s="10">
        <v>7.200599975E9</v>
      </c>
      <c r="D126" s="10">
        <v>5.22187983315E11</v>
      </c>
      <c r="E126" s="10">
        <v>1770.0</v>
      </c>
      <c r="F126" s="10" t="s">
        <v>909</v>
      </c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10" t="s">
        <v>910</v>
      </c>
      <c r="C127" s="10">
        <v>8.21778859E9</v>
      </c>
      <c r="D127" s="10">
        <v>4.13292192156E11</v>
      </c>
      <c r="E127" s="10">
        <v>1504.0</v>
      </c>
      <c r="F127" s="10" t="s">
        <v>587</v>
      </c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10" t="s">
        <v>911</v>
      </c>
      <c r="C128" s="10">
        <v>9.88449328E9</v>
      </c>
      <c r="D128" s="10" t="s">
        <v>912</v>
      </c>
      <c r="E128" s="10">
        <v>1180.0</v>
      </c>
      <c r="F128" s="10" t="s">
        <v>913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 t="s">
        <v>914</v>
      </c>
      <c r="C129" s="4">
        <v>9.597463735E9</v>
      </c>
      <c r="D129" s="4">
        <v>5.58730328431E11</v>
      </c>
      <c r="E129" s="4">
        <v>3540.0</v>
      </c>
      <c r="F129" s="4" t="s">
        <v>915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 t="s">
        <v>916</v>
      </c>
      <c r="C130" s="4">
        <v>6.379011074E9</v>
      </c>
      <c r="D130" s="4">
        <v>6.88939168157E11</v>
      </c>
      <c r="E130" s="4">
        <v>111.0</v>
      </c>
      <c r="F130" s="4" t="s">
        <v>917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>
        <v>45938.0</v>
      </c>
      <c r="B131" s="4" t="s">
        <v>918</v>
      </c>
      <c r="C131" s="4">
        <v>9.176131775E9</v>
      </c>
      <c r="D131" s="4">
        <v>5.58812150951E11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 t="s">
        <v>919</v>
      </c>
      <c r="C132" s="4">
        <v>9.790746762E9</v>
      </c>
      <c r="D132" s="4">
        <v>5.58786805644E11</v>
      </c>
      <c r="E132" s="4">
        <v>2004.0</v>
      </c>
      <c r="F132" s="4" t="s">
        <v>770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 t="s">
        <v>920</v>
      </c>
      <c r="C133" s="4">
        <v>6.581971862E9</v>
      </c>
      <c r="D133" s="4">
        <v>1.09590723389E11</v>
      </c>
      <c r="E133" s="4">
        <v>3360.0</v>
      </c>
      <c r="F133" s="4" t="s">
        <v>542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>
        <v>45969.0</v>
      </c>
      <c r="B134" s="4" t="s">
        <v>921</v>
      </c>
      <c r="C134" s="4">
        <v>8.056129439E9</v>
      </c>
      <c r="D134" s="4">
        <v>5.58962798093E11</v>
      </c>
      <c r="E134" s="4">
        <v>2443.0</v>
      </c>
      <c r="F134" s="4" t="s">
        <v>266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 t="s">
        <v>922</v>
      </c>
      <c r="C135" s="4">
        <v>8.489021596E9</v>
      </c>
      <c r="D135" s="4" t="s">
        <v>923</v>
      </c>
      <c r="E135" s="4">
        <v>1503.0</v>
      </c>
      <c r="F135" s="4" t="s">
        <v>568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 t="s">
        <v>924</v>
      </c>
      <c r="C136" s="4" t="s">
        <v>925</v>
      </c>
      <c r="D136" s="4" t="s">
        <v>926</v>
      </c>
      <c r="E136" s="4">
        <v>1180.0</v>
      </c>
      <c r="F136" s="4" t="s">
        <v>442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 t="s">
        <v>927</v>
      </c>
      <c r="C137" s="4">
        <v>9.6871657709E10</v>
      </c>
      <c r="D137" s="4">
        <v>1.93250933677E11</v>
      </c>
      <c r="E137" s="4">
        <v>3920.0</v>
      </c>
      <c r="F137" s="4" t="s">
        <v>928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 t="s">
        <v>929</v>
      </c>
      <c r="C138" s="4">
        <v>9.944644315E9</v>
      </c>
      <c r="D138" s="4" t="s">
        <v>930</v>
      </c>
      <c r="E138" s="4">
        <v>2380.0</v>
      </c>
      <c r="F138" s="4" t="s">
        <v>931</v>
      </c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 t="s">
        <v>932</v>
      </c>
      <c r="C139" s="4" t="s">
        <v>933</v>
      </c>
      <c r="D139" s="4">
        <v>1.09259102507E11</v>
      </c>
      <c r="E139" s="4">
        <v>4720.0</v>
      </c>
      <c r="F139" s="4" t="s">
        <v>934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 t="s">
        <v>935</v>
      </c>
      <c r="C140" s="4">
        <v>9.790058012E9</v>
      </c>
      <c r="D140" s="4" t="s">
        <v>936</v>
      </c>
      <c r="E140" s="4">
        <v>3507.0</v>
      </c>
      <c r="F140" s="4" t="s">
        <v>937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 t="s">
        <v>938</v>
      </c>
      <c r="C141" s="4">
        <v>8.606796E9</v>
      </c>
      <c r="D141" s="4">
        <v>5.22350647879E11</v>
      </c>
      <c r="E141" s="4">
        <v>1503.0</v>
      </c>
      <c r="F141" s="4" t="s">
        <v>939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 t="s">
        <v>507</v>
      </c>
      <c r="C142" s="4">
        <v>9.790066226E9</v>
      </c>
      <c r="D142" s="4">
        <v>1.09644897875E11</v>
      </c>
      <c r="E142" s="4">
        <v>2360.0</v>
      </c>
      <c r="F142" s="4" t="s">
        <v>940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" t="s">
        <v>941</v>
      </c>
      <c r="C143" s="4">
        <v>8.870923031E9</v>
      </c>
      <c r="D143" s="4" t="s">
        <v>942</v>
      </c>
      <c r="E143" s="4">
        <v>2443.0</v>
      </c>
      <c r="F143" s="4" t="s">
        <v>940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>
        <v>45999.0</v>
      </c>
      <c r="B144" s="4" t="s">
        <v>943</v>
      </c>
      <c r="C144" s="4" t="s">
        <v>944</v>
      </c>
      <c r="D144" s="4">
        <v>3.93163183488E11</v>
      </c>
      <c r="E144" s="4">
        <v>2004.0</v>
      </c>
      <c r="F144" s="4" t="s">
        <v>945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 t="s">
        <v>946</v>
      </c>
      <c r="C145" s="4" t="s">
        <v>947</v>
      </c>
      <c r="D145" s="4">
        <v>1.09658286687E11</v>
      </c>
      <c r="E145" s="4">
        <v>24908.0</v>
      </c>
      <c r="F145" s="4" t="s">
        <v>948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 t="s">
        <v>949</v>
      </c>
      <c r="C146" s="4">
        <v>9.444536477E9</v>
      </c>
      <c r="D146" s="4">
        <v>5.59062624673E11</v>
      </c>
      <c r="E146" s="4">
        <v>1504.0</v>
      </c>
      <c r="F146" s="4" t="s">
        <v>587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 t="s">
        <v>950</v>
      </c>
      <c r="C147" s="4">
        <v>9.566139045E9</v>
      </c>
      <c r="D147" s="4">
        <v>1.09678325314E11</v>
      </c>
      <c r="E147" s="4">
        <v>1180.0</v>
      </c>
      <c r="F147" s="4" t="s">
        <v>39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 t="s">
        <v>951</v>
      </c>
      <c r="C148" s="4" t="s">
        <v>952</v>
      </c>
      <c r="D148" s="4"/>
      <c r="E148" s="4">
        <v>1503.0</v>
      </c>
      <c r="F148" s="4" t="s">
        <v>64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 t="s">
        <v>953</v>
      </c>
      <c r="C149" s="6">
        <v>6.382433421E9</v>
      </c>
      <c r="D149" s="4" t="s">
        <v>954</v>
      </c>
      <c r="E149" s="4">
        <v>2156.0</v>
      </c>
      <c r="F149" s="4" t="s">
        <v>955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956</v>
      </c>
      <c r="B150" s="1" t="s">
        <v>957</v>
      </c>
      <c r="C150" s="6" t="s">
        <v>952</v>
      </c>
      <c r="D150" s="4">
        <v>5.22130255004E11</v>
      </c>
      <c r="E150" s="4">
        <v>1503.0</v>
      </c>
      <c r="F150" s="2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 t="s">
        <v>958</v>
      </c>
      <c r="C151" s="6">
        <v>9.655668839E9</v>
      </c>
      <c r="D151" s="4">
        <v>5.59038505218E11</v>
      </c>
      <c r="E151" s="4">
        <v>7417.0</v>
      </c>
      <c r="F151" s="4" t="s">
        <v>959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6"/>
      <c r="D152" s="4"/>
      <c r="E152" s="4"/>
      <c r="F152" s="4" t="s">
        <v>960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6"/>
      <c r="D153" s="4"/>
      <c r="E153" s="4"/>
      <c r="F153" s="4" t="s">
        <v>190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 t="s">
        <v>961</v>
      </c>
      <c r="C154" s="6" t="s">
        <v>962</v>
      </c>
      <c r="D154" s="4" t="s">
        <v>963</v>
      </c>
      <c r="E154" s="4">
        <v>1503.0</v>
      </c>
      <c r="F154" s="4" t="s">
        <v>964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 t="s">
        <v>141</v>
      </c>
      <c r="C155" s="6" t="s">
        <v>965</v>
      </c>
      <c r="D155" s="4" t="s">
        <v>966</v>
      </c>
      <c r="E155" s="4">
        <v>2360.0</v>
      </c>
      <c r="F155" s="4" t="s">
        <v>333</v>
      </c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 t="s">
        <v>967</v>
      </c>
      <c r="C156" s="6">
        <v>9.884216885E9</v>
      </c>
      <c r="D156" s="4">
        <v>5.590245537E11</v>
      </c>
      <c r="E156" s="4">
        <v>1770.0</v>
      </c>
      <c r="F156" s="4" t="s">
        <v>50</v>
      </c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 t="s">
        <v>968</v>
      </c>
      <c r="C157" s="6">
        <v>9.626066287E9</v>
      </c>
      <c r="D157" s="4">
        <v>5.22329586914E11</v>
      </c>
      <c r="E157" s="4">
        <v>2004.0</v>
      </c>
      <c r="F157" s="4" t="s">
        <v>969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970</v>
      </c>
      <c r="B158" s="4" t="s">
        <v>971</v>
      </c>
      <c r="C158" s="6">
        <v>9.884449273E9</v>
      </c>
      <c r="D158" s="4">
        <v>5.59189494304E11</v>
      </c>
      <c r="E158" s="4">
        <v>1770.0</v>
      </c>
      <c r="F158" s="4" t="s">
        <v>252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 t="s">
        <v>972</v>
      </c>
      <c r="C159" s="4">
        <v>9.597305657E9</v>
      </c>
      <c r="D159" s="4">
        <v>5.22596425154E11</v>
      </c>
      <c r="E159" s="4">
        <v>111.0</v>
      </c>
      <c r="F159" s="4" t="s">
        <v>917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 t="s">
        <v>973</v>
      </c>
      <c r="C160" s="4">
        <v>9.080259868E9</v>
      </c>
      <c r="D160" s="4">
        <v>1.09737161161E11</v>
      </c>
      <c r="E160" s="4">
        <v>111.0</v>
      </c>
      <c r="F160" s="4" t="s">
        <v>974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 t="s">
        <v>975</v>
      </c>
      <c r="C161" s="4">
        <v>9.080014811E9</v>
      </c>
      <c r="D161" s="4">
        <v>5.22505244243E11</v>
      </c>
      <c r="E161" s="4">
        <v>4810.0</v>
      </c>
      <c r="F161" s="4" t="s">
        <v>976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 t="s">
        <v>977</v>
      </c>
      <c r="C162" s="4">
        <v>9.843739965E9</v>
      </c>
      <c r="D162" s="4"/>
      <c r="E162" s="4">
        <v>111.0</v>
      </c>
      <c r="F162" s="4" t="s">
        <v>978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 t="s">
        <v>979</v>
      </c>
      <c r="C163" s="4">
        <v>9.605396623E9</v>
      </c>
      <c r="D163" s="22" t="s">
        <v>980</v>
      </c>
      <c r="E163" s="22" t="s">
        <v>981</v>
      </c>
      <c r="F163" s="22" t="s">
        <v>982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 t="s">
        <v>983</v>
      </c>
      <c r="C164" s="4">
        <v>9.79051106E9</v>
      </c>
      <c r="D164" s="4">
        <v>5.22518929861E11</v>
      </c>
      <c r="E164" s="4">
        <v>2004.0</v>
      </c>
      <c r="F164" s="4" t="s">
        <v>984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 t="s">
        <v>572</v>
      </c>
      <c r="C165" s="4">
        <v>8.925116493E9</v>
      </c>
      <c r="D165" s="4"/>
      <c r="E165" s="4">
        <v>7080.0</v>
      </c>
      <c r="F165" s="4" t="s">
        <v>985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 t="s">
        <v>986</v>
      </c>
      <c r="C166" s="4">
        <v>9.751338457E9</v>
      </c>
      <c r="D166" s="4">
        <v>5.22576268243E11</v>
      </c>
      <c r="E166" s="4">
        <v>2004.0</v>
      </c>
      <c r="F166" s="4" t="s">
        <v>987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 t="s">
        <v>988</v>
      </c>
      <c r="C167" s="4">
        <v>8.838495279E9</v>
      </c>
      <c r="D167" s="4"/>
      <c r="E167" s="4"/>
      <c r="F167" s="4" t="s">
        <v>989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990</v>
      </c>
      <c r="B168" s="4" t="s">
        <v>291</v>
      </c>
      <c r="C168" s="4">
        <v>9.061945126E9</v>
      </c>
      <c r="D168" s="4">
        <v>5.22637670958E11</v>
      </c>
      <c r="E168" s="4">
        <v>1180.0</v>
      </c>
      <c r="F168" s="4" t="s">
        <v>227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 t="s">
        <v>991</v>
      </c>
      <c r="C169" s="4">
        <v>4.47823915029E11</v>
      </c>
      <c r="D169" s="4">
        <v>5.2252992801E11</v>
      </c>
      <c r="E169" s="4">
        <v>1770.0</v>
      </c>
      <c r="F169" s="4" t="s">
        <v>388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 t="s">
        <v>992</v>
      </c>
      <c r="C170" s="4">
        <v>8.825549158E9</v>
      </c>
      <c r="D170" s="4">
        <v>5.59213340023E11</v>
      </c>
      <c r="E170" s="4">
        <v>777.0</v>
      </c>
      <c r="F170" s="4" t="s">
        <v>993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 t="s">
        <v>994</v>
      </c>
      <c r="C171" s="4" t="s">
        <v>995</v>
      </c>
      <c r="D171" s="4">
        <v>1.09814336211E11</v>
      </c>
      <c r="E171" s="4">
        <v>2360.0</v>
      </c>
      <c r="F171" s="4" t="s">
        <v>39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 t="s">
        <v>967</v>
      </c>
      <c r="C172" s="4">
        <v>4.47450267918E11</v>
      </c>
      <c r="D172" s="4"/>
      <c r="E172" s="4">
        <v>6039.0</v>
      </c>
      <c r="F172" s="4" t="s">
        <v>996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997</v>
      </c>
      <c r="B173" s="4" t="s">
        <v>998</v>
      </c>
      <c r="C173" s="4">
        <v>9.444264869E9</v>
      </c>
      <c r="D173" s="4">
        <v>5.22778443337E11</v>
      </c>
      <c r="E173" s="4">
        <v>3360.0</v>
      </c>
      <c r="F173" s="4" t="s">
        <v>542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 t="s">
        <v>699</v>
      </c>
      <c r="C174" s="4">
        <v>9.940917546E9</v>
      </c>
      <c r="D174" s="4">
        <v>5.59383441736E11</v>
      </c>
      <c r="E174" s="4">
        <v>2360.0</v>
      </c>
      <c r="F174" s="4" t="s">
        <v>266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 t="s">
        <v>999</v>
      </c>
      <c r="C175" s="4">
        <v>7.416657773E9</v>
      </c>
      <c r="D175" s="4">
        <v>5.59302639492E11</v>
      </c>
      <c r="E175" s="4">
        <v>1770.0</v>
      </c>
      <c r="F175" s="4" t="s">
        <v>60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 t="s">
        <v>1000</v>
      </c>
      <c r="C176" s="4">
        <v>9.787410925E9</v>
      </c>
      <c r="D176" s="4">
        <v>7.66501602275E11</v>
      </c>
      <c r="E176" s="4">
        <v>350.0</v>
      </c>
      <c r="F176" s="4" t="s">
        <v>1001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 t="s">
        <v>1002</v>
      </c>
      <c r="C177" s="4">
        <v>8.919889402E9</v>
      </c>
      <c r="D177" s="4">
        <v>1.6294449182E11</v>
      </c>
      <c r="E177" s="4">
        <v>1770.0</v>
      </c>
      <c r="F177" s="4" t="s">
        <v>1003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 t="s">
        <v>1004</v>
      </c>
      <c r="C178" s="4">
        <v>9.080358843E9</v>
      </c>
      <c r="D178" s="4">
        <v>5.59329749602E11</v>
      </c>
      <c r="E178" s="4">
        <v>1770.0</v>
      </c>
      <c r="F178" s="4" t="s">
        <v>144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 t="s">
        <v>1005</v>
      </c>
      <c r="C179" s="4">
        <v>9.385377651E9</v>
      </c>
      <c r="D179" s="4">
        <v>1.09864189085E11</v>
      </c>
      <c r="E179" s="4">
        <v>1770.0</v>
      </c>
      <c r="F179" s="4" t="s">
        <v>50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 t="s">
        <v>1006</v>
      </c>
      <c r="C180" s="4">
        <v>9.78771761E9</v>
      </c>
      <c r="D180" s="4">
        <v>9.93224625272E11</v>
      </c>
      <c r="E180" s="4">
        <v>2004.0</v>
      </c>
      <c r="F180" s="4" t="s">
        <v>1007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1008</v>
      </c>
      <c r="B181" s="4" t="s">
        <v>1009</v>
      </c>
      <c r="C181" s="4" t="s">
        <v>1010</v>
      </c>
      <c r="D181" s="4">
        <v>8.74267222285E11</v>
      </c>
      <c r="E181" s="4">
        <v>1180.0</v>
      </c>
      <c r="F181" s="4" t="s">
        <v>39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 t="s">
        <v>1011</v>
      </c>
      <c r="C182" s="4" t="s">
        <v>1012</v>
      </c>
      <c r="D182" s="4">
        <v>5.59422999586E11</v>
      </c>
      <c r="E182" s="4">
        <v>2990.0</v>
      </c>
      <c r="F182" s="4" t="s">
        <v>264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 t="s">
        <v>1013</v>
      </c>
      <c r="C183" s="4">
        <v>9.940787159E9</v>
      </c>
      <c r="D183" s="4">
        <v>5.22827007175E11</v>
      </c>
      <c r="E183" s="4">
        <v>1770.0</v>
      </c>
      <c r="F183" s="4" t="s">
        <v>50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 t="s">
        <v>1014</v>
      </c>
      <c r="C184" s="4">
        <v>9.597033381E9</v>
      </c>
      <c r="D184" s="4">
        <v>5.59457000258E11</v>
      </c>
      <c r="E184" s="4">
        <v>111.0</v>
      </c>
      <c r="F184" s="4" t="s">
        <v>1015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 t="s">
        <v>983</v>
      </c>
      <c r="C185" s="4">
        <v>9.79051106E9</v>
      </c>
      <c r="D185" s="4">
        <v>5.22832503445E11</v>
      </c>
      <c r="E185" s="4">
        <v>1503.0</v>
      </c>
      <c r="F185" s="4" t="s">
        <v>1016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1017</v>
      </c>
      <c r="B186" s="4" t="s">
        <v>1018</v>
      </c>
      <c r="C186" s="4">
        <v>8.590761707E9</v>
      </c>
      <c r="D186" s="4">
        <v>5.59587079558E11</v>
      </c>
      <c r="E186" s="4">
        <v>3507.0</v>
      </c>
      <c r="F186" s="4" t="s">
        <v>1019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 t="s">
        <v>1020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 t="s">
        <v>1021</v>
      </c>
      <c r="C188" s="4">
        <v>8.110948452E9</v>
      </c>
      <c r="D188" s="4">
        <v>9.75085656102E11</v>
      </c>
      <c r="E188" s="4">
        <v>1180.0</v>
      </c>
      <c r="F188" s="4" t="s">
        <v>442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 t="s">
        <v>1022</v>
      </c>
      <c r="C189" s="4" t="s">
        <v>1023</v>
      </c>
      <c r="D189" s="4">
        <v>5.22959115E11</v>
      </c>
      <c r="E189" s="4">
        <v>1770.0</v>
      </c>
      <c r="F189" s="4" t="s">
        <v>348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 t="s">
        <v>1024</v>
      </c>
      <c r="C190" s="4" t="s">
        <v>788</v>
      </c>
      <c r="D190" s="4">
        <v>5.57980022608E11</v>
      </c>
      <c r="E190" s="4">
        <v>1503.0</v>
      </c>
      <c r="F190" s="4" t="s">
        <v>1025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 t="s">
        <v>1026</v>
      </c>
      <c r="C191" s="4">
        <v>9.600037393E9</v>
      </c>
      <c r="D191" s="4">
        <v>5.59533334105E11</v>
      </c>
      <c r="E191" s="4">
        <v>350.0</v>
      </c>
      <c r="F191" s="4" t="s">
        <v>1027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1028</v>
      </c>
      <c r="B192" s="4" t="s">
        <v>1029</v>
      </c>
      <c r="C192" s="4" t="s">
        <v>1030</v>
      </c>
      <c r="D192" s="4">
        <v>5.23088989675E11</v>
      </c>
      <c r="E192" s="4">
        <v>7080.0</v>
      </c>
      <c r="F192" s="4" t="s">
        <v>1031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 t="s">
        <v>1032</v>
      </c>
      <c r="C193" s="4">
        <v>8.838791297E9</v>
      </c>
      <c r="D193" s="4" t="s">
        <v>1033</v>
      </c>
      <c r="E193" s="4">
        <v>3507.0</v>
      </c>
      <c r="F193" s="4" t="s">
        <v>1034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 t="s">
        <v>1035</v>
      </c>
      <c r="C194" s="4">
        <v>9.88449328E9</v>
      </c>
      <c r="D194" s="4">
        <v>1.09973913935E11</v>
      </c>
      <c r="E194" s="4">
        <v>1770.0</v>
      </c>
      <c r="F194" s="4" t="s">
        <v>388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 t="s">
        <v>1036</v>
      </c>
      <c r="C195" s="4">
        <v>7.760957005E9</v>
      </c>
      <c r="D195" s="4">
        <v>7.05398272276E11</v>
      </c>
      <c r="E195" s="4">
        <v>1770.0</v>
      </c>
      <c r="F195" s="4" t="s">
        <v>180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 t="s">
        <v>342</v>
      </c>
      <c r="C196" s="4">
        <v>9.677132809E9</v>
      </c>
      <c r="D196" s="4">
        <v>5.23097122779E11</v>
      </c>
      <c r="E196" s="4">
        <v>3409.0</v>
      </c>
      <c r="F196" s="4" t="s">
        <v>1037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 t="s">
        <v>1038</v>
      </c>
      <c r="C197" s="4">
        <v>9.790750896E9</v>
      </c>
      <c r="D197" s="4">
        <v>1.09978749666E11</v>
      </c>
      <c r="E197" s="4">
        <v>3471.0</v>
      </c>
      <c r="F197" s="4" t="s">
        <v>1039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 t="s">
        <v>1040</v>
      </c>
      <c r="C198" s="4">
        <v>8.870186946E9</v>
      </c>
      <c r="D198" s="4">
        <v>1.09979254592E11</v>
      </c>
      <c r="E198" s="4">
        <v>1180.0</v>
      </c>
      <c r="F198" s="4" t="s">
        <v>121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 t="s">
        <v>1041</v>
      </c>
      <c r="C199" s="4">
        <v>9.790442264E9</v>
      </c>
      <c r="D199" s="4">
        <v>7.224750666E9</v>
      </c>
      <c r="E199" s="4">
        <v>9519.0</v>
      </c>
      <c r="F199" s="4" t="s">
        <v>64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 t="s">
        <v>960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 t="s">
        <v>1042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 t="s">
        <v>1043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 t="s">
        <v>1044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 t="s">
        <v>387</v>
      </c>
      <c r="C204" s="4">
        <v>9.843642447E9</v>
      </c>
      <c r="D204" s="4">
        <v>5.23046348603E11</v>
      </c>
      <c r="E204" s="4">
        <v>1770.0</v>
      </c>
      <c r="F204" s="4" t="s">
        <v>297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 t="s">
        <v>1045</v>
      </c>
      <c r="C205" s="4">
        <v>9.962077961E9</v>
      </c>
      <c r="D205" s="4">
        <v>5.23033085498E11</v>
      </c>
      <c r="E205" s="4">
        <v>1770.0</v>
      </c>
      <c r="F205" s="4" t="s">
        <v>50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 t="s">
        <v>792</v>
      </c>
      <c r="C206" s="4">
        <v>9.790066226E9</v>
      </c>
      <c r="D206" s="4">
        <v>1.09985601337E11</v>
      </c>
      <c r="E206" s="4">
        <v>1770.0</v>
      </c>
      <c r="F206" s="4" t="s">
        <v>60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 t="s">
        <v>1046</v>
      </c>
      <c r="C207" s="4">
        <v>9.087520162E9</v>
      </c>
      <c r="D207" s="4">
        <v>5.23009620055E11</v>
      </c>
      <c r="E207" s="4">
        <v>1770.0</v>
      </c>
      <c r="F207" s="4" t="s">
        <v>348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 t="s">
        <v>1047</v>
      </c>
      <c r="C208" s="4">
        <v>7.075462511E9</v>
      </c>
      <c r="D208" s="4">
        <v>5.2303028916E11</v>
      </c>
      <c r="E208" s="4">
        <v>1180.0</v>
      </c>
      <c r="F208" s="4" t="s">
        <v>39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 t="s">
        <v>1048</v>
      </c>
      <c r="C209" s="4">
        <v>9.500026744E9</v>
      </c>
      <c r="D209" s="4" t="s">
        <v>1049</v>
      </c>
      <c r="E209" s="4">
        <v>2004.0</v>
      </c>
      <c r="F209" s="4" t="s">
        <v>359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 t="s">
        <v>1050</v>
      </c>
      <c r="C210" s="4">
        <v>9.715207939E9</v>
      </c>
      <c r="D210" s="4">
        <v>5.59671212514E11</v>
      </c>
      <c r="E210" s="4">
        <v>1770.0</v>
      </c>
      <c r="F210" s="4" t="s">
        <v>297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 t="s">
        <v>1051</v>
      </c>
      <c r="C211" s="4">
        <v>8.668137663E9</v>
      </c>
      <c r="D211" s="4">
        <v>5.5969150347E11</v>
      </c>
      <c r="E211" s="4">
        <v>3360.0</v>
      </c>
      <c r="F211" s="4" t="s">
        <v>1052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 t="s">
        <v>1053</v>
      </c>
      <c r="C212" s="4" t="s">
        <v>1054</v>
      </c>
      <c r="D212" s="4">
        <v>5.2300310399E11</v>
      </c>
      <c r="E212" s="4">
        <v>3540.0</v>
      </c>
      <c r="F212" s="4" t="s">
        <v>1052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1055</v>
      </c>
      <c r="B213" s="4" t="s">
        <v>1056</v>
      </c>
      <c r="C213" s="4" t="s">
        <v>1057</v>
      </c>
      <c r="D213" s="4">
        <v>5.59724342939E11</v>
      </c>
      <c r="E213" s="4">
        <v>1180.0</v>
      </c>
      <c r="F213" s="4" t="s">
        <v>227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B214" s="4" t="s">
        <v>1058</v>
      </c>
      <c r="C214" s="4">
        <v>6.598550634E9</v>
      </c>
      <c r="D214" s="4"/>
      <c r="E214" s="4">
        <v>7080.0</v>
      </c>
      <c r="F214" s="4" t="s">
        <v>1059</v>
      </c>
      <c r="G214" s="4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 t="s">
        <v>708</v>
      </c>
      <c r="C215" s="4">
        <v>9.061945126E9</v>
      </c>
      <c r="D215" s="4">
        <v>5.23164428262E11</v>
      </c>
      <c r="E215" s="4">
        <v>1180.0</v>
      </c>
      <c r="F215" s="4" t="s">
        <v>39</v>
      </c>
      <c r="G215" s="4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 t="s">
        <v>1060</v>
      </c>
      <c r="C216" s="4">
        <v>9.566613924E9</v>
      </c>
      <c r="D216" s="4">
        <v>5.23164397092E11</v>
      </c>
      <c r="E216" s="4">
        <v>1770.0</v>
      </c>
      <c r="F216" s="4" t="s">
        <v>297</v>
      </c>
      <c r="G216" s="4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 t="s">
        <v>1061</v>
      </c>
      <c r="C217" s="4">
        <v>9.36056747E9</v>
      </c>
      <c r="D217" s="4">
        <v>5.23165684836E11</v>
      </c>
      <c r="E217" s="4">
        <v>789.0</v>
      </c>
      <c r="F217" s="4" t="s">
        <v>1062</v>
      </c>
      <c r="G217" s="4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 t="s">
        <v>518</v>
      </c>
      <c r="C218" s="4">
        <v>9.840290803E9</v>
      </c>
      <c r="D218" s="4">
        <v>5.59641270671E11</v>
      </c>
      <c r="E218" s="4">
        <v>1770.0</v>
      </c>
      <c r="F218" s="4" t="s">
        <v>297</v>
      </c>
      <c r="G218" s="4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 t="s">
        <v>1063</v>
      </c>
      <c r="C219" s="4" t="s">
        <v>1064</v>
      </c>
      <c r="D219" s="4"/>
      <c r="E219" s="4">
        <v>1814.0</v>
      </c>
      <c r="F219" s="4" t="s">
        <v>1065</v>
      </c>
      <c r="G219" s="4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 t="s">
        <v>1066</v>
      </c>
      <c r="C220" s="4">
        <v>6.369462289E9</v>
      </c>
      <c r="D220" s="4">
        <v>1.10024992808E11</v>
      </c>
      <c r="E220" s="4">
        <v>1180.0</v>
      </c>
      <c r="F220" s="4" t="s">
        <v>121</v>
      </c>
      <c r="G220" s="4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 t="s">
        <v>119</v>
      </c>
      <c r="C221" s="4">
        <v>9.884520442E9</v>
      </c>
      <c r="D221" s="4">
        <v>6.32374207318E11</v>
      </c>
      <c r="E221" s="4">
        <v>1770.0</v>
      </c>
      <c r="F221" s="4" t="s">
        <v>351</v>
      </c>
      <c r="G221" s="4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 t="s">
        <v>1067</v>
      </c>
      <c r="C222" s="4">
        <v>9.980978933E9</v>
      </c>
      <c r="D222" s="4">
        <v>5.23112536161E11</v>
      </c>
      <c r="E222" s="4">
        <v>1770.0</v>
      </c>
      <c r="F222" s="4" t="s">
        <v>330</v>
      </c>
      <c r="G222" s="4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23" t="s">
        <v>1068</v>
      </c>
      <c r="C223" s="24">
        <v>9.710025824E9</v>
      </c>
      <c r="D223" s="24">
        <v>5.22679868837E11</v>
      </c>
      <c r="E223" s="24">
        <v>2500.0</v>
      </c>
      <c r="F223" s="4" t="s">
        <v>1069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7" t="s">
        <v>1070</v>
      </c>
      <c r="C224" s="4">
        <v>9.789040706E9</v>
      </c>
      <c r="D224" s="4">
        <v>5.59736383962E11</v>
      </c>
      <c r="E224" s="4">
        <v>2360.0</v>
      </c>
      <c r="F224" s="4" t="s">
        <v>1071</v>
      </c>
      <c r="G224" s="4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 t="s">
        <v>1072</v>
      </c>
      <c r="C225" s="4">
        <v>6.582010623E9</v>
      </c>
      <c r="D225" s="4" t="s">
        <v>1073</v>
      </c>
      <c r="E225" s="4">
        <v>1770.0</v>
      </c>
      <c r="F225" s="4" t="s">
        <v>348</v>
      </c>
      <c r="G225" s="4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1074</v>
      </c>
      <c r="B226" s="4" t="s">
        <v>1075</v>
      </c>
      <c r="C226" s="4">
        <v>9.00335718E9</v>
      </c>
      <c r="D226" s="4">
        <v>1.10053812712E11</v>
      </c>
      <c r="E226" s="4">
        <v>1680.0</v>
      </c>
      <c r="F226" s="4" t="s">
        <v>875</v>
      </c>
      <c r="G226" s="4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 t="s">
        <v>697</v>
      </c>
      <c r="C227" s="4">
        <v>9.597445511E9</v>
      </c>
      <c r="D227" s="4">
        <v>1.11391607553E11</v>
      </c>
      <c r="E227" s="4">
        <v>1180.0</v>
      </c>
      <c r="F227" s="4" t="s">
        <v>39</v>
      </c>
      <c r="G227" s="4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7" t="s">
        <v>1076</v>
      </c>
      <c r="C228" s="4">
        <v>9.79086212E9</v>
      </c>
      <c r="D228" s="4">
        <v>1.10053840398E11</v>
      </c>
      <c r="E228" s="4">
        <v>1770.0</v>
      </c>
      <c r="F228" s="4" t="s">
        <v>180</v>
      </c>
      <c r="G228" s="4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 t="s">
        <v>1066</v>
      </c>
      <c r="C229" s="4">
        <v>7.339499138E9</v>
      </c>
      <c r="D229" s="4">
        <v>5.23272989216E11</v>
      </c>
      <c r="E229" s="4">
        <v>1770.0</v>
      </c>
      <c r="F229" s="4" t="s">
        <v>180</v>
      </c>
      <c r="G229" s="4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 t="s">
        <v>1077</v>
      </c>
      <c r="C230" s="4">
        <v>9.952403721E9</v>
      </c>
      <c r="D230" s="4" t="s">
        <v>1078</v>
      </c>
      <c r="E230" s="4">
        <v>3360.0</v>
      </c>
      <c r="F230" s="4" t="s">
        <v>1079</v>
      </c>
      <c r="G230" s="4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 t="s">
        <v>1080</v>
      </c>
      <c r="C231" s="4">
        <v>8.867524995E9</v>
      </c>
      <c r="D231" s="4">
        <v>5.23200081865E11</v>
      </c>
      <c r="E231" s="4">
        <v>1770.0</v>
      </c>
      <c r="F231" s="4" t="s">
        <v>422</v>
      </c>
      <c r="G231" s="4"/>
      <c r="H231" s="1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 t="s">
        <v>1081</v>
      </c>
      <c r="C232" s="4">
        <v>9.846505548E9</v>
      </c>
      <c r="D232" s="4">
        <v>1.10058256852E11</v>
      </c>
      <c r="E232" s="4">
        <v>2004.0</v>
      </c>
      <c r="F232" s="4" t="s">
        <v>1082</v>
      </c>
      <c r="G232" s="4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 t="s">
        <v>1083</v>
      </c>
      <c r="C233" s="4">
        <v>9.7430314605E10</v>
      </c>
      <c r="D233" s="4">
        <v>1.10064638083E11</v>
      </c>
      <c r="E233" s="4">
        <v>1770.0</v>
      </c>
      <c r="F233" s="4" t="s">
        <v>413</v>
      </c>
      <c r="G233" s="4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 t="s">
        <v>1084</v>
      </c>
      <c r="C234" s="4">
        <v>9.84068956E9</v>
      </c>
      <c r="D234" s="4">
        <v>5.2322551857E11</v>
      </c>
      <c r="E234" s="4">
        <v>2987.0</v>
      </c>
      <c r="F234" s="4" t="s">
        <v>96</v>
      </c>
      <c r="G234" s="4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 t="s">
        <v>1085</v>
      </c>
      <c r="C235" s="4">
        <v>8.63763803E9</v>
      </c>
      <c r="D235" s="4">
        <v>5.23224808323E11</v>
      </c>
      <c r="E235" s="4">
        <v>1680.0</v>
      </c>
      <c r="F235" s="4" t="s">
        <v>875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 t="s">
        <v>1086</v>
      </c>
      <c r="C237" s="4">
        <v>9.845698281E9</v>
      </c>
      <c r="D237" s="4">
        <v>1.10079789759E11</v>
      </c>
      <c r="E237" s="4">
        <v>1770.0</v>
      </c>
      <c r="F237" s="4" t="s">
        <v>60</v>
      </c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 t="s">
        <v>1087</v>
      </c>
      <c r="C238" s="4">
        <v>8.667252455E9</v>
      </c>
      <c r="D238" s="4">
        <v>1.10084677938E11</v>
      </c>
      <c r="E238" s="4">
        <v>1770.0</v>
      </c>
      <c r="F238" s="4" t="s">
        <v>60</v>
      </c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 t="s">
        <v>1088</v>
      </c>
      <c r="C239" s="4">
        <v>7.84531306E9</v>
      </c>
      <c r="D239" s="4">
        <v>4.50436943927E11</v>
      </c>
      <c r="E239" s="4">
        <v>111.0</v>
      </c>
      <c r="F239" s="4" t="s">
        <v>1089</v>
      </c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 t="s">
        <v>1090</v>
      </c>
      <c r="C240" s="4">
        <v>9.865348272E9</v>
      </c>
      <c r="D240" s="4"/>
      <c r="E240" s="4">
        <v>250.0</v>
      </c>
      <c r="F240" s="4" t="s">
        <v>1091</v>
      </c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 t="s">
        <v>1092</v>
      </c>
      <c r="C241" s="4">
        <v>7.708420849E9</v>
      </c>
      <c r="D241" s="22" t="s">
        <v>1093</v>
      </c>
      <c r="E241" s="22">
        <v>1770.0</v>
      </c>
      <c r="F241" s="4" t="s">
        <v>376</v>
      </c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 t="s">
        <v>1094</v>
      </c>
      <c r="B242" s="22" t="s">
        <v>1095</v>
      </c>
      <c r="C242" s="22">
        <v>9.884319313E9</v>
      </c>
      <c r="D242" s="22">
        <v>8.6093833892E11</v>
      </c>
      <c r="E242" s="22">
        <v>1770.0</v>
      </c>
      <c r="F242" s="22" t="s">
        <v>252</v>
      </c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22" t="s">
        <v>1096</v>
      </c>
      <c r="C243" s="22">
        <v>9.677242244E9</v>
      </c>
      <c r="D243" s="22" t="s">
        <v>1097</v>
      </c>
      <c r="E243" s="22">
        <v>1770.0</v>
      </c>
      <c r="F243" s="22" t="s">
        <v>376</v>
      </c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22" t="s">
        <v>1098</v>
      </c>
      <c r="C244" s="22">
        <v>9.840995522E9</v>
      </c>
      <c r="D244" s="22">
        <v>5.59973303531E11</v>
      </c>
      <c r="E244" s="22">
        <v>1180.0</v>
      </c>
      <c r="F244" s="22" t="s">
        <v>1099</v>
      </c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22" t="s">
        <v>1100</v>
      </c>
      <c r="C245" s="22">
        <v>9.444892058E9</v>
      </c>
      <c r="D245" s="22">
        <v>5.23382976286E11</v>
      </c>
      <c r="E245" s="22">
        <v>500.0</v>
      </c>
      <c r="F245" s="22" t="s">
        <v>1101</v>
      </c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22" t="s">
        <v>1102</v>
      </c>
      <c r="C246" s="22">
        <v>8.24886235E9</v>
      </c>
      <c r="D246" s="22">
        <v>8.24886235E9</v>
      </c>
      <c r="E246" s="22">
        <v>1180.0</v>
      </c>
      <c r="F246" s="22" t="s">
        <v>442</v>
      </c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22" t="s">
        <v>1103</v>
      </c>
      <c r="C247" s="22">
        <v>9.944141876E9</v>
      </c>
      <c r="D247" s="22">
        <v>6.68615962335E11</v>
      </c>
      <c r="E247" s="22">
        <v>1180.0</v>
      </c>
      <c r="F247" s="22" t="s">
        <v>442</v>
      </c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22" t="s">
        <v>1104</v>
      </c>
      <c r="C248" s="22">
        <v>9.677588082E9</v>
      </c>
      <c r="D248" s="22">
        <v>5.59939560126E11</v>
      </c>
      <c r="E248" s="22">
        <v>111.0</v>
      </c>
      <c r="F248" s="22" t="s">
        <v>1105</v>
      </c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22" t="s">
        <v>1106</v>
      </c>
      <c r="C249" s="22">
        <v>8.056129439E9</v>
      </c>
      <c r="D249" s="22">
        <v>5.23351216179E11</v>
      </c>
      <c r="E249" s="22">
        <v>1180.0</v>
      </c>
      <c r="F249" s="22" t="s">
        <v>39</v>
      </c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2" t="s">
        <v>1107</v>
      </c>
      <c r="B250" s="22" t="s">
        <v>1108</v>
      </c>
      <c r="C250" s="22">
        <v>9.344946014E9</v>
      </c>
      <c r="D250" s="22">
        <v>5.60030394195E11</v>
      </c>
      <c r="E250" s="22">
        <v>1770.0</v>
      </c>
      <c r="F250" s="22" t="s">
        <v>279</v>
      </c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22" t="s">
        <v>1109</v>
      </c>
      <c r="C251" s="22">
        <v>7.338042247E9</v>
      </c>
      <c r="D251" s="22">
        <v>5.23420052271E11</v>
      </c>
      <c r="E251" s="22">
        <v>1770.0</v>
      </c>
      <c r="F251" s="22" t="s">
        <v>463</v>
      </c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22" t="s">
        <v>92</v>
      </c>
      <c r="C252" s="22">
        <v>9.7433243366E10</v>
      </c>
      <c r="D252" s="4"/>
      <c r="E252" s="22">
        <v>7080.0</v>
      </c>
      <c r="F252" s="22" t="s">
        <v>246</v>
      </c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22" t="s">
        <v>1110</v>
      </c>
      <c r="C253" s="22">
        <v>9.176546572E9</v>
      </c>
      <c r="D253" s="22">
        <v>5.23402730003E11</v>
      </c>
      <c r="E253" s="22">
        <v>1770.0</v>
      </c>
      <c r="F253" s="22" t="s">
        <v>500</v>
      </c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22" t="s">
        <v>1111</v>
      </c>
      <c r="C254" s="22">
        <v>9.89442088E9</v>
      </c>
      <c r="D254" s="22">
        <v>5.23494500461E11</v>
      </c>
      <c r="E254" s="22">
        <v>1770.0</v>
      </c>
      <c r="F254" s="22" t="s">
        <v>255</v>
      </c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22" t="s">
        <v>1112</v>
      </c>
      <c r="C255" s="22">
        <v>9.740360769E9</v>
      </c>
      <c r="D255" s="22">
        <v>5.23413345787E11</v>
      </c>
      <c r="E255" s="22">
        <v>1770.0</v>
      </c>
      <c r="F255" s="22" t="s">
        <v>255</v>
      </c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22" t="s">
        <v>1113</v>
      </c>
      <c r="C256" s="22">
        <v>8.668166683E9</v>
      </c>
      <c r="D256" s="22">
        <v>7.59142012345E11</v>
      </c>
      <c r="E256" s="22">
        <v>111.0</v>
      </c>
      <c r="F256" s="22" t="s">
        <v>1114</v>
      </c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22" t="s">
        <v>1115</v>
      </c>
      <c r="C257" s="22">
        <v>9.524002901E9</v>
      </c>
      <c r="D257" s="22">
        <v>7.07913695904E11</v>
      </c>
      <c r="E257" s="22">
        <v>1770.0</v>
      </c>
      <c r="F257" s="22" t="s">
        <v>297</v>
      </c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22" t="s">
        <v>1116</v>
      </c>
      <c r="C258" s="22">
        <v>1.2109445431E10</v>
      </c>
      <c r="D258" s="22">
        <v>6.09654734E8</v>
      </c>
      <c r="E258" s="22">
        <v>4720.0</v>
      </c>
      <c r="F258" s="22" t="s">
        <v>54</v>
      </c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22" t="s">
        <v>1117</v>
      </c>
      <c r="C259" s="22">
        <v>9.943999539E9</v>
      </c>
      <c r="D259" s="22">
        <v>5.23486513139E11</v>
      </c>
      <c r="E259" s="22">
        <v>1770.0</v>
      </c>
      <c r="F259" s="22" t="s">
        <v>297</v>
      </c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22" t="s">
        <v>1118</v>
      </c>
      <c r="C260" s="22">
        <v>9.786724964E9</v>
      </c>
      <c r="D260" s="22">
        <v>1.0544453246E10</v>
      </c>
      <c r="E260" s="22">
        <v>1770.0</v>
      </c>
      <c r="F260" s="22" t="s">
        <v>297</v>
      </c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22" t="s">
        <v>1119</v>
      </c>
      <c r="C261" s="22">
        <v>9.894174959E9</v>
      </c>
      <c r="D261" s="22">
        <v>5.23435409437E11</v>
      </c>
      <c r="E261" s="22">
        <v>1180.0</v>
      </c>
      <c r="F261" s="22" t="s">
        <v>227</v>
      </c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22" t="s">
        <v>738</v>
      </c>
      <c r="C262" s="22">
        <v>1.4693615191E10</v>
      </c>
      <c r="D262" s="22">
        <v>1.10179328648E11</v>
      </c>
      <c r="E262" s="22">
        <v>2360.0</v>
      </c>
      <c r="F262" s="22" t="s">
        <v>39</v>
      </c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2" t="s">
        <v>1120</v>
      </c>
      <c r="B263" s="22" t="s">
        <v>1121</v>
      </c>
      <c r="C263" s="22">
        <v>8.66806664E9</v>
      </c>
      <c r="D263" s="22" t="s">
        <v>1122</v>
      </c>
      <c r="E263" s="22">
        <v>1770.0</v>
      </c>
      <c r="F263" s="22" t="s">
        <v>297</v>
      </c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7.25" customHeight="1">
      <c r="A264" s="4"/>
      <c r="B264" s="22" t="s">
        <v>1123</v>
      </c>
      <c r="C264" s="22">
        <v>9.500617121E9</v>
      </c>
      <c r="D264" s="22">
        <v>5.23567295884E11</v>
      </c>
      <c r="E264" s="22">
        <v>1503.0</v>
      </c>
      <c r="F264" s="22" t="s">
        <v>622</v>
      </c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22" t="s">
        <v>1124</v>
      </c>
      <c r="C265" s="22">
        <v>9.845878098E9</v>
      </c>
      <c r="D265" s="22">
        <v>5.23563593871E11</v>
      </c>
      <c r="E265" s="22">
        <v>1770.0</v>
      </c>
      <c r="F265" s="22" t="s">
        <v>292</v>
      </c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22" t="s">
        <v>1125</v>
      </c>
      <c r="C266" s="22">
        <v>9.843460288E9</v>
      </c>
      <c r="D266" s="22">
        <v>5.2357188995E11</v>
      </c>
      <c r="E266" s="22">
        <v>1770.0</v>
      </c>
      <c r="F266" s="22" t="s">
        <v>413</v>
      </c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22" t="s">
        <v>1126</v>
      </c>
      <c r="C267" s="22">
        <v>6.1470403929E10</v>
      </c>
      <c r="D267" s="22" t="s">
        <v>1127</v>
      </c>
      <c r="E267" s="22">
        <v>1770.0</v>
      </c>
      <c r="F267" s="22" t="s">
        <v>330</v>
      </c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22" t="s">
        <v>1128</v>
      </c>
      <c r="C268" s="22">
        <v>9.789016774E9</v>
      </c>
      <c r="D268" s="22">
        <v>5.23500592678E11</v>
      </c>
      <c r="E268" s="22">
        <v>1770.0</v>
      </c>
      <c r="F268" s="22" t="s">
        <v>413</v>
      </c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22" t="s">
        <v>1129</v>
      </c>
      <c r="C269" s="22">
        <v>9.7466022465E10</v>
      </c>
      <c r="D269" s="22">
        <v>8.26039117665E11</v>
      </c>
      <c r="E269" s="22">
        <v>1770.0</v>
      </c>
      <c r="F269" s="22" t="s">
        <v>180</v>
      </c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22" t="s">
        <v>1130</v>
      </c>
      <c r="C270" s="22">
        <v>9.944959837E9</v>
      </c>
      <c r="D270" s="22">
        <v>5.23533499083E11</v>
      </c>
      <c r="E270" s="22">
        <v>1770.0</v>
      </c>
      <c r="F270" s="22" t="s">
        <v>180</v>
      </c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22" t="s">
        <v>1131</v>
      </c>
      <c r="C271" s="22">
        <v>8.660410628E9</v>
      </c>
      <c r="D271" s="22">
        <v>5.23587295042E11</v>
      </c>
      <c r="E271" s="22">
        <v>350.0</v>
      </c>
      <c r="F271" s="22" t="s">
        <v>1132</v>
      </c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22" t="s">
        <v>1133</v>
      </c>
      <c r="C272" s="22">
        <v>6.383516221E9</v>
      </c>
      <c r="D272" s="22">
        <v>1.10204366092E11</v>
      </c>
      <c r="E272" s="22">
        <v>1770.0</v>
      </c>
      <c r="F272" s="22" t="s">
        <v>180</v>
      </c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22" t="s">
        <v>1134</v>
      </c>
      <c r="C273" s="22">
        <v>7.708205194E9</v>
      </c>
      <c r="D273" s="22">
        <v>5.60173400805E11</v>
      </c>
      <c r="E273" s="22">
        <v>1770.0</v>
      </c>
      <c r="F273" s="22" t="s">
        <v>1135</v>
      </c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22" t="s">
        <v>1136</v>
      </c>
      <c r="C274" s="22">
        <v>9.886366213E9</v>
      </c>
      <c r="D274" s="22">
        <v>1.10204883843E11</v>
      </c>
      <c r="E274" s="22">
        <v>3540.0</v>
      </c>
      <c r="F274" s="22" t="s">
        <v>1137</v>
      </c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25" t="s">
        <v>1138</v>
      </c>
      <c r="C275" s="22">
        <v>8.904036908E9</v>
      </c>
      <c r="D275" s="22">
        <v>5.6016350936E11</v>
      </c>
      <c r="E275" s="22">
        <v>1770.0</v>
      </c>
      <c r="F275" s="22" t="s">
        <v>255</v>
      </c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22" t="s">
        <v>1139</v>
      </c>
      <c r="C276" s="22">
        <v>7.200756401E9</v>
      </c>
      <c r="D276" s="22">
        <v>5.60188706025E11</v>
      </c>
      <c r="E276" s="22">
        <v>1770.0</v>
      </c>
      <c r="F276" s="22" t="s">
        <v>330</v>
      </c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22" t="s">
        <v>433</v>
      </c>
      <c r="C277" s="22">
        <v>7.339016192E9</v>
      </c>
      <c r="D277" s="22">
        <v>5.60120814365E11</v>
      </c>
      <c r="E277" s="22">
        <v>2607.0</v>
      </c>
      <c r="F277" s="22" t="s">
        <v>1140</v>
      </c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25" t="s">
        <v>378</v>
      </c>
      <c r="C278" s="22">
        <v>7.200440156E9</v>
      </c>
      <c r="D278" s="22">
        <v>5.60111414293E11</v>
      </c>
      <c r="E278" s="22">
        <v>1180.0</v>
      </c>
      <c r="F278" s="22" t="s">
        <v>442</v>
      </c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22" t="s">
        <v>1141</v>
      </c>
      <c r="C279" s="22">
        <v>9.500191391E9</v>
      </c>
      <c r="D279" s="22">
        <v>5.60163821033E11</v>
      </c>
      <c r="E279" s="22">
        <v>1770.0</v>
      </c>
      <c r="F279" s="22" t="s">
        <v>348</v>
      </c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22" t="s">
        <v>1142</v>
      </c>
      <c r="C280" s="22">
        <v>4.47417387679E11</v>
      </c>
      <c r="D280" s="4"/>
      <c r="E280" s="22">
        <v>25000.0</v>
      </c>
      <c r="F280" s="22" t="s">
        <v>1143</v>
      </c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22" t="s">
        <v>1144</v>
      </c>
      <c r="C281" s="22">
        <v>7.904303728E9</v>
      </c>
      <c r="D281" s="22">
        <v>1.10227940569E11</v>
      </c>
      <c r="E281" s="22">
        <v>1770.0</v>
      </c>
      <c r="F281" s="26" t="s">
        <v>50</v>
      </c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22" t="s">
        <v>1145</v>
      </c>
      <c r="C282" s="22">
        <v>1.860713889E10</v>
      </c>
      <c r="D282" s="22">
        <v>5.2354837096E11</v>
      </c>
      <c r="E282" s="22">
        <v>1770.0</v>
      </c>
      <c r="F282" s="22" t="s">
        <v>297</v>
      </c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22" t="s">
        <v>1146</v>
      </c>
      <c r="C283" s="22">
        <v>8.489792369E9</v>
      </c>
      <c r="D283" s="22">
        <v>5.23574872581E11</v>
      </c>
      <c r="E283" s="22">
        <v>1180.0</v>
      </c>
      <c r="F283" s="22" t="s">
        <v>442</v>
      </c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22" t="s">
        <v>1147</v>
      </c>
      <c r="C284" s="22">
        <v>9.840140164E9</v>
      </c>
      <c r="D284" s="22">
        <v>5.60153254645E11</v>
      </c>
      <c r="E284" s="22">
        <v>1770.0</v>
      </c>
      <c r="F284" s="22" t="s">
        <v>50</v>
      </c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22" t="s">
        <v>1148</v>
      </c>
      <c r="C285" s="4">
        <f>15027779375</f>
        <v>15027779375</v>
      </c>
      <c r="D285" s="22" t="s">
        <v>1149</v>
      </c>
      <c r="E285" s="22">
        <v>1828.0</v>
      </c>
      <c r="F285" s="22" t="s">
        <v>50</v>
      </c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22" t="s">
        <v>1150</v>
      </c>
      <c r="C286" s="22">
        <v>7.639789224E9</v>
      </c>
      <c r="D286" s="22">
        <v>1.10231413628E11</v>
      </c>
      <c r="E286" s="22">
        <v>1770.0</v>
      </c>
      <c r="F286" s="22" t="s">
        <v>372</v>
      </c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22" t="s">
        <v>1151</v>
      </c>
      <c r="C287" s="22">
        <v>7.810054553E9</v>
      </c>
      <c r="D287" s="22">
        <v>1.11795760566E11</v>
      </c>
      <c r="E287" s="22">
        <v>1770.0</v>
      </c>
      <c r="F287" s="22" t="s">
        <v>50</v>
      </c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22" t="s">
        <v>141</v>
      </c>
      <c r="C288" s="22">
        <v>8.778141436E9</v>
      </c>
      <c r="D288" s="22">
        <v>4.19475884449E11</v>
      </c>
      <c r="E288" s="22">
        <v>1770.0</v>
      </c>
      <c r="F288" s="22" t="s">
        <v>297</v>
      </c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2" t="s">
        <v>1152</v>
      </c>
      <c r="B289" s="22" t="s">
        <v>1153</v>
      </c>
      <c r="C289" s="22">
        <v>6.382991492E9</v>
      </c>
      <c r="D289" s="22">
        <v>5.2367617023E11</v>
      </c>
      <c r="E289" s="22">
        <v>1770.0</v>
      </c>
      <c r="F289" s="22" t="s">
        <v>422</v>
      </c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22" t="s">
        <v>1154</v>
      </c>
      <c r="C290" s="22">
        <v>9.677018352E9</v>
      </c>
      <c r="D290" s="22">
        <v>1.10245437169E11</v>
      </c>
      <c r="E290" s="22">
        <v>1770.0</v>
      </c>
      <c r="F290" s="22" t="s">
        <v>388</v>
      </c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22" t="s">
        <v>1155</v>
      </c>
      <c r="C291" s="22">
        <v>9.980505841E9</v>
      </c>
      <c r="D291" s="22">
        <v>5.60293875208E11</v>
      </c>
      <c r="E291" s="22">
        <v>1770.0</v>
      </c>
      <c r="F291" s="22" t="s">
        <v>144</v>
      </c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22" t="s">
        <v>1156</v>
      </c>
      <c r="C292" s="22">
        <v>8.015561002E9</v>
      </c>
      <c r="D292" s="22">
        <v>5.60224382389E11</v>
      </c>
      <c r="E292" s="22">
        <v>1770.0</v>
      </c>
      <c r="F292" s="22" t="s">
        <v>144</v>
      </c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22" t="s">
        <v>1157</v>
      </c>
      <c r="C293" s="22">
        <v>9.791381656E9</v>
      </c>
      <c r="D293" s="22">
        <v>5.60243265567E11</v>
      </c>
      <c r="E293" s="22">
        <v>1770.0</v>
      </c>
      <c r="F293" s="22" t="s">
        <v>939</v>
      </c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22" t="s">
        <v>1158</v>
      </c>
      <c r="C294" s="22">
        <v>9.886180588E9</v>
      </c>
      <c r="D294" s="22">
        <v>5.2367705156E11</v>
      </c>
      <c r="E294" s="22">
        <v>1180.0</v>
      </c>
      <c r="F294" s="22" t="s">
        <v>216</v>
      </c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22" t="s">
        <v>1159</v>
      </c>
      <c r="C295" s="22">
        <v>9.894782058E9</v>
      </c>
      <c r="D295" s="22">
        <v>5.60267885119E11</v>
      </c>
      <c r="E295" s="22">
        <v>1770.0</v>
      </c>
      <c r="F295" s="22" t="s">
        <v>292</v>
      </c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22" t="s">
        <v>1160</v>
      </c>
      <c r="C296" s="22">
        <v>9.980058261E9</v>
      </c>
      <c r="D296" s="22">
        <v>5.60238886712E11</v>
      </c>
      <c r="E296" s="22">
        <v>1770.0</v>
      </c>
      <c r="F296" s="22" t="s">
        <v>372</v>
      </c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22" t="s">
        <v>1161</v>
      </c>
      <c r="C297" s="22">
        <v>9.791622823E9</v>
      </c>
      <c r="D297" s="22">
        <v>5.4565561308E11</v>
      </c>
      <c r="E297" s="22">
        <v>1770.0</v>
      </c>
      <c r="F297" s="22" t="s">
        <v>292</v>
      </c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22" t="s">
        <v>1102</v>
      </c>
      <c r="C298" s="22">
        <v>8.792367343E9</v>
      </c>
      <c r="D298" s="22">
        <v>1.10247222958E11</v>
      </c>
      <c r="E298" s="22">
        <v>1770.0</v>
      </c>
      <c r="F298" s="22" t="s">
        <v>60</v>
      </c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25" t="s">
        <v>1162</v>
      </c>
      <c r="C299" s="22">
        <v>6.385353457E9</v>
      </c>
      <c r="D299" s="22">
        <v>5.60225676446E11</v>
      </c>
      <c r="E299" s="22">
        <v>1770.0</v>
      </c>
      <c r="F299" s="22" t="s">
        <v>330</v>
      </c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22" t="s">
        <v>1163</v>
      </c>
      <c r="C300" s="22">
        <v>8.148260694E9</v>
      </c>
      <c r="D300" s="22">
        <v>5.23688964702E11</v>
      </c>
      <c r="E300" s="22">
        <v>1770.0</v>
      </c>
      <c r="F300" s="22" t="s">
        <v>279</v>
      </c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22" t="s">
        <v>1164</v>
      </c>
      <c r="C301" s="22">
        <v>8.105601578E9</v>
      </c>
      <c r="D301" s="22">
        <v>5.23689538097E11</v>
      </c>
      <c r="E301" s="22">
        <v>1770.0</v>
      </c>
      <c r="F301" s="22" t="s">
        <v>413</v>
      </c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26" t="s">
        <v>361</v>
      </c>
      <c r="C302" s="22">
        <v>9.487093177E9</v>
      </c>
      <c r="D302" s="22">
        <v>5.2369830251E11</v>
      </c>
      <c r="E302" s="22">
        <v>1770.0</v>
      </c>
      <c r="F302" s="22" t="s">
        <v>388</v>
      </c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22" t="s">
        <v>1165</v>
      </c>
      <c r="C303" s="22">
        <v>9.71563368354E11</v>
      </c>
      <c r="D303" s="4"/>
      <c r="E303" s="22">
        <v>1770.0</v>
      </c>
      <c r="F303" s="22" t="s">
        <v>297</v>
      </c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22" t="s">
        <v>179</v>
      </c>
      <c r="C304" s="22">
        <v>9.849308745E9</v>
      </c>
      <c r="D304" s="4"/>
      <c r="E304" s="22">
        <v>1770.0</v>
      </c>
      <c r="F304" s="22" t="s">
        <v>372</v>
      </c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22" t="s">
        <v>1166</v>
      </c>
      <c r="C305" s="22">
        <v>9.79059002E9</v>
      </c>
      <c r="D305" s="22">
        <v>1.10258544579E11</v>
      </c>
      <c r="E305" s="22">
        <v>1770.0</v>
      </c>
      <c r="F305" s="22" t="s">
        <v>348</v>
      </c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22" t="s">
        <v>1167</v>
      </c>
      <c r="C306" s="22">
        <v>9.942022768E9</v>
      </c>
      <c r="D306" s="22">
        <v>5.2368917528E11</v>
      </c>
      <c r="E306" s="22">
        <v>1770.0</v>
      </c>
      <c r="F306" s="22" t="s">
        <v>351</v>
      </c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22" t="s">
        <v>1168</v>
      </c>
      <c r="C307" s="22">
        <v>9.84161187E9</v>
      </c>
      <c r="D307" s="22">
        <v>5.23693839518E11</v>
      </c>
      <c r="E307" s="22">
        <v>1770.0</v>
      </c>
      <c r="F307" s="22" t="s">
        <v>255</v>
      </c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22" t="s">
        <v>1169</v>
      </c>
      <c r="C308" s="22">
        <v>7.812846629E9</v>
      </c>
      <c r="D308" s="22">
        <v>1.10258709523E11</v>
      </c>
      <c r="E308" s="22">
        <v>1770.0</v>
      </c>
      <c r="F308" s="22" t="s">
        <v>348</v>
      </c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22" t="s">
        <v>543</v>
      </c>
      <c r="C309" s="22">
        <v>8.695214236E9</v>
      </c>
      <c r="D309" s="22">
        <v>5.60220484378E11</v>
      </c>
      <c r="E309" s="22">
        <v>1770.0</v>
      </c>
      <c r="F309" s="22" t="s">
        <v>376</v>
      </c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22" t="s">
        <v>1170</v>
      </c>
      <c r="C310" s="22">
        <v>7.448881888E9</v>
      </c>
      <c r="D310" s="22">
        <v>9.58104391458E11</v>
      </c>
      <c r="E310" s="22">
        <v>1770.0</v>
      </c>
      <c r="F310" s="22" t="s">
        <v>1171</v>
      </c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22" t="s">
        <v>1172</v>
      </c>
      <c r="C311" s="22">
        <v>8.778388441E9</v>
      </c>
      <c r="D311" s="22">
        <v>5.23630916932E11</v>
      </c>
      <c r="E311" s="22">
        <v>1770.0</v>
      </c>
      <c r="F311" s="22" t="s">
        <v>1173</v>
      </c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22" t="s">
        <v>1174</v>
      </c>
      <c r="C312" s="22">
        <v>8.668050525E9</v>
      </c>
      <c r="D312" s="22">
        <v>5.23695316293E11</v>
      </c>
      <c r="E312" s="22">
        <v>1770.0</v>
      </c>
      <c r="F312" s="22" t="s">
        <v>144</v>
      </c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22" t="s">
        <v>1175</v>
      </c>
      <c r="C313" s="22">
        <v>9.790754881E9</v>
      </c>
      <c r="D313" s="22">
        <v>5.23695758273E11</v>
      </c>
      <c r="E313" s="22">
        <v>1770.0</v>
      </c>
      <c r="F313" s="22" t="s">
        <v>348</v>
      </c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2"/>
      <c r="B314" s="22" t="s">
        <v>1176</v>
      </c>
      <c r="C314" s="27" t="s">
        <v>1177</v>
      </c>
      <c r="D314" s="4"/>
      <c r="E314" s="22">
        <v>1770.0</v>
      </c>
      <c r="F314" s="22" t="s">
        <v>351</v>
      </c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2.5" customHeight="1">
      <c r="A315" s="4"/>
      <c r="B315" s="22" t="s">
        <v>837</v>
      </c>
      <c r="C315" s="22">
        <v>8.098355E9</v>
      </c>
      <c r="D315" s="22">
        <v>4.9476084942E11</v>
      </c>
      <c r="E315" s="22">
        <v>1770.0</v>
      </c>
      <c r="F315" s="22" t="s">
        <v>351</v>
      </c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2"/>
      <c r="B316" s="22" t="s">
        <v>1178</v>
      </c>
      <c r="C316" s="22">
        <v>6.0122052416E10</v>
      </c>
      <c r="D316" s="4"/>
      <c r="E316" s="22">
        <v>1770.0</v>
      </c>
      <c r="F316" s="22" t="s">
        <v>351</v>
      </c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22" t="s">
        <v>1179</v>
      </c>
      <c r="C317" s="22">
        <v>9.566004448E9</v>
      </c>
      <c r="D317" s="22">
        <v>5.23685516515E11</v>
      </c>
      <c r="E317" s="22">
        <v>1770.0</v>
      </c>
      <c r="F317" s="22" t="s">
        <v>1180</v>
      </c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22" t="s">
        <v>175</v>
      </c>
      <c r="C318" s="22">
        <v>9.476722538E10</v>
      </c>
      <c r="D318" s="4"/>
      <c r="E318" s="22">
        <v>1770.0</v>
      </c>
      <c r="F318" s="22" t="s">
        <v>413</v>
      </c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26" t="s">
        <v>1181</v>
      </c>
      <c r="C319" s="22">
        <v>9.48235994E9</v>
      </c>
      <c r="D319" s="22">
        <v>5.23658033369E11</v>
      </c>
      <c r="E319" s="22">
        <v>1770.0</v>
      </c>
      <c r="F319" s="22" t="s">
        <v>500</v>
      </c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2" t="s">
        <v>1182</v>
      </c>
      <c r="B320" s="27" t="s">
        <v>1183</v>
      </c>
      <c r="C320" s="22">
        <v>6.590584551E9</v>
      </c>
      <c r="D320" s="4"/>
      <c r="E320" s="22">
        <v>1770.0</v>
      </c>
      <c r="F320" s="22" t="s">
        <v>348</v>
      </c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22" t="s">
        <v>1184</v>
      </c>
      <c r="C321" s="22">
        <v>9.042584639E9</v>
      </c>
      <c r="D321" s="22">
        <v>8.68691655379E11</v>
      </c>
      <c r="E321" s="22">
        <v>1770.0</v>
      </c>
      <c r="F321" s="22" t="s">
        <v>515</v>
      </c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22" t="s">
        <v>1185</v>
      </c>
      <c r="C322" s="22">
        <v>9.740512788E9</v>
      </c>
      <c r="D322" s="22">
        <v>5.23629644194E11</v>
      </c>
      <c r="E322" s="22">
        <v>1770.0</v>
      </c>
      <c r="F322" s="22" t="s">
        <v>50</v>
      </c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22" t="s">
        <v>1186</v>
      </c>
      <c r="C323" s="22">
        <v>8.148797598E9</v>
      </c>
      <c r="D323" s="22">
        <v>5.23680529657E11</v>
      </c>
      <c r="E323" s="22">
        <v>1770.0</v>
      </c>
      <c r="F323" s="22" t="s">
        <v>50</v>
      </c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2" t="s">
        <v>1187</v>
      </c>
      <c r="B324" s="22" t="s">
        <v>1188</v>
      </c>
      <c r="C324" s="22">
        <v>9.566583972E9</v>
      </c>
      <c r="D324" s="22">
        <v>9.10272106355E11</v>
      </c>
      <c r="E324" s="22">
        <v>2606.0</v>
      </c>
      <c r="F324" s="22" t="s">
        <v>211</v>
      </c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22" t="s">
        <v>751</v>
      </c>
      <c r="C325" s="22">
        <v>7.075462511E9</v>
      </c>
      <c r="D325" s="22">
        <v>5.23778838272E11</v>
      </c>
      <c r="E325" s="22">
        <v>3540.0</v>
      </c>
      <c r="F325" s="22" t="s">
        <v>542</v>
      </c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22" t="s">
        <v>1189</v>
      </c>
      <c r="C326" s="22">
        <v>6.379372914E9</v>
      </c>
      <c r="D326" s="22">
        <v>5.23756335242E11</v>
      </c>
      <c r="E326" s="22">
        <v>1503.0</v>
      </c>
      <c r="F326" s="22" t="s">
        <v>1190</v>
      </c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22" t="s">
        <v>1191</v>
      </c>
      <c r="C327" s="22">
        <v>9.047581154E9</v>
      </c>
      <c r="D327" s="22">
        <v>5.60343914505E11</v>
      </c>
      <c r="E327" s="22">
        <v>1770.0</v>
      </c>
      <c r="F327" s="22" t="s">
        <v>50</v>
      </c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26" t="s">
        <v>1192</v>
      </c>
      <c r="C328" s="26">
        <v>8.838907065E9</v>
      </c>
      <c r="D328" s="26">
        <v>5.23714860094E11</v>
      </c>
      <c r="E328" s="26">
        <v>3508.0</v>
      </c>
      <c r="F328" s="26" t="s">
        <v>1193</v>
      </c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26" t="s">
        <v>1194</v>
      </c>
      <c r="C329" s="26">
        <v>8.778622679E9</v>
      </c>
      <c r="D329" s="26">
        <v>5.60397420169E11</v>
      </c>
      <c r="E329" s="26">
        <v>1770.0</v>
      </c>
      <c r="F329" s="26" t="s">
        <v>112</v>
      </c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26" t="s">
        <v>1146</v>
      </c>
      <c r="C330" s="26">
        <v>7.708741946E9</v>
      </c>
      <c r="D330" s="26">
        <v>5.23750263045E11</v>
      </c>
      <c r="E330" s="26">
        <v>1770.0</v>
      </c>
      <c r="F330" s="26" t="s">
        <v>112</v>
      </c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26" t="s">
        <v>1195</v>
      </c>
      <c r="C331" s="26">
        <v>8.778622679E9</v>
      </c>
      <c r="D331" s="26">
        <v>5.60336629409E11</v>
      </c>
      <c r="E331" s="26">
        <v>1504.0</v>
      </c>
      <c r="F331" s="26" t="s">
        <v>587</v>
      </c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22" t="s">
        <v>1196</v>
      </c>
      <c r="C332" s="22" t="s">
        <v>1197</v>
      </c>
      <c r="D332" s="22">
        <v>2.20241572375E11</v>
      </c>
      <c r="E332" s="22">
        <v>1503.0</v>
      </c>
      <c r="F332" s="22" t="s">
        <v>587</v>
      </c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22" t="s">
        <v>1198</v>
      </c>
      <c r="C333" s="22">
        <v>8.870712044E9</v>
      </c>
      <c r="D333" s="22">
        <v>5.23747557204E11</v>
      </c>
      <c r="E333" s="22">
        <v>1770.0</v>
      </c>
      <c r="F333" s="26" t="s">
        <v>112</v>
      </c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22" t="s">
        <v>1199</v>
      </c>
      <c r="C334" s="22">
        <v>9.787410925E9</v>
      </c>
      <c r="D334" s="22">
        <v>5.23754294814E11</v>
      </c>
      <c r="E334" s="22">
        <v>3540.0</v>
      </c>
      <c r="F334" s="22" t="s">
        <v>1200</v>
      </c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22" t="s">
        <v>179</v>
      </c>
      <c r="C335" s="22">
        <v>9.488809035E9</v>
      </c>
      <c r="D335" s="22">
        <v>5.23786740966E11</v>
      </c>
      <c r="E335" s="22">
        <v>250.0</v>
      </c>
      <c r="F335" s="22" t="s">
        <v>1201</v>
      </c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22" t="s">
        <v>1202</v>
      </c>
      <c r="C336" s="22">
        <v>9.840272826E9</v>
      </c>
      <c r="D336" s="22">
        <v>5.23745694925E11</v>
      </c>
      <c r="E336" s="22">
        <v>1503.0</v>
      </c>
      <c r="F336" s="22" t="s">
        <v>1203</v>
      </c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22" t="s">
        <v>1204</v>
      </c>
      <c r="C337" s="22">
        <v>9.865174455E9</v>
      </c>
      <c r="D337" s="22">
        <v>5.23762597581E11</v>
      </c>
      <c r="E337" s="22">
        <v>1180.0</v>
      </c>
      <c r="F337" s="22" t="s">
        <v>121</v>
      </c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2" t="s">
        <v>1205</v>
      </c>
      <c r="B338" s="22" t="s">
        <v>1206</v>
      </c>
      <c r="C338" s="22">
        <v>9.449034787E9</v>
      </c>
      <c r="D338" s="22">
        <v>1.10339323257E11</v>
      </c>
      <c r="E338" s="22">
        <v>1503.0</v>
      </c>
      <c r="F338" s="22" t="s">
        <v>64</v>
      </c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22" t="s">
        <v>1207</v>
      </c>
      <c r="C339" s="22">
        <v>9.71559214435E11</v>
      </c>
      <c r="D339" s="22">
        <v>9.26662609831E11</v>
      </c>
      <c r="E339" s="22">
        <v>2360.0</v>
      </c>
      <c r="F339" s="22" t="s">
        <v>442</v>
      </c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22" t="s">
        <v>1208</v>
      </c>
      <c r="C340" s="22">
        <v>9.344659558E9</v>
      </c>
      <c r="D340" s="22">
        <v>1.83029787232E11</v>
      </c>
      <c r="E340" s="22">
        <v>3540.0</v>
      </c>
      <c r="F340" s="22" t="s">
        <v>1209</v>
      </c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22" t="s">
        <v>1210</v>
      </c>
      <c r="C341" s="22">
        <v>9.965963639E9</v>
      </c>
      <c r="D341" s="22">
        <v>5.60444225911E11</v>
      </c>
      <c r="E341" s="22">
        <v>1180.0</v>
      </c>
      <c r="F341" s="22" t="s">
        <v>1211</v>
      </c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2" t="s">
        <v>1212</v>
      </c>
      <c r="B342" s="22" t="s">
        <v>1213</v>
      </c>
      <c r="C342" s="22">
        <v>9.677869159E9</v>
      </c>
      <c r="D342" s="22">
        <v>5.60584587168E11</v>
      </c>
      <c r="E342" s="22">
        <v>1180.0</v>
      </c>
      <c r="F342" s="22" t="s">
        <v>39</v>
      </c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22" t="s">
        <v>1214</v>
      </c>
      <c r="C343" s="22" t="s">
        <v>1215</v>
      </c>
      <c r="D343" s="22">
        <v>9.14941606495E11</v>
      </c>
      <c r="E343" s="22">
        <v>2360.0</v>
      </c>
      <c r="F343" s="22" t="s">
        <v>1216</v>
      </c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22" t="s">
        <v>1217</v>
      </c>
      <c r="C344" s="22">
        <f>917904057040</f>
        <v>917904057040</v>
      </c>
      <c r="D344" s="22">
        <v>7.72009277465E11</v>
      </c>
      <c r="E344" s="22">
        <v>2004.0</v>
      </c>
      <c r="F344" s="22" t="s">
        <v>621</v>
      </c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22" t="s">
        <v>1218</v>
      </c>
      <c r="C345" s="22">
        <v>9.443793949E9</v>
      </c>
      <c r="D345" s="22">
        <v>5.23968113213E11</v>
      </c>
      <c r="E345" s="22">
        <v>3006.0</v>
      </c>
      <c r="F345" s="22" t="s">
        <v>1219</v>
      </c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22" t="s">
        <v>1220</v>
      </c>
      <c r="C346" s="22">
        <v>7.899427215E9</v>
      </c>
      <c r="D346" s="22">
        <v>2.03449250851E11</v>
      </c>
      <c r="E346" s="22">
        <v>1180.0</v>
      </c>
      <c r="F346" s="22" t="s">
        <v>442</v>
      </c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28" t="s">
        <v>1221</v>
      </c>
      <c r="C347" s="28">
        <v>9.71563887532E11</v>
      </c>
      <c r="D347" s="6"/>
      <c r="E347" s="28">
        <v>1503.0</v>
      </c>
      <c r="F347" s="28" t="s">
        <v>1222</v>
      </c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22" t="s">
        <v>204</v>
      </c>
      <c r="C348" s="22">
        <v>7.259635859E9</v>
      </c>
      <c r="D348" s="22">
        <v>4.12970025479E11</v>
      </c>
      <c r="E348" s="22">
        <v>4650.0</v>
      </c>
      <c r="F348" s="22" t="s">
        <v>1223</v>
      </c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2" t="s">
        <v>1224</v>
      </c>
      <c r="B349" s="22" t="s">
        <v>1225</v>
      </c>
      <c r="C349" s="22">
        <v>9.884848985E9</v>
      </c>
      <c r="D349" s="22">
        <v>1.10439678773E11</v>
      </c>
      <c r="E349" s="22">
        <v>1180.0</v>
      </c>
      <c r="F349" s="22" t="s">
        <v>753</v>
      </c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22" t="s">
        <v>1226</v>
      </c>
      <c r="C350" s="22" t="s">
        <v>1227</v>
      </c>
      <c r="D350" s="4"/>
      <c r="E350" s="22">
        <v>3540.0</v>
      </c>
      <c r="F350" s="22" t="s">
        <v>1228</v>
      </c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22" t="s">
        <v>1229</v>
      </c>
      <c r="C351" s="22">
        <v>7.075462511E9</v>
      </c>
      <c r="D351" s="22" t="s">
        <v>1230</v>
      </c>
      <c r="E351" s="22">
        <v>7080.0</v>
      </c>
      <c r="F351" s="22" t="s">
        <v>632</v>
      </c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22" t="s">
        <v>1231</v>
      </c>
      <c r="C352" s="22">
        <v>9.025366788E9</v>
      </c>
      <c r="D352" s="22">
        <v>6.43022672405E11</v>
      </c>
      <c r="E352" s="22">
        <v>1180.0</v>
      </c>
      <c r="F352" s="22" t="s">
        <v>307</v>
      </c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22" t="s">
        <v>1232</v>
      </c>
      <c r="C353" s="22">
        <v>9.58508295E9</v>
      </c>
      <c r="D353" s="22" t="s">
        <v>1233</v>
      </c>
      <c r="E353" s="22">
        <v>1791.0</v>
      </c>
      <c r="F353" s="22" t="s">
        <v>103</v>
      </c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22" t="s">
        <v>1234</v>
      </c>
      <c r="C354" s="22" t="s">
        <v>1235</v>
      </c>
      <c r="D354" s="22">
        <v>1.2583506E8</v>
      </c>
      <c r="E354" s="22">
        <v>16524.0</v>
      </c>
      <c r="F354" s="22" t="s">
        <v>1236</v>
      </c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22" t="s">
        <v>1237</v>
      </c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29"/>
      <c r="C356" s="4"/>
      <c r="D356" s="4"/>
      <c r="E356" s="4"/>
      <c r="F356" s="22" t="s">
        <v>1238</v>
      </c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29"/>
      <c r="C357" s="4"/>
      <c r="D357" s="4"/>
      <c r="E357" s="4"/>
      <c r="F357" s="22" t="s">
        <v>1239</v>
      </c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29"/>
      <c r="C358" s="4"/>
      <c r="D358" s="4"/>
      <c r="E358" s="4"/>
      <c r="F358" s="22" t="s">
        <v>1240</v>
      </c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29"/>
      <c r="C359" s="4"/>
      <c r="D359" s="4"/>
      <c r="E359" s="4"/>
      <c r="F359" s="22" t="s">
        <v>1241</v>
      </c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29"/>
      <c r="C360" s="4"/>
      <c r="D360" s="4"/>
      <c r="E360" s="4"/>
      <c r="F360" s="22" t="s">
        <v>1242</v>
      </c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26" t="s">
        <v>1098</v>
      </c>
      <c r="C361" s="22">
        <v>9.840995522E9</v>
      </c>
      <c r="D361" s="22">
        <v>5.24033759266E11</v>
      </c>
      <c r="E361" s="22">
        <v>4008.0</v>
      </c>
      <c r="F361" s="22" t="s">
        <v>1243</v>
      </c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2" t="s">
        <v>1244</v>
      </c>
      <c r="B362" s="26" t="s">
        <v>1245</v>
      </c>
      <c r="C362" s="22">
        <v>4.47450267918E11</v>
      </c>
      <c r="D362" s="22">
        <v>7.92766564091E11</v>
      </c>
      <c r="E362" s="22">
        <v>14160.0</v>
      </c>
      <c r="F362" s="22" t="s">
        <v>1246</v>
      </c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22" t="s">
        <v>73</v>
      </c>
      <c r="C363" s="22">
        <v>9.677046124E9</v>
      </c>
      <c r="D363" s="22">
        <v>5.60485693899E11</v>
      </c>
      <c r="E363" s="22">
        <v>2360.0</v>
      </c>
      <c r="F363" s="22" t="s">
        <v>1247</v>
      </c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22" t="s">
        <v>1248</v>
      </c>
      <c r="C364" s="28">
        <v>9.715325983E9</v>
      </c>
      <c r="D364" s="22">
        <v>5.24141080595E11</v>
      </c>
      <c r="E364" s="22">
        <v>2004.0</v>
      </c>
      <c r="F364" s="22" t="s">
        <v>1249</v>
      </c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9"/>
      <c r="B365" s="22" t="s">
        <v>1250</v>
      </c>
      <c r="C365" s="28" t="s">
        <v>1251</v>
      </c>
      <c r="D365" s="22">
        <v>5.24185194077E11</v>
      </c>
      <c r="E365" s="22">
        <v>3360.0</v>
      </c>
      <c r="F365" s="22" t="s">
        <v>1252</v>
      </c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22" t="s">
        <v>1253</v>
      </c>
      <c r="C366" s="28">
        <v>7.358201612E9</v>
      </c>
      <c r="D366" s="22">
        <v>5.60721704809E11</v>
      </c>
      <c r="E366" s="22">
        <v>4008.0</v>
      </c>
      <c r="F366" s="22" t="s">
        <v>1254</v>
      </c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26" t="s">
        <v>352</v>
      </c>
      <c r="C367" s="22">
        <v>9.894264134E9</v>
      </c>
      <c r="D367" s="22">
        <v>5.60706352356E11</v>
      </c>
      <c r="E367" s="22">
        <v>1180.0</v>
      </c>
      <c r="F367" s="22" t="s">
        <v>391</v>
      </c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26" t="s">
        <v>1048</v>
      </c>
      <c r="C368" s="22">
        <v>9.02537807E9</v>
      </c>
      <c r="D368" s="22">
        <v>5.60757606898E11</v>
      </c>
      <c r="E368" s="22">
        <v>1504.0</v>
      </c>
      <c r="F368" s="22" t="s">
        <v>558</v>
      </c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22" t="s">
        <v>1255</v>
      </c>
      <c r="C369" s="22">
        <v>9.894890566E9</v>
      </c>
      <c r="D369" s="4"/>
      <c r="E369" s="22">
        <v>2987.0</v>
      </c>
      <c r="F369" s="22" t="s">
        <v>1256</v>
      </c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26" t="s">
        <v>119</v>
      </c>
      <c r="C370" s="22">
        <v>9.600193638E9</v>
      </c>
      <c r="D370" s="22">
        <v>5.60749253351E11</v>
      </c>
      <c r="E370" s="22">
        <v>2987.0</v>
      </c>
      <c r="F370" s="22" t="s">
        <v>1257</v>
      </c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22" t="s">
        <v>732</v>
      </c>
      <c r="C371" s="22">
        <v>9.488809035E9</v>
      </c>
      <c r="D371" s="22">
        <v>5.24108743224E11</v>
      </c>
      <c r="E371" s="22">
        <v>702.0</v>
      </c>
      <c r="F371" s="22" t="s">
        <v>1258</v>
      </c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2" t="s">
        <v>1259</v>
      </c>
      <c r="B372" s="22" t="s">
        <v>1260</v>
      </c>
      <c r="C372" s="22">
        <v>9.84311135E9</v>
      </c>
      <c r="D372" s="22">
        <v>8.65255162425E11</v>
      </c>
      <c r="E372" s="22">
        <v>1770.0</v>
      </c>
      <c r="F372" s="22" t="s">
        <v>413</v>
      </c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26" t="s">
        <v>1261</v>
      </c>
      <c r="C373" s="22">
        <v>8.939032471E9</v>
      </c>
      <c r="D373" s="22">
        <v>1.10531042749E11</v>
      </c>
      <c r="E373" s="22">
        <v>2004.0</v>
      </c>
      <c r="F373" s="22" t="s">
        <v>1262</v>
      </c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26" t="s">
        <v>1263</v>
      </c>
      <c r="C374" s="22">
        <v>9.789432002E9</v>
      </c>
      <c r="D374" s="22">
        <v>5.24233323915E11</v>
      </c>
      <c r="E374" s="22">
        <v>111.0</v>
      </c>
      <c r="F374" s="22" t="s">
        <v>917</v>
      </c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22" t="s">
        <v>141</v>
      </c>
      <c r="C375" s="22">
        <v>9.342576579E9</v>
      </c>
      <c r="D375" s="22">
        <v>1.10542706409E11</v>
      </c>
      <c r="E375" s="22">
        <v>1180.0</v>
      </c>
      <c r="F375" s="22" t="s">
        <v>39</v>
      </c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22" t="s">
        <v>1264</v>
      </c>
      <c r="C376" s="22">
        <v>9.443095309E9</v>
      </c>
      <c r="D376" s="22" t="s">
        <v>1265</v>
      </c>
      <c r="E376" s="22">
        <v>1504.0</v>
      </c>
      <c r="F376" s="22" t="s">
        <v>1266</v>
      </c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22" t="s">
        <v>228</v>
      </c>
      <c r="C377" s="22">
        <v>9.965963639E9</v>
      </c>
      <c r="D377" s="22">
        <v>5.24203044771E11</v>
      </c>
      <c r="E377" s="22">
        <v>3360.0</v>
      </c>
      <c r="F377" s="22" t="s">
        <v>1079</v>
      </c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2" t="s">
        <v>1267</v>
      </c>
      <c r="B378" s="27" t="s">
        <v>1268</v>
      </c>
      <c r="C378" s="27"/>
      <c r="D378" s="27"/>
      <c r="E378" s="27">
        <v>4000.0</v>
      </c>
      <c r="F378" s="27" t="s">
        <v>1269</v>
      </c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22" t="s">
        <v>572</v>
      </c>
      <c r="C379" s="22">
        <v>7.845981935E9</v>
      </c>
      <c r="D379" s="22">
        <v>5.24254561917E11</v>
      </c>
      <c r="E379" s="22">
        <v>2987.0</v>
      </c>
      <c r="F379" s="22" t="s">
        <v>56</v>
      </c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2" t="s">
        <v>1270</v>
      </c>
      <c r="B380" s="22" t="s">
        <v>1271</v>
      </c>
      <c r="C380" s="22">
        <v>8.248016944E9</v>
      </c>
      <c r="D380" s="22">
        <v>9.81034172435E11</v>
      </c>
      <c r="E380" s="22">
        <v>650.0</v>
      </c>
      <c r="F380" s="22" t="s">
        <v>1272</v>
      </c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22" t="s">
        <v>1273</v>
      </c>
      <c r="C381" s="22">
        <v>1.8867524995E10</v>
      </c>
      <c r="D381" s="22">
        <v>5.24324961754E11</v>
      </c>
      <c r="E381" s="22">
        <v>3540.0</v>
      </c>
      <c r="F381" s="22" t="s">
        <v>58</v>
      </c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26" t="s">
        <v>1274</v>
      </c>
      <c r="C382" s="22">
        <v>4.47818960828E11</v>
      </c>
      <c r="D382" s="22">
        <v>6.45547720364E11</v>
      </c>
      <c r="E382" s="22">
        <v>3507.0</v>
      </c>
      <c r="F382" s="22" t="s">
        <v>1275</v>
      </c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26" t="s">
        <v>1276</v>
      </c>
      <c r="C383" s="22">
        <v>8.608644422E9</v>
      </c>
      <c r="D383" s="22">
        <v>5.24364381274E11</v>
      </c>
      <c r="E383" s="22">
        <v>1180.0</v>
      </c>
      <c r="F383" s="22" t="s">
        <v>1277</v>
      </c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26" t="s">
        <v>71</v>
      </c>
      <c r="C384" s="22">
        <v>9.965817094E9</v>
      </c>
      <c r="D384" s="22" t="s">
        <v>1278</v>
      </c>
      <c r="E384" s="22">
        <v>2987.0</v>
      </c>
      <c r="F384" s="22" t="s">
        <v>1279</v>
      </c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22" t="s">
        <v>748</v>
      </c>
      <c r="C385" s="22">
        <v>9.980978933E9</v>
      </c>
      <c r="D385" s="22">
        <v>5.60991302665E11</v>
      </c>
      <c r="E385" s="22">
        <v>4720.0</v>
      </c>
      <c r="F385" s="22" t="s">
        <v>1280</v>
      </c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22" t="s">
        <v>1281</v>
      </c>
      <c r="C386" s="22">
        <v>8.838907065E9</v>
      </c>
      <c r="D386" s="22" t="s">
        <v>1282</v>
      </c>
      <c r="E386" s="22">
        <v>6616.0</v>
      </c>
      <c r="F386" s="22" t="s">
        <v>1283</v>
      </c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22" t="s">
        <v>1284</v>
      </c>
      <c r="C387" s="22" t="s">
        <v>1285</v>
      </c>
      <c r="D387" s="22">
        <v>5.60961539548E11</v>
      </c>
      <c r="E387" s="22"/>
      <c r="F387" s="22" t="s">
        <v>1286</v>
      </c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22" t="s">
        <v>636</v>
      </c>
      <c r="C388" s="22">
        <v>9.585546135E9</v>
      </c>
      <c r="D388" s="4"/>
      <c r="E388" s="4"/>
      <c r="F388" s="22" t="s">
        <v>1287</v>
      </c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22" t="s">
        <v>1288</v>
      </c>
      <c r="C389" s="22" t="s">
        <v>1289</v>
      </c>
      <c r="D389" s="4"/>
      <c r="E389" s="22">
        <v>4794.0</v>
      </c>
      <c r="F389" s="22" t="s">
        <v>1290</v>
      </c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4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4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4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4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4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14.75" customHeight="1">
      <c r="A395" s="4"/>
      <c r="B395" s="4"/>
      <c r="C395" s="4"/>
      <c r="D395" s="4"/>
      <c r="E395" s="4"/>
      <c r="F395" s="4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4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4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4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4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4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4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4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4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4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4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4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4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4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4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4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4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4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4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4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4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4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4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4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4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4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4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4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4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4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4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4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4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4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4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4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4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4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4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4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4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4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4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4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4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4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D186:D196">
    <cfRule type="expression" dxfId="0" priority="1">
      <formula>COUNTIF($E$1:$E$474,D186)&gt;1</formula>
    </cfRule>
  </conditionalFormatting>
  <conditionalFormatting sqref="D172">
    <cfRule type="expression" dxfId="0" priority="2">
      <formula>COUNTIF($E$1:$E$476,D172)&gt;1</formula>
    </cfRule>
  </conditionalFormatting>
  <conditionalFormatting sqref="D170">
    <cfRule type="expression" dxfId="0" priority="3">
      <formula>COUNTIF($E$1:$E$476,D170)&gt;1</formula>
    </cfRule>
  </conditionalFormatting>
  <conditionalFormatting sqref="D92">
    <cfRule type="expression" dxfId="0" priority="4">
      <formula>COUNTIF($D$1:$D$474,D92)&gt;1</formula>
    </cfRule>
  </conditionalFormatting>
  <conditionalFormatting sqref="D93">
    <cfRule type="expression" dxfId="0" priority="5">
      <formula>COUNTIF($E$1:$E$479,D93)&gt;1</formula>
    </cfRule>
  </conditionalFormatting>
  <conditionalFormatting sqref="D47">
    <cfRule type="expression" dxfId="0" priority="6">
      <formula>COUNTIF($E$1:$E$474,D47)&gt;1</formula>
    </cfRule>
  </conditionalFormatting>
  <conditionalFormatting sqref="D39">
    <cfRule type="expression" dxfId="0" priority="7">
      <formula>COUNTIF($E$1:$E$474,D39)&gt;1</formula>
    </cfRule>
  </conditionalFormatting>
  <conditionalFormatting sqref="D1:D38 D40:D46 D48:D61 D63:D89 D94:D169 D171 D173:D185 D197:D233 D238:D327 D334:D998">
    <cfRule type="expression" dxfId="0" priority="8">
      <formula>COUNTIF($D$1:$D$474,D1)&gt;1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9.38"/>
    <col customWidth="1" min="3" max="3" width="20.0"/>
    <col customWidth="1" min="4" max="4" width="22.13"/>
    <col customWidth="1" min="5" max="5" width="12.5"/>
    <col customWidth="1" min="6" max="6" width="44.38"/>
    <col customWidth="1" min="8" max="8" width="13.63"/>
  </cols>
  <sheetData>
    <row r="1" ht="15.75" customHeight="1">
      <c r="A1" s="1" t="s">
        <v>0</v>
      </c>
      <c r="B1" s="1" t="s">
        <v>1</v>
      </c>
      <c r="C1" s="1" t="s">
        <v>713</v>
      </c>
      <c r="D1" s="1" t="s">
        <v>714</v>
      </c>
      <c r="E1" s="1" t="s">
        <v>715</v>
      </c>
      <c r="F1" s="1" t="s">
        <v>716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0">
        <v>45666.0</v>
      </c>
      <c r="B2" s="22" t="s">
        <v>1291</v>
      </c>
      <c r="C2" s="22">
        <v>9.994282227E9</v>
      </c>
      <c r="D2" s="22">
        <v>9.994282227E9</v>
      </c>
      <c r="E2" s="22">
        <v>1770.0</v>
      </c>
      <c r="F2" s="22" t="s">
        <v>348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/>
      <c r="B3" s="22" t="s">
        <v>1292</v>
      </c>
      <c r="C3" s="22">
        <v>9.489482367E9</v>
      </c>
      <c r="D3" s="22">
        <v>5.24424666122E11</v>
      </c>
      <c r="E3" s="22">
        <v>1680.0</v>
      </c>
      <c r="F3" s="22" t="s">
        <v>1293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/>
      <c r="B4" s="28" t="s">
        <v>1294</v>
      </c>
      <c r="C4" s="22" t="s">
        <v>1295</v>
      </c>
      <c r="D4" s="22">
        <v>5.61076144079E11</v>
      </c>
      <c r="E4" s="22">
        <v>1180.0</v>
      </c>
      <c r="F4" s="22" t="s">
        <v>39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/>
      <c r="B5" s="22" t="s">
        <v>354</v>
      </c>
      <c r="C5" s="22" t="s">
        <v>1296</v>
      </c>
      <c r="D5" s="22">
        <v>2.17043422196E11</v>
      </c>
      <c r="E5" s="22">
        <v>1180.0</v>
      </c>
      <c r="F5" s="22" t="s">
        <v>39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22" t="s">
        <v>1297</v>
      </c>
      <c r="C6" s="22" t="s">
        <v>1298</v>
      </c>
      <c r="D6" s="22">
        <v>5.61075090459E11</v>
      </c>
      <c r="E6" s="22">
        <v>652.0</v>
      </c>
      <c r="F6" s="22" t="s">
        <v>1299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22" t="s">
        <v>1300</v>
      </c>
      <c r="C7" s="22" t="s">
        <v>1301</v>
      </c>
      <c r="D7" s="22">
        <v>7.46317334953E11</v>
      </c>
      <c r="E7" s="22">
        <v>2004.0</v>
      </c>
      <c r="F7" s="22" t="s">
        <v>1302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/>
      <c r="B8" s="22" t="s">
        <v>1303</v>
      </c>
      <c r="C8" s="22">
        <v>8.220456977E9</v>
      </c>
      <c r="D8" s="22" t="s">
        <v>1304</v>
      </c>
      <c r="E8" s="22">
        <v>2004.0</v>
      </c>
      <c r="F8" s="22" t="s">
        <v>1305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/>
      <c r="B9" s="22" t="s">
        <v>1306</v>
      </c>
      <c r="C9" s="22">
        <v>8.75441608E9</v>
      </c>
      <c r="D9" s="22" t="s">
        <v>1307</v>
      </c>
      <c r="E9" s="22">
        <v>2360.0</v>
      </c>
      <c r="F9" s="22" t="s">
        <v>996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28" t="s">
        <v>1308</v>
      </c>
      <c r="C10" s="28">
        <v>9.916521182E9</v>
      </c>
      <c r="D10" s="28" t="s">
        <v>1309</v>
      </c>
      <c r="E10" s="28">
        <v>2990.0</v>
      </c>
      <c r="F10" s="28" t="s">
        <v>264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28" t="s">
        <v>1310</v>
      </c>
      <c r="C11" s="28" t="s">
        <v>1311</v>
      </c>
      <c r="D11" s="28">
        <v>5.61004185013E11</v>
      </c>
      <c r="E11" s="28">
        <v>4720.0</v>
      </c>
      <c r="F11" s="22" t="s">
        <v>1312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0">
        <v>45697.0</v>
      </c>
      <c r="B12" s="22" t="s">
        <v>1313</v>
      </c>
      <c r="C12" s="22">
        <v>9.952708904E9</v>
      </c>
      <c r="D12" s="22" t="s">
        <v>1314</v>
      </c>
      <c r="E12" s="22">
        <v>4611.0</v>
      </c>
      <c r="F12" s="22" t="s">
        <v>1315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/>
      <c r="B13" s="22" t="s">
        <v>1316</v>
      </c>
      <c r="C13" s="22">
        <v>7.639789224E9</v>
      </c>
      <c r="D13" s="22">
        <v>1.10658364936E11</v>
      </c>
      <c r="E13" s="22">
        <v>3540.0</v>
      </c>
      <c r="F13" s="22" t="s">
        <v>84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/>
      <c r="B14" s="22" t="s">
        <v>1317</v>
      </c>
      <c r="C14" s="22">
        <v>6.590584551E9</v>
      </c>
      <c r="D14" s="4"/>
      <c r="E14" s="4"/>
      <c r="F14" s="22" t="s">
        <v>1318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/>
      <c r="B15" s="22" t="s">
        <v>1319</v>
      </c>
      <c r="C15" s="22">
        <v>9.843320873E9</v>
      </c>
      <c r="D15" s="22">
        <v>5.24537726118E11</v>
      </c>
      <c r="E15" s="22">
        <v>111.0</v>
      </c>
      <c r="F15" s="22" t="s">
        <v>1320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26" t="s">
        <v>1321</v>
      </c>
      <c r="C16" s="26">
        <v>7.708722827E9</v>
      </c>
      <c r="D16" s="22" t="s">
        <v>1322</v>
      </c>
      <c r="E16" s="22">
        <v>1180.0</v>
      </c>
      <c r="F16" s="22" t="s">
        <v>685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/>
      <c r="B17" s="22" t="s">
        <v>1323</v>
      </c>
      <c r="C17" s="22" t="s">
        <v>1324</v>
      </c>
      <c r="D17" s="22">
        <v>1.10674071527E11</v>
      </c>
      <c r="E17" s="22">
        <v>1180.0</v>
      </c>
      <c r="F17" s="28" t="s">
        <v>299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/>
      <c r="B18" s="22" t="s">
        <v>810</v>
      </c>
      <c r="C18" s="22" t="s">
        <v>1325</v>
      </c>
      <c r="D18" s="22">
        <v>5.24597345918E11</v>
      </c>
      <c r="E18" s="22">
        <v>2706.0</v>
      </c>
      <c r="F18" s="22" t="s">
        <v>1326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/>
      <c r="B19" s="22"/>
      <c r="C19" s="19"/>
      <c r="D19" s="19"/>
      <c r="E19" s="19"/>
      <c r="F19" s="31" t="s">
        <v>1327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/>
      <c r="B20" s="22" t="s">
        <v>1328</v>
      </c>
      <c r="C20" s="22" t="s">
        <v>1329</v>
      </c>
      <c r="D20" s="22">
        <v>5.24530975756E11</v>
      </c>
      <c r="E20" s="22">
        <v>1180.0</v>
      </c>
      <c r="F20" s="22" t="s">
        <v>121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/>
      <c r="B21" s="22" t="s">
        <v>1330</v>
      </c>
      <c r="C21" s="22">
        <v>9.176131775E9</v>
      </c>
      <c r="D21" s="22">
        <v>5.24577544933E11</v>
      </c>
      <c r="E21" s="22">
        <v>2444.0</v>
      </c>
      <c r="F21" s="22" t="s">
        <v>54</v>
      </c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"/>
      <c r="B22" s="22" t="s">
        <v>1331</v>
      </c>
      <c r="C22" s="22" t="s">
        <v>897</v>
      </c>
      <c r="D22" s="22">
        <v>4.17633742455E11</v>
      </c>
      <c r="E22" s="22">
        <v>2360.0</v>
      </c>
      <c r="F22" s="22" t="s">
        <v>1332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/>
      <c r="B23" s="22" t="s">
        <v>1333</v>
      </c>
      <c r="C23" s="22">
        <v>4.47931646217E11</v>
      </c>
      <c r="D23" s="4"/>
      <c r="E23" s="22">
        <v>4720.0</v>
      </c>
      <c r="F23" s="22" t="s">
        <v>1334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22" t="s">
        <v>1335</v>
      </c>
      <c r="C24" s="22" t="s">
        <v>1336</v>
      </c>
      <c r="D24" s="22">
        <v>5.24537107029E11</v>
      </c>
      <c r="E24" s="22">
        <v>2004.0</v>
      </c>
      <c r="F24" s="22" t="s">
        <v>1337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/>
      <c r="B25" s="22" t="s">
        <v>1338</v>
      </c>
      <c r="C25" s="22" t="s">
        <v>1336</v>
      </c>
      <c r="D25" s="22">
        <v>5.24507867266E11</v>
      </c>
      <c r="E25" s="22">
        <v>2004.0</v>
      </c>
      <c r="F25" s="22" t="s">
        <v>591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0">
        <v>45725.0</v>
      </c>
      <c r="B26" s="22" t="s">
        <v>1145</v>
      </c>
      <c r="C26" s="22">
        <v>1.860713889E10</v>
      </c>
      <c r="D26" s="22">
        <v>5.24645629551E11</v>
      </c>
      <c r="E26" s="22">
        <v>3540.0</v>
      </c>
      <c r="F26" s="22" t="s">
        <v>74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/>
      <c r="B27" s="31" t="s">
        <v>1339</v>
      </c>
      <c r="C27" s="22">
        <v>9.739753257E9</v>
      </c>
      <c r="D27" s="22">
        <v>1.48300902051E11</v>
      </c>
      <c r="E27" s="22">
        <v>1770.0</v>
      </c>
      <c r="F27" s="22" t="s">
        <v>1340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22" t="s">
        <v>1341</v>
      </c>
      <c r="C28" s="22">
        <v>9.71528687915E11</v>
      </c>
      <c r="D28" s="22">
        <v>9.87553694974E11</v>
      </c>
      <c r="E28" s="22">
        <v>111.0</v>
      </c>
      <c r="F28" s="22" t="s">
        <v>1342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/>
      <c r="B29" s="22" t="s">
        <v>1343</v>
      </c>
      <c r="C29" s="22">
        <v>9.361748381E9</v>
      </c>
      <c r="D29" s="22">
        <v>5.24669182885E11</v>
      </c>
      <c r="E29" s="22">
        <v>1770.0</v>
      </c>
      <c r="F29" s="22" t="s">
        <v>279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/>
      <c r="B30" s="22" t="s">
        <v>1344</v>
      </c>
      <c r="C30" s="22" t="s">
        <v>1345</v>
      </c>
      <c r="D30" s="22" t="s">
        <v>1346</v>
      </c>
      <c r="E30" s="22">
        <v>3360.0</v>
      </c>
      <c r="F30" s="22" t="s">
        <v>1052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/>
      <c r="B31" s="22" t="s">
        <v>1347</v>
      </c>
      <c r="C31" s="22" t="s">
        <v>1348</v>
      </c>
      <c r="D31" s="22">
        <v>5.2462309988E11</v>
      </c>
      <c r="E31" s="22">
        <v>3540.0</v>
      </c>
      <c r="F31" s="22" t="s">
        <v>84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22" t="s">
        <v>1349</v>
      </c>
      <c r="C32" s="32" t="s">
        <v>1350</v>
      </c>
      <c r="D32" s="22">
        <v>7.56295904719E11</v>
      </c>
      <c r="E32" s="22">
        <v>2004.0</v>
      </c>
      <c r="F32" s="22" t="s">
        <v>1351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/>
      <c r="B33" s="22" t="s">
        <v>1352</v>
      </c>
      <c r="C33" s="22" t="s">
        <v>1353</v>
      </c>
      <c r="D33" s="22">
        <v>5.6124529926E11</v>
      </c>
      <c r="E33" s="22">
        <v>1503.0</v>
      </c>
      <c r="F33" s="22" t="s">
        <v>268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/>
      <c r="B34" s="22" t="s">
        <v>1354</v>
      </c>
      <c r="C34" s="32">
        <v>9.88421835E8</v>
      </c>
      <c r="D34" s="22">
        <v>1.10716983041E11</v>
      </c>
      <c r="E34" s="22">
        <v>2987.0</v>
      </c>
      <c r="F34" s="22" t="s">
        <v>1355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/>
      <c r="B35" s="22" t="s">
        <v>1356</v>
      </c>
      <c r="C35" s="22">
        <v>9.361276417E9</v>
      </c>
      <c r="D35" s="22">
        <v>6.66710706825E11</v>
      </c>
      <c r="E35" s="22">
        <v>1180.0</v>
      </c>
      <c r="F35" s="22" t="s">
        <v>207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22" t="s">
        <v>89</v>
      </c>
      <c r="C36" s="22">
        <v>4.4777054715E11</v>
      </c>
      <c r="D36" s="22"/>
      <c r="E36" s="22">
        <v>2360.0</v>
      </c>
      <c r="F36" s="22" t="s">
        <v>531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/>
      <c r="B37" s="22" t="s">
        <v>1357</v>
      </c>
      <c r="C37" s="22">
        <v>9.884218352E9</v>
      </c>
      <c r="D37" s="22">
        <v>1.1072106266E11</v>
      </c>
      <c r="E37" s="22">
        <v>3540.0</v>
      </c>
      <c r="F37" s="22" t="s">
        <v>129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22" t="s">
        <v>1358</v>
      </c>
      <c r="C38" s="22" t="s">
        <v>1359</v>
      </c>
      <c r="D38" s="22">
        <v>5.24671956688E11</v>
      </c>
      <c r="E38" s="22">
        <v>2004.0</v>
      </c>
      <c r="F38" s="22" t="s">
        <v>1360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22" t="s">
        <v>1361</v>
      </c>
      <c r="C39" s="22">
        <v>6.380013802E9</v>
      </c>
      <c r="D39" s="22">
        <v>5.24631813395E11</v>
      </c>
      <c r="E39" s="22">
        <v>3249.0</v>
      </c>
      <c r="F39" s="22" t="s">
        <v>1362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22" t="s">
        <v>287</v>
      </c>
      <c r="C40" s="22">
        <v>8.838907065E9</v>
      </c>
      <c r="D40" s="22">
        <v>5.61233113828E11</v>
      </c>
      <c r="E40" s="22">
        <v>4008.0</v>
      </c>
      <c r="F40" s="22" t="s">
        <v>1363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22" t="s">
        <v>661</v>
      </c>
      <c r="C41" s="22">
        <v>9.511935349E9</v>
      </c>
      <c r="D41" s="22">
        <v>5.24688443964E11</v>
      </c>
      <c r="E41" s="22">
        <v>1180.0</v>
      </c>
      <c r="F41" s="22" t="s">
        <v>205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22" t="s">
        <v>1364</v>
      </c>
      <c r="C42" s="22" t="s">
        <v>1365</v>
      </c>
      <c r="D42" s="22">
        <v>1.10753537038E11</v>
      </c>
      <c r="E42" s="22">
        <v>19010.0</v>
      </c>
      <c r="F42" s="22" t="s">
        <v>1366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22" t="s">
        <v>1367</v>
      </c>
      <c r="C43" s="22" t="s">
        <v>1368</v>
      </c>
      <c r="D43" s="22">
        <v>5.24614850696E11</v>
      </c>
      <c r="E43" s="22">
        <v>2004.0</v>
      </c>
      <c r="F43" s="22" t="s">
        <v>1249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0">
        <v>45756.0</v>
      </c>
      <c r="B44" s="22" t="s">
        <v>1369</v>
      </c>
      <c r="C44" s="22">
        <v>9.791622823E9</v>
      </c>
      <c r="D44" s="22" t="s">
        <v>1370</v>
      </c>
      <c r="E44" s="22">
        <v>3540.0</v>
      </c>
      <c r="F44" s="22" t="s">
        <v>101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/>
      <c r="B45" s="22" t="s">
        <v>1371</v>
      </c>
      <c r="C45" s="22">
        <v>9.952630209E9</v>
      </c>
      <c r="D45" s="22" t="s">
        <v>1372</v>
      </c>
      <c r="E45" s="22">
        <v>2004.0</v>
      </c>
      <c r="F45" s="22" t="s">
        <v>1373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22" t="s">
        <v>1374</v>
      </c>
      <c r="C46" s="22">
        <v>9.944493977E9</v>
      </c>
      <c r="D46" s="22">
        <v>1.1076693636E11</v>
      </c>
      <c r="E46" s="22">
        <v>3006.0</v>
      </c>
      <c r="F46" s="22" t="s">
        <v>1375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22" t="s">
        <v>1376</v>
      </c>
      <c r="C47" s="22">
        <v>8.838527208E9</v>
      </c>
      <c r="D47" s="22">
        <v>1.10764771391E11</v>
      </c>
      <c r="E47" s="22">
        <v>250.0</v>
      </c>
      <c r="F47" s="22" t="s">
        <v>1377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28" t="s">
        <v>1378</v>
      </c>
      <c r="C48" s="28">
        <v>7.397383141E9</v>
      </c>
      <c r="D48" s="28">
        <v>1.10768059116E11</v>
      </c>
      <c r="E48" s="28">
        <v>1180.0</v>
      </c>
      <c r="F48" s="28" t="s">
        <v>227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28" t="s">
        <v>1379</v>
      </c>
      <c r="C49" s="28">
        <v>9.865012235E9</v>
      </c>
      <c r="D49" s="28">
        <v>5.61321378068E11</v>
      </c>
      <c r="E49" s="28">
        <v>3540.0</v>
      </c>
      <c r="F49" s="28" t="s">
        <v>126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/>
      <c r="B50" s="22" t="s">
        <v>1380</v>
      </c>
      <c r="C50" s="22">
        <v>6.1470403929E10</v>
      </c>
      <c r="D50" s="22">
        <v>6.90139495805E11</v>
      </c>
      <c r="E50" s="28">
        <v>3540.0</v>
      </c>
      <c r="F50" s="22" t="s">
        <v>126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22" t="s">
        <v>1381</v>
      </c>
      <c r="C51" s="22">
        <v>9.442080757E9</v>
      </c>
      <c r="D51" s="22" t="s">
        <v>1382</v>
      </c>
      <c r="E51" s="28">
        <v>3540.0</v>
      </c>
      <c r="F51" s="22" t="s">
        <v>62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22" t="s">
        <v>1313</v>
      </c>
      <c r="C52" s="22">
        <v>9.952708904E9</v>
      </c>
      <c r="D52" s="26" t="s">
        <v>1383</v>
      </c>
      <c r="E52" s="22">
        <v>5010.0</v>
      </c>
      <c r="F52" s="22" t="s">
        <v>1384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0">
        <v>45786.0</v>
      </c>
      <c r="B53" s="22" t="s">
        <v>1385</v>
      </c>
      <c r="C53" s="22">
        <v>9.677588082E9</v>
      </c>
      <c r="D53" s="22">
        <v>5.61443779191E11</v>
      </c>
      <c r="E53" s="22">
        <v>3360.0</v>
      </c>
      <c r="F53" s="22" t="s">
        <v>1386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22" t="s">
        <v>1387</v>
      </c>
      <c r="C54" s="22" t="s">
        <v>1388</v>
      </c>
      <c r="D54" s="22">
        <v>5.24752104013E11</v>
      </c>
      <c r="E54" s="22">
        <v>1680.0</v>
      </c>
      <c r="F54" s="22" t="s">
        <v>1389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22" t="s">
        <v>1390</v>
      </c>
      <c r="C55" s="22">
        <v>7.200756401E9</v>
      </c>
      <c r="D55" s="22">
        <v>5.61403283327E11</v>
      </c>
      <c r="E55" s="22">
        <v>3540.0</v>
      </c>
      <c r="F55" s="22" t="s">
        <v>101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22" t="s">
        <v>1391</v>
      </c>
      <c r="C56" s="22" t="s">
        <v>1392</v>
      </c>
      <c r="D56" s="22">
        <v>1.10811494781E11</v>
      </c>
      <c r="E56" s="22">
        <v>1000.0</v>
      </c>
      <c r="F56" s="22" t="s">
        <v>1393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26" t="s">
        <v>1394</v>
      </c>
      <c r="C57" s="22">
        <v>7.338187888E9</v>
      </c>
      <c r="D57" s="22">
        <v>5.24807005135E11</v>
      </c>
      <c r="E57" s="22">
        <v>1770.0</v>
      </c>
      <c r="F57" s="22" t="s">
        <v>351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22" t="s">
        <v>1395</v>
      </c>
      <c r="C58" s="22">
        <v>9.96224328E9</v>
      </c>
      <c r="D58" s="22">
        <v>5.24819605386E11</v>
      </c>
      <c r="E58" s="22">
        <v>3360.0</v>
      </c>
      <c r="F58" s="22" t="s">
        <v>275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22" t="s">
        <v>1396</v>
      </c>
      <c r="C59" s="22">
        <v>8.056258014E9</v>
      </c>
      <c r="D59" s="22">
        <v>1.10831505958E11</v>
      </c>
      <c r="E59" s="22">
        <v>3540.0</v>
      </c>
      <c r="F59" s="22" t="s">
        <v>58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22" t="s">
        <v>1397</v>
      </c>
      <c r="C60" s="22">
        <v>8.825607548E9</v>
      </c>
      <c r="D60" s="22">
        <v>5.24848563944E11</v>
      </c>
      <c r="E60" s="22">
        <v>1770.0</v>
      </c>
      <c r="F60" s="22" t="s">
        <v>60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0">
        <v>45817.0</v>
      </c>
      <c r="B61" s="26" t="s">
        <v>1398</v>
      </c>
      <c r="C61" s="22">
        <v>9.659591266E9</v>
      </c>
      <c r="D61" s="22">
        <v>5.24900534459E11</v>
      </c>
      <c r="E61" s="22">
        <v>3540.0</v>
      </c>
      <c r="F61" s="22" t="s">
        <v>58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22" t="s">
        <v>1399</v>
      </c>
      <c r="C62" s="4">
        <f>15149846650</f>
        <v>15149846650</v>
      </c>
      <c r="D62" s="22">
        <v>1.7571251816238E13</v>
      </c>
      <c r="E62" s="22">
        <v>4720.0</v>
      </c>
      <c r="F62" s="22" t="s">
        <v>940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22" t="s">
        <v>1400</v>
      </c>
      <c r="C63" s="22">
        <v>9.046650201E9</v>
      </c>
      <c r="D63" s="22" t="s">
        <v>1401</v>
      </c>
      <c r="E63" s="22">
        <v>4510.0</v>
      </c>
      <c r="F63" s="22" t="s">
        <v>1402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8"/>
      <c r="B64" s="22" t="s">
        <v>1403</v>
      </c>
      <c r="C64" s="22" t="s">
        <v>1404</v>
      </c>
      <c r="D64" s="22" t="s">
        <v>1405</v>
      </c>
      <c r="E64" s="22">
        <v>3540.0</v>
      </c>
      <c r="F64" s="22" t="s">
        <v>101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22" t="s">
        <v>1151</v>
      </c>
      <c r="C65" s="22">
        <v>7.810054553E9</v>
      </c>
      <c r="D65" s="22">
        <v>5.24903819733E11</v>
      </c>
      <c r="E65" s="22">
        <v>3540.0</v>
      </c>
      <c r="F65" s="22" t="s">
        <v>17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22" t="s">
        <v>1406</v>
      </c>
      <c r="C66" s="22">
        <v>9.71563368354E11</v>
      </c>
      <c r="D66" s="22" t="s">
        <v>1407</v>
      </c>
      <c r="E66" s="22">
        <v>3540.0</v>
      </c>
      <c r="F66" s="22" t="s">
        <v>781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/>
      <c r="B67" s="22" t="s">
        <v>1408</v>
      </c>
      <c r="C67" s="22">
        <v>9.962077961E9</v>
      </c>
      <c r="D67" s="22">
        <v>5.24924473726E11</v>
      </c>
      <c r="E67" s="22">
        <v>3540.0</v>
      </c>
      <c r="F67" s="22" t="s">
        <v>129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22" t="s">
        <v>1409</v>
      </c>
      <c r="C68" s="22">
        <v>6.379329408E9</v>
      </c>
      <c r="D68" s="22">
        <v>5.24911921716E11</v>
      </c>
      <c r="E68" s="22">
        <v>500.0</v>
      </c>
      <c r="F68" s="22" t="s">
        <v>1410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22" t="s">
        <v>1317</v>
      </c>
      <c r="C69" s="22">
        <v>6.590584551E9</v>
      </c>
      <c r="D69" s="4"/>
      <c r="E69" s="22">
        <v>3540.0</v>
      </c>
      <c r="F69" s="22" t="s">
        <v>98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22" t="s">
        <v>287</v>
      </c>
      <c r="C70" s="22">
        <v>8.838907065E9</v>
      </c>
      <c r="D70" s="22">
        <v>5.61591004081E11</v>
      </c>
      <c r="E70" s="22">
        <v>1180.0</v>
      </c>
      <c r="F70" s="22" t="s">
        <v>121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22" t="s">
        <v>291</v>
      </c>
      <c r="C71" s="22">
        <v>9.061945126E9</v>
      </c>
      <c r="D71" s="22">
        <v>5.24915879453E11</v>
      </c>
      <c r="E71" s="22">
        <v>1180.0</v>
      </c>
      <c r="F71" s="22" t="s">
        <v>39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22" t="s">
        <v>1411</v>
      </c>
      <c r="C72" s="22" t="s">
        <v>1412</v>
      </c>
      <c r="D72" s="22" t="s">
        <v>1413</v>
      </c>
      <c r="E72" s="22">
        <v>630.0</v>
      </c>
      <c r="F72" s="22" t="s">
        <v>1414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22" t="s">
        <v>1415</v>
      </c>
      <c r="C73" s="22">
        <v>9.44260746E9</v>
      </c>
      <c r="D73" s="22">
        <v>5.61593205115E11</v>
      </c>
      <c r="E73" s="22">
        <v>3540.0</v>
      </c>
      <c r="F73" s="22" t="s">
        <v>98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22" t="s">
        <v>1416</v>
      </c>
      <c r="C74" s="22">
        <v>9.061945126E9</v>
      </c>
      <c r="D74" s="22">
        <v>5.24918155738E11</v>
      </c>
      <c r="E74" s="22">
        <v>1180.0</v>
      </c>
      <c r="F74" s="22" t="s">
        <v>39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22" t="s">
        <v>1417</v>
      </c>
      <c r="C75" s="22">
        <v>7.708205194E9</v>
      </c>
      <c r="D75" s="22" t="s">
        <v>1418</v>
      </c>
      <c r="E75" s="22">
        <v>3540.0</v>
      </c>
      <c r="F75" s="22" t="s">
        <v>98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2" t="s">
        <v>884</v>
      </c>
      <c r="B76" s="27" t="s">
        <v>1419</v>
      </c>
      <c r="C76" s="22">
        <v>6.584476872E9</v>
      </c>
      <c r="D76" s="33"/>
      <c r="E76" s="4"/>
      <c r="F76" s="22" t="s">
        <v>1420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22" t="s">
        <v>285</v>
      </c>
      <c r="C77" s="22">
        <v>9.524002901E9</v>
      </c>
      <c r="D77" s="22">
        <v>5.06892382036E11</v>
      </c>
      <c r="E77" s="22">
        <v>3540.0</v>
      </c>
      <c r="F77" s="22" t="s">
        <v>101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22" t="s">
        <v>1421</v>
      </c>
      <c r="C78" s="22">
        <v>6.37447401E9</v>
      </c>
      <c r="D78" s="4"/>
      <c r="E78" s="4"/>
      <c r="F78" s="22" t="s">
        <v>1422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22" t="s">
        <v>1423</v>
      </c>
      <c r="C79" s="22">
        <v>6.379073949E9</v>
      </c>
      <c r="D79" s="22">
        <v>1.10872404157E11</v>
      </c>
      <c r="E79" s="22">
        <v>1770.0</v>
      </c>
      <c r="F79" s="22" t="s">
        <v>351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22" t="s">
        <v>1424</v>
      </c>
      <c r="C80" s="22">
        <v>9.994509098E9</v>
      </c>
      <c r="D80" s="22" t="s">
        <v>1425</v>
      </c>
      <c r="E80" s="22">
        <v>2012.0</v>
      </c>
      <c r="F80" s="22" t="s">
        <v>1426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22" t="s">
        <v>1092</v>
      </c>
      <c r="C81" s="22">
        <v>7.708420849E9</v>
      </c>
      <c r="D81" s="22">
        <v>5.61534424214E11</v>
      </c>
      <c r="E81" s="22">
        <v>3540.0</v>
      </c>
      <c r="F81" s="22" t="s">
        <v>17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22" t="s">
        <v>407</v>
      </c>
      <c r="C82" s="22">
        <v>6.591779171E9</v>
      </c>
      <c r="D82" s="22" t="s">
        <v>1427</v>
      </c>
      <c r="E82" s="22">
        <v>3540.0</v>
      </c>
      <c r="F82" s="22" t="s">
        <v>17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22" t="s">
        <v>1229</v>
      </c>
      <c r="C83" s="22" t="s">
        <v>1428</v>
      </c>
      <c r="D83" s="22">
        <v>1.10877700547E11</v>
      </c>
      <c r="E83" s="22">
        <v>3540.0</v>
      </c>
      <c r="F83" s="22" t="s">
        <v>41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22" t="s">
        <v>1429</v>
      </c>
      <c r="C84" s="22" t="s">
        <v>1430</v>
      </c>
      <c r="D84" s="22">
        <v>5.61531525701E11</v>
      </c>
      <c r="E84" s="22">
        <v>6000.0</v>
      </c>
      <c r="F84" s="22" t="s">
        <v>58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28"/>
      <c r="C85" s="4"/>
      <c r="D85" s="4"/>
      <c r="E85" s="4"/>
      <c r="F85" s="22" t="s">
        <v>1431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22" t="s">
        <v>141</v>
      </c>
      <c r="C86" s="22">
        <v>8.778141436E9</v>
      </c>
      <c r="D86" s="22">
        <v>3.76977992178E11</v>
      </c>
      <c r="E86" s="22">
        <v>3540.0</v>
      </c>
      <c r="F86" s="22" t="s">
        <v>781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22" t="s">
        <v>1432</v>
      </c>
      <c r="C87" s="22">
        <v>1.5027779375E10</v>
      </c>
      <c r="D87" s="22">
        <v>1.2428654542E10</v>
      </c>
      <c r="E87" s="22">
        <v>3540.0</v>
      </c>
      <c r="F87" s="22" t="s">
        <v>126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0">
        <v>45847.0</v>
      </c>
      <c r="B88" s="22" t="s">
        <v>1433</v>
      </c>
      <c r="C88" s="22">
        <v>9.943999539E9</v>
      </c>
      <c r="D88" s="22" t="s">
        <v>1434</v>
      </c>
      <c r="E88" s="22">
        <v>3540.0</v>
      </c>
      <c r="F88" s="22" t="s">
        <v>58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22" t="s">
        <v>1435</v>
      </c>
      <c r="C89" s="22">
        <v>8.148260694E9</v>
      </c>
      <c r="D89" s="22">
        <v>5.25050259339E11</v>
      </c>
      <c r="E89" s="22">
        <v>1504.0</v>
      </c>
      <c r="F89" s="22" t="s">
        <v>558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/>
      <c r="B90" s="22" t="s">
        <v>1436</v>
      </c>
      <c r="C90" s="22">
        <v>9.787515214E9</v>
      </c>
      <c r="D90" s="22">
        <v>1.32205912505E11</v>
      </c>
      <c r="E90" s="22">
        <v>1770.0</v>
      </c>
      <c r="F90" s="22" t="s">
        <v>103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22" t="s">
        <v>1163</v>
      </c>
      <c r="C91" s="22">
        <v>8.148260694E9</v>
      </c>
      <c r="D91" s="22">
        <v>5.25057441161E11</v>
      </c>
      <c r="E91" s="22">
        <v>3540.0</v>
      </c>
      <c r="F91" s="22" t="s">
        <v>126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22" t="s">
        <v>565</v>
      </c>
      <c r="C92" s="22">
        <v>7.358511018E9</v>
      </c>
      <c r="D92" s="22">
        <v>1.10901455741E11</v>
      </c>
      <c r="E92" s="22">
        <v>3540.0</v>
      </c>
      <c r="F92" s="22" t="s">
        <v>129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22" t="s">
        <v>1437</v>
      </c>
      <c r="C93" s="22">
        <v>8.508812386E9</v>
      </c>
      <c r="D93" s="22" t="s">
        <v>1438</v>
      </c>
      <c r="E93" s="22">
        <v>2004.0</v>
      </c>
      <c r="F93" s="22" t="s">
        <v>1439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22" t="s">
        <v>1440</v>
      </c>
      <c r="C94" s="22">
        <v>9.994658618E9</v>
      </c>
      <c r="D94" s="22">
        <v>5.6163387859E11</v>
      </c>
      <c r="E94" s="22">
        <v>3540.0</v>
      </c>
      <c r="F94" s="22" t="s">
        <v>58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26" t="s">
        <v>1441</v>
      </c>
      <c r="C95" s="22">
        <v>9.043029738E9</v>
      </c>
      <c r="D95" s="4"/>
      <c r="E95" s="22">
        <v>3540.0</v>
      </c>
      <c r="F95" s="22" t="s">
        <v>1442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22" t="s">
        <v>1443</v>
      </c>
      <c r="C96" s="22">
        <v>9.942022768E9</v>
      </c>
      <c r="D96" s="22">
        <v>5.25060414988E11</v>
      </c>
      <c r="E96" s="22">
        <v>3540.0</v>
      </c>
      <c r="F96" s="22" t="s">
        <v>155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22" t="s">
        <v>1444</v>
      </c>
      <c r="C97" s="22">
        <v>8.883942555E9</v>
      </c>
      <c r="D97" s="22">
        <v>1.2395146726E10</v>
      </c>
      <c r="E97" s="22">
        <v>1647.0</v>
      </c>
      <c r="F97" s="22" t="s">
        <v>1445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22" t="s">
        <v>1446</v>
      </c>
      <c r="C98" s="22">
        <v>9.968077431E9</v>
      </c>
      <c r="D98" s="22">
        <v>5.61682579172E11</v>
      </c>
      <c r="E98" s="22">
        <v>3540.0</v>
      </c>
      <c r="F98" s="22" t="s">
        <v>17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22" t="s">
        <v>1229</v>
      </c>
      <c r="C99" s="22">
        <v>8.807828113E9</v>
      </c>
      <c r="D99" s="22">
        <v>5.2506666241E11</v>
      </c>
      <c r="E99" s="22">
        <v>3540.0</v>
      </c>
      <c r="F99" s="22" t="s">
        <v>98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22" t="s">
        <v>1447</v>
      </c>
      <c r="C100" s="22">
        <v>6.586576189E9</v>
      </c>
      <c r="D100" s="22" t="s">
        <v>1448</v>
      </c>
      <c r="E100" s="22">
        <v>4197.0</v>
      </c>
      <c r="F100" s="22" t="s">
        <v>1449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54.75" customHeight="1">
      <c r="A101" s="4"/>
      <c r="B101" s="22" t="s">
        <v>1450</v>
      </c>
      <c r="C101" s="22" t="s">
        <v>1451</v>
      </c>
      <c r="D101" s="4"/>
      <c r="E101" s="4"/>
      <c r="F101" s="27" t="s">
        <v>1452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22" t="s">
        <v>1453</v>
      </c>
      <c r="C102" s="22">
        <v>9.445069228E9</v>
      </c>
      <c r="D102" s="4"/>
      <c r="E102" s="4"/>
      <c r="F102" s="22" t="s">
        <v>155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22" t="s">
        <v>1454</v>
      </c>
      <c r="C103" s="22" t="s">
        <v>1455</v>
      </c>
      <c r="D103" s="22">
        <v>5.61692085067E11</v>
      </c>
      <c r="E103" s="22">
        <v>3671.0</v>
      </c>
      <c r="F103" s="22" t="s">
        <v>1456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26" t="s">
        <v>1457</v>
      </c>
      <c r="C104" s="26">
        <v>7.358810901E9</v>
      </c>
      <c r="D104" s="26">
        <v>5.25076077571E11</v>
      </c>
      <c r="E104" s="22">
        <v>3540.0</v>
      </c>
      <c r="F104" s="22" t="s">
        <v>882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22" t="s">
        <v>1458</v>
      </c>
      <c r="C105" s="22" t="s">
        <v>1459</v>
      </c>
      <c r="D105" s="22">
        <v>5.25066554727E11</v>
      </c>
      <c r="E105" s="22">
        <v>3540.0</v>
      </c>
      <c r="F105" s="22" t="s">
        <v>101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22" t="s">
        <v>1460</v>
      </c>
      <c r="C106" s="22">
        <v>9.89442088E9</v>
      </c>
      <c r="D106" s="22">
        <v>5.25077875932E11</v>
      </c>
      <c r="E106" s="22">
        <v>3540.0</v>
      </c>
      <c r="F106" s="22" t="s">
        <v>129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34" t="s">
        <v>1461</v>
      </c>
      <c r="C107" s="34">
        <v>9.944791292E9</v>
      </c>
      <c r="D107" s="35" t="s">
        <v>1462</v>
      </c>
      <c r="E107" s="34">
        <v>2360.0</v>
      </c>
      <c r="F107" s="34" t="s">
        <v>257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34" t="s">
        <v>1463</v>
      </c>
      <c r="C108" s="34" t="s">
        <v>797</v>
      </c>
      <c r="D108" s="34">
        <v>5.61661185914E11</v>
      </c>
      <c r="E108" s="34">
        <v>3540.0</v>
      </c>
      <c r="F108" s="34" t="s">
        <v>101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34" t="s">
        <v>1464</v>
      </c>
      <c r="C109" s="34" t="s">
        <v>1465</v>
      </c>
      <c r="D109" s="34">
        <v>5.61679793013E11</v>
      </c>
      <c r="E109" s="34">
        <v>1770.0</v>
      </c>
      <c r="F109" s="34" t="s">
        <v>376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0">
        <v>45878.0</v>
      </c>
      <c r="B110" s="34" t="s">
        <v>1466</v>
      </c>
      <c r="C110" s="34" t="s">
        <v>1467</v>
      </c>
      <c r="D110" s="34">
        <v>5.25107447479E11</v>
      </c>
      <c r="E110" s="34">
        <v>5475.0</v>
      </c>
      <c r="F110" s="35" t="s">
        <v>1468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/>
      <c r="B111" s="34" t="s">
        <v>1469</v>
      </c>
      <c r="C111" s="34">
        <v>8.220473153E9</v>
      </c>
      <c r="D111" s="34">
        <v>5.25154267419E11</v>
      </c>
      <c r="E111" s="34">
        <v>1770.0</v>
      </c>
      <c r="F111" s="35" t="s">
        <v>112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22" t="s">
        <v>1470</v>
      </c>
      <c r="C112" s="22">
        <v>9.894305465E9</v>
      </c>
      <c r="D112" s="22">
        <v>5.25119934049E11</v>
      </c>
      <c r="E112" s="34">
        <v>1180.0</v>
      </c>
      <c r="F112" s="34" t="s">
        <v>227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34" t="s">
        <v>1471</v>
      </c>
      <c r="C113" s="34">
        <v>9.566310617E9</v>
      </c>
      <c r="D113" s="34">
        <v>3.21592532515E11</v>
      </c>
      <c r="E113" s="34">
        <v>1180.0</v>
      </c>
      <c r="F113" s="34" t="s">
        <v>391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/>
      <c r="B114" s="26" t="s">
        <v>1472</v>
      </c>
      <c r="C114" s="26">
        <v>9.043087029E9</v>
      </c>
      <c r="D114" s="26">
        <v>1.1098211671E11</v>
      </c>
      <c r="E114" s="26">
        <v>2360.0</v>
      </c>
      <c r="F114" s="26" t="s">
        <v>1473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34" t="s">
        <v>1474</v>
      </c>
      <c r="C115" s="34">
        <v>9.597445511E9</v>
      </c>
      <c r="D115" s="34">
        <v>3.44622975953E11</v>
      </c>
      <c r="E115" s="34">
        <v>1180.0</v>
      </c>
      <c r="F115" s="34" t="s">
        <v>442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34" t="s">
        <v>1475</v>
      </c>
      <c r="C116" s="34">
        <v>9.78771761E9</v>
      </c>
      <c r="D116" s="34">
        <v>6.1731537795E11</v>
      </c>
      <c r="E116" s="34">
        <v>14160.0</v>
      </c>
      <c r="F116" s="22" t="s">
        <v>1476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0">
        <v>45909.0</v>
      </c>
      <c r="B117" s="22" t="s">
        <v>1477</v>
      </c>
      <c r="C117" s="22">
        <v>9.97641906E9</v>
      </c>
      <c r="D117" s="22">
        <v>5.61831642023E11</v>
      </c>
      <c r="E117" s="34">
        <v>1180.0</v>
      </c>
      <c r="F117" s="22" t="s">
        <v>442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34" t="s">
        <v>1478</v>
      </c>
      <c r="C118" s="34">
        <v>1.5199336536E10</v>
      </c>
      <c r="D118" s="34">
        <v>5.25022017085E11</v>
      </c>
      <c r="E118" s="34">
        <v>1770.0</v>
      </c>
      <c r="F118" s="34" t="s">
        <v>351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22" t="s">
        <v>1479</v>
      </c>
      <c r="C119" s="34">
        <v>9.789432002E9</v>
      </c>
      <c r="D119" s="34">
        <v>5.25249798831E11</v>
      </c>
      <c r="E119" s="34">
        <v>3360.0</v>
      </c>
      <c r="F119" s="34" t="s">
        <v>1052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/>
      <c r="B120" s="34" t="s">
        <v>1480</v>
      </c>
      <c r="C120" s="34">
        <v>9.790845238E9</v>
      </c>
      <c r="D120" s="34">
        <v>5.25269380265E11</v>
      </c>
      <c r="E120" s="34">
        <v>1779.0</v>
      </c>
      <c r="F120" s="34" t="s">
        <v>1481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34" t="s">
        <v>1482</v>
      </c>
      <c r="C121" s="34">
        <v>9.840529681E9</v>
      </c>
      <c r="D121" s="34">
        <v>5.61829755811E11</v>
      </c>
      <c r="E121" s="34">
        <v>750.0</v>
      </c>
      <c r="F121" s="34" t="s">
        <v>1483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26" t="s">
        <v>1484</v>
      </c>
      <c r="C122" s="34">
        <v>7.899427215E9</v>
      </c>
      <c r="D122" s="34">
        <v>5.2525430044E11</v>
      </c>
      <c r="E122" s="34">
        <v>1770.0</v>
      </c>
      <c r="F122" s="34" t="s">
        <v>292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34" t="s">
        <v>139</v>
      </c>
      <c r="C123" s="34">
        <v>9.566222635E9</v>
      </c>
      <c r="D123" s="34">
        <v>1.11003988413E11</v>
      </c>
      <c r="E123" s="34">
        <v>1770.0</v>
      </c>
      <c r="F123" s="34" t="s">
        <v>348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34" t="s">
        <v>1485</v>
      </c>
      <c r="C124" s="34">
        <v>6.587265066E9</v>
      </c>
      <c r="D124" s="34" t="s">
        <v>1486</v>
      </c>
      <c r="E124" s="34">
        <v>4804.0</v>
      </c>
      <c r="F124" s="34" t="s">
        <v>257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36" t="s">
        <v>1084</v>
      </c>
      <c r="C125" s="35">
        <v>9.789724995E9</v>
      </c>
      <c r="D125" s="35">
        <v>5.25257952949E11</v>
      </c>
      <c r="E125" s="35">
        <v>2987.0</v>
      </c>
      <c r="F125" s="35" t="s">
        <v>1279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34" t="s">
        <v>1487</v>
      </c>
      <c r="C126" s="34">
        <v>9.09257315E9</v>
      </c>
      <c r="D126" s="34">
        <v>5.61801811813E11</v>
      </c>
      <c r="E126" s="34">
        <v>1770.0</v>
      </c>
      <c r="F126" s="34" t="s">
        <v>297</v>
      </c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34" t="s">
        <v>1488</v>
      </c>
      <c r="C127" s="34">
        <v>9.884637884E9</v>
      </c>
      <c r="D127" s="34">
        <v>9.85993564568E11</v>
      </c>
      <c r="E127" s="34">
        <v>1770.0</v>
      </c>
      <c r="F127" s="34" t="s">
        <v>348</v>
      </c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34" t="s">
        <v>1489</v>
      </c>
      <c r="C128" s="34" t="s">
        <v>1490</v>
      </c>
      <c r="D128" s="34">
        <v>5.61861980036E11</v>
      </c>
      <c r="E128" s="34">
        <v>350.0</v>
      </c>
      <c r="F128" s="22" t="s">
        <v>1491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26" t="s">
        <v>1492</v>
      </c>
      <c r="C129" s="22" t="s">
        <v>820</v>
      </c>
      <c r="D129" s="4"/>
      <c r="E129" s="22">
        <v>3724.0</v>
      </c>
      <c r="F129" s="22" t="s">
        <v>1493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22" t="s">
        <v>1494</v>
      </c>
      <c r="C130" s="22">
        <v>7.397452637E9</v>
      </c>
      <c r="D130" s="22">
        <v>5.25271241481E11</v>
      </c>
      <c r="E130" s="22">
        <v>1180.0</v>
      </c>
      <c r="F130" s="22" t="s">
        <v>121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/>
      <c r="B131" s="22" t="s">
        <v>1495</v>
      </c>
      <c r="C131" s="22">
        <v>9.524239492E9</v>
      </c>
      <c r="D131" s="22">
        <v>5.61877922997E11</v>
      </c>
      <c r="E131" s="22">
        <v>1180.0</v>
      </c>
      <c r="F131" s="22" t="s">
        <v>121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26" t="s">
        <v>1496</v>
      </c>
      <c r="C132" s="22" t="s">
        <v>1497</v>
      </c>
      <c r="D132" s="22">
        <v>5.25218951324E11</v>
      </c>
      <c r="E132" s="22">
        <v>1770.0</v>
      </c>
      <c r="F132" s="22" t="s">
        <v>252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22" t="s">
        <v>1498</v>
      </c>
      <c r="C133" s="22">
        <v>8.317340506E9</v>
      </c>
      <c r="D133" s="22">
        <v>4.75903152525E11</v>
      </c>
      <c r="E133" s="22">
        <v>1180.0</v>
      </c>
      <c r="F133" s="22" t="s">
        <v>216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/>
      <c r="B134" s="22" t="s">
        <v>1499</v>
      </c>
      <c r="C134" s="22">
        <v>8.754907797E9</v>
      </c>
      <c r="D134" s="4"/>
      <c r="E134" s="22">
        <v>7218.0</v>
      </c>
      <c r="F134" s="22" t="s">
        <v>1500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0">
        <v>45939.0</v>
      </c>
      <c r="B135" s="22" t="s">
        <v>1501</v>
      </c>
      <c r="C135" s="22">
        <v>9.176131775E9</v>
      </c>
      <c r="D135" s="22">
        <v>5.61950776694E11</v>
      </c>
      <c r="E135" s="22">
        <v>3540.0</v>
      </c>
      <c r="F135" s="22" t="s">
        <v>326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22" t="s">
        <v>1502</v>
      </c>
      <c r="C136" s="22" t="s">
        <v>1503</v>
      </c>
      <c r="D136" s="22">
        <v>5.25354487212E11</v>
      </c>
      <c r="E136" s="22">
        <v>2360.0</v>
      </c>
      <c r="F136" s="22" t="s">
        <v>1504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22" t="s">
        <v>1505</v>
      </c>
      <c r="C137" s="22">
        <v>8.754907797E9</v>
      </c>
      <c r="D137" s="22">
        <v>5.25318179805E11</v>
      </c>
      <c r="E137" s="22">
        <v>2004.0</v>
      </c>
      <c r="F137" s="22" t="s">
        <v>1506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22" t="s">
        <v>1507</v>
      </c>
      <c r="C138" s="22">
        <v>9.659933942E9</v>
      </c>
      <c r="D138" s="22">
        <v>5.25397454954E11</v>
      </c>
      <c r="E138" s="22">
        <v>2004.0</v>
      </c>
      <c r="F138" s="22" t="s">
        <v>1508</v>
      </c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22" t="s">
        <v>1509</v>
      </c>
      <c r="C139" s="29">
        <f>918270259924</f>
        <v>918270259924</v>
      </c>
      <c r="D139" s="22" t="s">
        <v>1510</v>
      </c>
      <c r="E139" s="22">
        <v>1180.0</v>
      </c>
      <c r="F139" s="22" t="s">
        <v>1511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22" t="s">
        <v>1512</v>
      </c>
      <c r="C140" s="22" t="s">
        <v>1513</v>
      </c>
      <c r="D140" s="4"/>
      <c r="E140" s="22">
        <v>2004.0</v>
      </c>
      <c r="F140" s="22" t="s">
        <v>1514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22" t="s">
        <v>1515</v>
      </c>
      <c r="C141" s="22">
        <v>8.531011316E9</v>
      </c>
      <c r="D141" s="22">
        <v>5.79161362535E11</v>
      </c>
      <c r="E141" s="22">
        <v>350.0</v>
      </c>
      <c r="F141" s="22" t="s">
        <v>1516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22" t="s">
        <v>1517</v>
      </c>
      <c r="C142" s="22">
        <v>9.597445511E9</v>
      </c>
      <c r="D142" s="22">
        <v>4.99886196599E11</v>
      </c>
      <c r="E142" s="22">
        <v>350.0</v>
      </c>
      <c r="F142" s="22" t="s">
        <v>1518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22" t="s">
        <v>1519</v>
      </c>
      <c r="C143" s="22">
        <v>9.0429376E9</v>
      </c>
      <c r="D143" s="22">
        <v>1.86586012181E11</v>
      </c>
      <c r="E143" s="22">
        <v>3471.0</v>
      </c>
      <c r="F143" s="22" t="s">
        <v>1520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/>
      <c r="B144" s="22" t="s">
        <v>1521</v>
      </c>
      <c r="C144" s="22" t="s">
        <v>1522</v>
      </c>
      <c r="D144" s="4"/>
      <c r="E144" s="22">
        <v>4760.0</v>
      </c>
      <c r="F144" s="22" t="s">
        <v>1523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22" t="s">
        <v>1524</v>
      </c>
      <c r="C145" s="22" t="s">
        <v>1525</v>
      </c>
      <c r="D145" s="22">
        <v>5.61915349242E11</v>
      </c>
      <c r="E145" s="22">
        <v>3360.0</v>
      </c>
      <c r="F145" s="26" t="s">
        <v>1526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0">
        <v>45970.0</v>
      </c>
      <c r="B146" s="22" t="s">
        <v>150</v>
      </c>
      <c r="C146" s="22">
        <v>9.500691235E9</v>
      </c>
      <c r="D146" s="22">
        <v>5.62024146048E11</v>
      </c>
      <c r="E146" s="22">
        <v>1770.0</v>
      </c>
      <c r="F146" s="22" t="s">
        <v>50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22" t="s">
        <v>1527</v>
      </c>
      <c r="C147" s="22" t="s">
        <v>1528</v>
      </c>
      <c r="D147" s="4"/>
      <c r="E147" s="22">
        <v>4500.0</v>
      </c>
      <c r="F147" s="22" t="s">
        <v>1529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22" t="s">
        <v>1530</v>
      </c>
      <c r="C148" s="22">
        <v>7.639789224E9</v>
      </c>
      <c r="D148" s="22">
        <v>1.11096870984E11</v>
      </c>
      <c r="E148" s="22">
        <v>1770.0</v>
      </c>
      <c r="F148" s="22" t="s">
        <v>292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22" t="s">
        <v>1531</v>
      </c>
      <c r="C149" s="28" t="s">
        <v>1532</v>
      </c>
      <c r="D149" s="22">
        <v>5.62006476326E11</v>
      </c>
      <c r="E149" s="22">
        <v>2987.0</v>
      </c>
      <c r="F149" s="22" t="s">
        <v>264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22" t="s">
        <v>1151</v>
      </c>
      <c r="C150" s="28">
        <v>7.810054553E9</v>
      </c>
      <c r="D150" s="22">
        <v>1.97868528282E11</v>
      </c>
      <c r="E150" s="22">
        <v>1503.0</v>
      </c>
      <c r="F150" s="28" t="s">
        <v>596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26" t="s">
        <v>1533</v>
      </c>
      <c r="C151" s="28">
        <v>9.965634343E9</v>
      </c>
      <c r="D151" s="22">
        <v>5.25439872955E11</v>
      </c>
      <c r="E151" s="22">
        <v>1000.0</v>
      </c>
      <c r="F151" s="22" t="s">
        <v>1534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22" t="s">
        <v>1535</v>
      </c>
      <c r="C152" s="28" t="s">
        <v>1536</v>
      </c>
      <c r="D152" s="22" t="s">
        <v>1537</v>
      </c>
      <c r="E152" s="22">
        <v>2004.0</v>
      </c>
      <c r="F152" s="22" t="s">
        <v>1538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22" t="s">
        <v>1539</v>
      </c>
      <c r="C153" s="28">
        <v>7.339016192E9</v>
      </c>
      <c r="D153" s="22">
        <v>7.26748132545E11</v>
      </c>
      <c r="E153" s="22">
        <v>1770.0</v>
      </c>
      <c r="F153" s="22" t="s">
        <v>292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22" t="s">
        <v>1540</v>
      </c>
      <c r="C154" s="28">
        <v>9.585454442E9</v>
      </c>
      <c r="D154" s="22">
        <v>1.99541541087E11</v>
      </c>
      <c r="E154" s="22">
        <v>2004.0</v>
      </c>
      <c r="F154" s="22" t="s">
        <v>1541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22" t="s">
        <v>1542</v>
      </c>
      <c r="C155" s="28">
        <v>9.362484602E9</v>
      </c>
      <c r="D155" s="22" t="s">
        <v>1543</v>
      </c>
      <c r="E155" s="22">
        <v>1770.0</v>
      </c>
      <c r="F155" s="22" t="s">
        <v>348</v>
      </c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22" t="s">
        <v>1544</v>
      </c>
      <c r="C156" s="28">
        <v>9.00315362E9</v>
      </c>
      <c r="D156" s="22">
        <v>5.62049995411E11</v>
      </c>
      <c r="E156" s="22">
        <v>1770.0</v>
      </c>
      <c r="F156" s="22" t="s">
        <v>422</v>
      </c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22" t="s">
        <v>1545</v>
      </c>
      <c r="C157" s="28">
        <v>6.380557565E9</v>
      </c>
      <c r="D157" s="22">
        <v>1.506156108E11</v>
      </c>
      <c r="E157" s="22">
        <v>1180.0</v>
      </c>
      <c r="F157" s="22" t="s">
        <v>121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22" t="s">
        <v>1546</v>
      </c>
      <c r="C158" s="28" t="s">
        <v>1547</v>
      </c>
      <c r="D158" s="22">
        <v>5.25409096016E11</v>
      </c>
      <c r="E158" s="22">
        <v>2360.0</v>
      </c>
      <c r="F158" s="22" t="s">
        <v>257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22" t="s">
        <v>1548</v>
      </c>
      <c r="C159" s="22">
        <v>9.500855221E9</v>
      </c>
      <c r="D159" s="22">
        <v>5.25419595013E11</v>
      </c>
      <c r="E159" s="22">
        <v>1770.0</v>
      </c>
      <c r="F159" s="22" t="s">
        <v>144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0">
        <v>46000.0</v>
      </c>
      <c r="B160" s="22" t="s">
        <v>751</v>
      </c>
      <c r="C160" s="22" t="s">
        <v>1549</v>
      </c>
      <c r="D160" s="22" t="s">
        <v>1550</v>
      </c>
      <c r="E160" s="22">
        <v>2987.0</v>
      </c>
      <c r="F160" s="22" t="s">
        <v>1551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22" t="s">
        <v>1552</v>
      </c>
      <c r="C161" s="22">
        <v>7.639712064E9</v>
      </c>
      <c r="D161" s="22">
        <v>6.22706535875E11</v>
      </c>
      <c r="E161" s="22">
        <v>1180.0</v>
      </c>
      <c r="F161" s="22" t="s">
        <v>121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22" t="s">
        <v>628</v>
      </c>
      <c r="C162" s="22">
        <v>9.943734953E9</v>
      </c>
      <c r="D162" s="4"/>
      <c r="E162" s="22">
        <v>1770.0</v>
      </c>
      <c r="F162" s="22" t="s">
        <v>292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2" t="s">
        <v>1553</v>
      </c>
      <c r="B163" s="22" t="s">
        <v>968</v>
      </c>
      <c r="C163" s="22">
        <v>7.30535594E9</v>
      </c>
      <c r="D163" s="22">
        <v>5.621233346E11</v>
      </c>
      <c r="E163" s="37">
        <v>700.0</v>
      </c>
      <c r="F163" s="22" t="s">
        <v>1554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22" t="s">
        <v>1555</v>
      </c>
      <c r="C164" s="26">
        <v>9.6897565005E10</v>
      </c>
      <c r="D164" s="22">
        <v>1.11155941298E11</v>
      </c>
      <c r="E164" s="22">
        <v>111.0</v>
      </c>
      <c r="F164" s="22" t="s">
        <v>1556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22" t="s">
        <v>1557</v>
      </c>
      <c r="C165" s="22" t="s">
        <v>1558</v>
      </c>
      <c r="D165" s="22">
        <v>5.25426837201E11</v>
      </c>
      <c r="E165" s="22">
        <v>1770.0</v>
      </c>
      <c r="F165" s="22" t="s">
        <v>60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22" t="s">
        <v>1559</v>
      </c>
      <c r="C166" s="22">
        <v>7.349064609E9</v>
      </c>
      <c r="D166" s="22" t="s">
        <v>1560</v>
      </c>
      <c r="E166" s="22">
        <v>1770.0</v>
      </c>
      <c r="F166" s="22" t="s">
        <v>144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22" t="s">
        <v>1561</v>
      </c>
      <c r="C167" s="22" t="s">
        <v>1562</v>
      </c>
      <c r="D167" s="22">
        <v>1.500704901E9</v>
      </c>
      <c r="E167" s="22">
        <v>17706.0</v>
      </c>
      <c r="F167" s="22" t="s">
        <v>1563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2" t="s">
        <v>71</v>
      </c>
      <c r="B168" s="22" t="s">
        <v>1564</v>
      </c>
      <c r="C168" s="22">
        <v>9.6555647236E10</v>
      </c>
      <c r="D168" s="4"/>
      <c r="E168" s="37">
        <v>4520.0</v>
      </c>
      <c r="F168" s="22" t="s">
        <v>1565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" t="s">
        <v>1566</v>
      </c>
      <c r="B169" s="22" t="s">
        <v>1567</v>
      </c>
      <c r="C169" s="22" t="s">
        <v>1568</v>
      </c>
      <c r="D169" s="22">
        <v>4.19658117779E11</v>
      </c>
      <c r="E169" s="22">
        <v>3540.0</v>
      </c>
      <c r="F169" s="22" t="s">
        <v>542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22" t="s">
        <v>280</v>
      </c>
      <c r="C170" s="22" t="s">
        <v>1569</v>
      </c>
      <c r="D170" s="22">
        <v>6.90571746538E11</v>
      </c>
      <c r="E170" s="22">
        <v>5000.0</v>
      </c>
      <c r="F170" s="22" t="s">
        <v>1287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22" t="s">
        <v>1570</v>
      </c>
      <c r="C171" s="22">
        <v>7.012412968E9</v>
      </c>
      <c r="D171" s="22">
        <v>6.01032146207E11</v>
      </c>
      <c r="E171" s="22">
        <v>1180.0</v>
      </c>
      <c r="F171" s="22" t="s">
        <v>39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26" t="s">
        <v>1571</v>
      </c>
      <c r="C172" s="22" t="s">
        <v>1572</v>
      </c>
      <c r="D172" s="22" t="s">
        <v>1573</v>
      </c>
      <c r="E172" s="22" t="s">
        <v>1574</v>
      </c>
      <c r="F172" s="22" t="s">
        <v>1575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22" t="s">
        <v>1576</v>
      </c>
      <c r="C173" s="22">
        <v>9.965634343E9</v>
      </c>
      <c r="D173" s="22">
        <v>5.62260188613E11</v>
      </c>
      <c r="E173" s="22">
        <v>250.0</v>
      </c>
      <c r="F173" s="22" t="s">
        <v>1577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22" t="s">
        <v>1578</v>
      </c>
      <c r="C174" s="22">
        <v>7.904421865E9</v>
      </c>
      <c r="D174" s="22">
        <v>5.25693945731E11</v>
      </c>
      <c r="E174" s="22">
        <v>1180.0</v>
      </c>
      <c r="F174" s="22" t="s">
        <v>39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22" t="s">
        <v>1579</v>
      </c>
      <c r="C175" s="22">
        <v>9.940907681E9</v>
      </c>
      <c r="D175" s="22">
        <v>8.09912132828E11</v>
      </c>
      <c r="E175" s="22">
        <v>7080.0</v>
      </c>
      <c r="F175" s="22" t="s">
        <v>1580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22" t="s">
        <v>1581</v>
      </c>
      <c r="C176" s="22">
        <v>9.18939533801E11</v>
      </c>
      <c r="D176" s="22" t="s">
        <v>1582</v>
      </c>
      <c r="E176" s="22">
        <v>3471.0</v>
      </c>
      <c r="F176" s="22" t="s">
        <v>1583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22" t="s">
        <v>338</v>
      </c>
      <c r="C177" s="22" t="s">
        <v>1584</v>
      </c>
      <c r="D177" s="22">
        <v>1.11200479861E11</v>
      </c>
      <c r="E177" s="22">
        <v>240.0</v>
      </c>
      <c r="F177" s="22" t="s">
        <v>1585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22" t="s">
        <v>1586</v>
      </c>
      <c r="C178" s="22">
        <v>9.945882703E9</v>
      </c>
      <c r="D178" s="22">
        <v>5.25647726565E11</v>
      </c>
      <c r="E178" s="22">
        <v>1180.0</v>
      </c>
      <c r="F178" s="22" t="s">
        <v>442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22" t="s">
        <v>1587</v>
      </c>
      <c r="C179" s="22">
        <v>9.498026716E9</v>
      </c>
      <c r="D179" s="22">
        <v>1.11207931441E11</v>
      </c>
      <c r="E179" s="22">
        <v>1770.0</v>
      </c>
      <c r="F179" s="22" t="s">
        <v>372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22" t="s">
        <v>1588</v>
      </c>
      <c r="C180" s="22">
        <v>9.884574192E9</v>
      </c>
      <c r="D180" s="22">
        <v>1.1120959475E11</v>
      </c>
      <c r="E180" s="22">
        <v>4008.0</v>
      </c>
      <c r="F180" s="22" t="s">
        <v>1589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22" t="s">
        <v>1590</v>
      </c>
      <c r="C181" s="22">
        <v>9.789190031E9</v>
      </c>
      <c r="D181" s="22">
        <v>5.25607026137E11</v>
      </c>
      <c r="E181" s="22">
        <v>1180.0</v>
      </c>
      <c r="F181" s="22" t="s">
        <v>442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22" t="s">
        <v>1591</v>
      </c>
      <c r="C182" s="22">
        <f>6583639952</f>
        <v>6583639952</v>
      </c>
      <c r="D182" s="22">
        <v>6.90524352984E11</v>
      </c>
      <c r="E182" s="22">
        <v>1180.0</v>
      </c>
      <c r="F182" s="22" t="s">
        <v>54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22" t="s">
        <v>1592</v>
      </c>
      <c r="C183" s="4"/>
      <c r="D183" s="4"/>
      <c r="E183" s="22">
        <v>8016.0</v>
      </c>
      <c r="F183" s="22" t="s">
        <v>1593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2" t="s">
        <v>1594</v>
      </c>
      <c r="B184" s="22" t="s">
        <v>1595</v>
      </c>
      <c r="C184" s="22">
        <v>7.010330833E9</v>
      </c>
      <c r="D184" s="22">
        <v>5.62336826156E11</v>
      </c>
      <c r="E184" s="22">
        <v>1180.0</v>
      </c>
      <c r="F184" s="22" t="s">
        <v>39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32" t="s">
        <v>1596</v>
      </c>
      <c r="C185" s="22">
        <v>8.825963335E9</v>
      </c>
      <c r="D185" s="22">
        <v>5.25707699489E11</v>
      </c>
      <c r="E185" s="22">
        <v>2004.0</v>
      </c>
      <c r="F185" s="22" t="s">
        <v>1597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2" t="s">
        <v>1598</v>
      </c>
      <c r="B186" s="22" t="s">
        <v>1599</v>
      </c>
      <c r="C186" s="22">
        <v>9.952978049E9</v>
      </c>
      <c r="D186" s="22" t="s">
        <v>1600</v>
      </c>
      <c r="E186" s="22">
        <v>2606.0</v>
      </c>
      <c r="F186" s="22" t="s">
        <v>1601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22" t="s">
        <v>1602</v>
      </c>
      <c r="C187" s="22">
        <v>9.71544553422E11</v>
      </c>
      <c r="D187" s="22">
        <v>5.25806396924E11</v>
      </c>
      <c r="E187" s="22">
        <v>2360.0</v>
      </c>
      <c r="F187" s="22" t="s">
        <v>1603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22" t="s">
        <v>1604</v>
      </c>
      <c r="C188" s="4">
        <f>17272255574</f>
        <v>17272255574</v>
      </c>
      <c r="D188" s="4"/>
      <c r="E188" s="22">
        <v>4720.0</v>
      </c>
      <c r="F188" s="22" t="s">
        <v>373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22" t="s">
        <v>1605</v>
      </c>
      <c r="C189" s="22">
        <v>9.443393456E9</v>
      </c>
      <c r="D189" s="22">
        <v>5.62487319209E11</v>
      </c>
      <c r="E189" s="22">
        <v>1770.0</v>
      </c>
      <c r="F189" s="22" t="s">
        <v>50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22" t="s">
        <v>1606</v>
      </c>
      <c r="C190" s="22" t="s">
        <v>1607</v>
      </c>
      <c r="D190" s="22">
        <v>5.62415181673E11</v>
      </c>
      <c r="E190" s="22">
        <v>2360.0</v>
      </c>
      <c r="F190" s="22" t="s">
        <v>257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22" t="s">
        <v>34</v>
      </c>
      <c r="C191" s="22">
        <v>6.36436865E9</v>
      </c>
      <c r="D191" s="22">
        <v>4.31000092585E11</v>
      </c>
      <c r="E191" s="22">
        <v>777.0</v>
      </c>
      <c r="F191" s="22" t="s">
        <v>1608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22" t="s">
        <v>1609</v>
      </c>
      <c r="C192" s="22">
        <v>9.994096969E9</v>
      </c>
      <c r="D192" s="22">
        <v>5.62448149638E11</v>
      </c>
      <c r="E192" s="22">
        <v>1770.0</v>
      </c>
      <c r="F192" s="22" t="s">
        <v>330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22" t="s">
        <v>1610</v>
      </c>
      <c r="C193" s="22">
        <v>9.865076361E9</v>
      </c>
      <c r="D193" s="22">
        <v>5.6242582973E11</v>
      </c>
      <c r="E193" s="22">
        <v>1770.0</v>
      </c>
      <c r="F193" s="22" t="s">
        <v>1611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22" t="s">
        <v>1612</v>
      </c>
      <c r="C194" s="22">
        <v>9.092157895E9</v>
      </c>
      <c r="D194" s="22">
        <v>5.25823213215E11</v>
      </c>
      <c r="E194" s="22">
        <v>1770.0</v>
      </c>
      <c r="F194" s="22" t="s">
        <v>875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22" t="s">
        <v>1613</v>
      </c>
      <c r="C195" s="22" t="s">
        <v>1614</v>
      </c>
      <c r="D195" s="22" t="s">
        <v>1615</v>
      </c>
      <c r="E195" s="22">
        <v>3540.0</v>
      </c>
      <c r="F195" s="22" t="s">
        <v>1616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22" t="s">
        <v>1617</v>
      </c>
      <c r="C196" s="22" t="s">
        <v>1618</v>
      </c>
      <c r="D196" s="22">
        <v>1.11288376464E11</v>
      </c>
      <c r="E196" s="22">
        <v>1770.0</v>
      </c>
      <c r="F196" s="22" t="s">
        <v>144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22" t="s">
        <v>1619</v>
      </c>
      <c r="C197" s="22">
        <v>7.483124201E9</v>
      </c>
      <c r="D197" s="22">
        <v>6.78341149833E11</v>
      </c>
      <c r="E197" s="22">
        <v>1770.0</v>
      </c>
      <c r="F197" s="22" t="s">
        <v>330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22" t="s">
        <v>1620</v>
      </c>
      <c r="C198" s="22">
        <v>9.585936966E9</v>
      </c>
      <c r="D198" s="22">
        <v>5.25850949362E11</v>
      </c>
      <c r="E198" s="22">
        <v>2987.0</v>
      </c>
      <c r="F198" s="22" t="s">
        <v>1621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2" t="s">
        <v>1622</v>
      </c>
      <c r="B199" s="22" t="s">
        <v>1623</v>
      </c>
      <c r="C199" s="22" t="s">
        <v>1624</v>
      </c>
      <c r="D199" s="22">
        <v>5.25985245185E11</v>
      </c>
      <c r="E199" s="22">
        <v>2987.0</v>
      </c>
      <c r="F199" s="22" t="s">
        <v>1625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22" t="s">
        <v>1626</v>
      </c>
      <c r="C200" s="22">
        <v>7.397179662E9</v>
      </c>
      <c r="D200" s="22">
        <v>5.25949975518E11</v>
      </c>
      <c r="E200" s="22">
        <v>2987.0</v>
      </c>
      <c r="F200" s="22" t="s">
        <v>1627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22" t="s">
        <v>1628</v>
      </c>
      <c r="C201" s="22">
        <v>9.843122477E9</v>
      </c>
      <c r="D201" s="22" t="s">
        <v>1629</v>
      </c>
      <c r="E201" s="22">
        <v>2987.0</v>
      </c>
      <c r="F201" s="22" t="s">
        <v>1630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22" t="s">
        <v>1631</v>
      </c>
      <c r="C202" s="22">
        <v>9.442347263E9</v>
      </c>
      <c r="D202" s="22">
        <v>1.1131930048E11</v>
      </c>
      <c r="E202" s="22">
        <v>2987.0</v>
      </c>
      <c r="F202" s="22" t="s">
        <v>1632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22" t="s">
        <v>1633</v>
      </c>
      <c r="C203" s="22">
        <v>9.710008887E9</v>
      </c>
      <c r="D203" s="22">
        <v>5.25948747985E11</v>
      </c>
      <c r="E203" s="22">
        <v>2987.0</v>
      </c>
      <c r="F203" s="22" t="s">
        <v>1634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22" t="s">
        <v>1635</v>
      </c>
      <c r="C204" s="22">
        <v>9.087327799E9</v>
      </c>
      <c r="D204" s="22">
        <v>5.25955112633E11</v>
      </c>
      <c r="E204" s="22">
        <v>2987.0</v>
      </c>
      <c r="F204" s="22" t="s">
        <v>1636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32" t="s">
        <v>1637</v>
      </c>
      <c r="C205" s="22">
        <v>9.442767689E9</v>
      </c>
      <c r="D205" s="22">
        <v>5.25954730186E11</v>
      </c>
      <c r="E205" s="22">
        <v>2987.0</v>
      </c>
      <c r="F205" s="22" t="s">
        <v>1638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32" t="s">
        <v>1639</v>
      </c>
      <c r="C206" s="22">
        <v>9.486025526E9</v>
      </c>
      <c r="D206" s="22">
        <v>1.11326558309E11</v>
      </c>
      <c r="E206" s="22">
        <v>1770.0</v>
      </c>
      <c r="F206" s="22" t="s">
        <v>1640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22" t="s">
        <v>1641</v>
      </c>
      <c r="C207" s="22">
        <v>8.015565792E9</v>
      </c>
      <c r="D207" s="22" t="s">
        <v>1642</v>
      </c>
      <c r="E207" s="22" t="s">
        <v>1643</v>
      </c>
      <c r="F207" s="22" t="s">
        <v>1137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22" t="s">
        <v>727</v>
      </c>
      <c r="C208" s="22">
        <v>9.494099929E9</v>
      </c>
      <c r="D208" s="22">
        <v>5.25962968369E11</v>
      </c>
      <c r="E208" s="22">
        <v>2987.0</v>
      </c>
      <c r="F208" s="22" t="s">
        <v>1632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22" t="s">
        <v>1316</v>
      </c>
      <c r="C209" s="22">
        <v>7.639789224E9</v>
      </c>
      <c r="D209" s="22">
        <v>1.11327863828E11</v>
      </c>
      <c r="E209" s="22">
        <v>2987.0</v>
      </c>
      <c r="F209" s="22" t="s">
        <v>1644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22" t="s">
        <v>1645</v>
      </c>
      <c r="C210" s="22">
        <v>8.24856249E9</v>
      </c>
      <c r="D210" s="22">
        <v>5.25966594192E11</v>
      </c>
      <c r="E210" s="22">
        <v>2987.0</v>
      </c>
      <c r="F210" s="22" t="s">
        <v>1646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B211" s="22" t="s">
        <v>1321</v>
      </c>
      <c r="C211" s="22" t="s">
        <v>1647</v>
      </c>
      <c r="D211" s="22">
        <v>1.11331239495E11</v>
      </c>
      <c r="E211" s="22">
        <v>2987.0</v>
      </c>
      <c r="F211" s="22" t="s">
        <v>1646</v>
      </c>
      <c r="G211" s="4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22" t="s">
        <v>1648</v>
      </c>
      <c r="C212" s="22" t="s">
        <v>1649</v>
      </c>
      <c r="D212" s="22">
        <v>5.25975053116E11</v>
      </c>
      <c r="E212" s="22">
        <v>1180.0</v>
      </c>
      <c r="F212" s="22" t="s">
        <v>227</v>
      </c>
      <c r="G212" s="4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22" t="s">
        <v>1617</v>
      </c>
      <c r="C213" s="22">
        <v>9.113522636E9</v>
      </c>
      <c r="D213" s="22">
        <v>5.62538797561E11</v>
      </c>
      <c r="E213" s="22">
        <v>1770.0</v>
      </c>
      <c r="F213" s="22" t="s">
        <v>388</v>
      </c>
      <c r="G213" s="4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22" t="s">
        <v>873</v>
      </c>
      <c r="C214" s="22">
        <v>9.944791292E9</v>
      </c>
      <c r="D214" s="22">
        <v>5.25983739964E11</v>
      </c>
      <c r="E214" s="22">
        <v>2987.0</v>
      </c>
      <c r="F214" s="22" t="s">
        <v>1650</v>
      </c>
      <c r="G214" s="4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22" t="s">
        <v>1651</v>
      </c>
      <c r="C215" s="22">
        <v>7.032047634E9</v>
      </c>
      <c r="D215" s="22">
        <v>5.2599060285E11</v>
      </c>
      <c r="E215" s="22">
        <v>2987.0</v>
      </c>
      <c r="F215" s="22" t="s">
        <v>1652</v>
      </c>
      <c r="G215" s="4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22" t="s">
        <v>1653</v>
      </c>
      <c r="C216" s="22">
        <v>7.338994919E9</v>
      </c>
      <c r="D216" s="22">
        <v>1.11343557132E11</v>
      </c>
      <c r="E216" s="22">
        <v>1180.0</v>
      </c>
      <c r="F216" s="22" t="s">
        <v>1654</v>
      </c>
      <c r="G216" s="4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22" t="s">
        <v>1655</v>
      </c>
      <c r="C217" s="22">
        <v>7.708852727E9</v>
      </c>
      <c r="E217" s="22">
        <v>1180.0</v>
      </c>
      <c r="F217" s="22" t="s">
        <v>531</v>
      </c>
      <c r="G217" s="4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22" t="s">
        <v>1656</v>
      </c>
      <c r="C218" s="22">
        <v>7.358317099E9</v>
      </c>
      <c r="D218" s="22">
        <v>9.98428153947E11</v>
      </c>
      <c r="E218" s="22">
        <v>2987.0</v>
      </c>
      <c r="F218" s="22" t="s">
        <v>1657</v>
      </c>
      <c r="G218" s="4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22" t="s">
        <v>1658</v>
      </c>
      <c r="C219" s="22">
        <v>1.5166616045E10</v>
      </c>
      <c r="D219" s="22">
        <v>1.1134405388E11</v>
      </c>
      <c r="E219" s="22">
        <v>2360.0</v>
      </c>
      <c r="F219" s="22" t="s">
        <v>205</v>
      </c>
      <c r="G219" s="4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2" t="s">
        <v>1659</v>
      </c>
      <c r="B220" s="38" t="s">
        <v>1660</v>
      </c>
      <c r="C220" s="28">
        <v>7.695894803E9</v>
      </c>
      <c r="D220" s="28">
        <v>5.26095948206E11</v>
      </c>
      <c r="E220" s="28">
        <v>250.0</v>
      </c>
      <c r="F220" s="22" t="s">
        <v>1661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39" t="s">
        <v>1662</v>
      </c>
      <c r="C221" s="22">
        <v>8.77824495E9</v>
      </c>
      <c r="D221" s="22">
        <v>5.26056952902E11</v>
      </c>
      <c r="E221" s="22">
        <v>2987.0</v>
      </c>
      <c r="F221" s="22" t="s">
        <v>1630</v>
      </c>
      <c r="G221" s="4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22" t="s">
        <v>1663</v>
      </c>
      <c r="C222" s="22">
        <v>9.976884963E9</v>
      </c>
      <c r="D222" s="4"/>
      <c r="E222" s="22">
        <v>3540.0</v>
      </c>
      <c r="F222" s="22" t="s">
        <v>778</v>
      </c>
      <c r="G222" s="4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22" t="s">
        <v>338</v>
      </c>
      <c r="C223" s="22" t="s">
        <v>1584</v>
      </c>
      <c r="D223" s="4"/>
      <c r="E223" s="22">
        <v>2360.0</v>
      </c>
      <c r="F223" s="22" t="s">
        <v>39</v>
      </c>
      <c r="G223" s="4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22" t="s">
        <v>1664</v>
      </c>
      <c r="C224" s="22">
        <v>6.369401606E9</v>
      </c>
      <c r="D224" s="22">
        <v>5.26098170543E11</v>
      </c>
      <c r="E224" s="22">
        <v>2987.0</v>
      </c>
      <c r="F224" s="22" t="s">
        <v>1665</v>
      </c>
      <c r="G224" s="4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39" t="s">
        <v>1656</v>
      </c>
      <c r="C225" s="22">
        <v>7.358317099E9</v>
      </c>
      <c r="D225" s="22">
        <v>5.62655062361E11</v>
      </c>
      <c r="E225" s="22">
        <v>2000.0</v>
      </c>
      <c r="F225" s="22" t="s">
        <v>1666</v>
      </c>
      <c r="G225" s="4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22" t="s">
        <v>1667</v>
      </c>
      <c r="C226" s="22">
        <v>1.4847165959E10</v>
      </c>
      <c r="D226" s="22">
        <v>5.62638085703E11</v>
      </c>
      <c r="E226" s="22">
        <v>4720.0</v>
      </c>
      <c r="F226" s="22" t="s">
        <v>566</v>
      </c>
      <c r="G226" s="4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22" t="s">
        <v>570</v>
      </c>
      <c r="C227" s="22" t="s">
        <v>1668</v>
      </c>
      <c r="D227" s="22">
        <v>6.0683825872E11</v>
      </c>
      <c r="E227" s="22">
        <v>1770.0</v>
      </c>
      <c r="F227" s="22" t="s">
        <v>351</v>
      </c>
      <c r="G227" s="4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22" t="s">
        <v>1669</v>
      </c>
      <c r="C228" s="22" t="s">
        <v>1670</v>
      </c>
      <c r="D228" s="22">
        <v>1.7580730329434E13</v>
      </c>
      <c r="E228" s="22">
        <v>8850.0</v>
      </c>
      <c r="F228" s="22" t="s">
        <v>1671</v>
      </c>
      <c r="G228" s="4"/>
      <c r="H228" s="1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22" t="s">
        <v>514</v>
      </c>
      <c r="C229" s="22">
        <v>4.47900903143E11</v>
      </c>
      <c r="D229" s="4"/>
      <c r="E229" s="4"/>
      <c r="F229" s="22" t="s">
        <v>252</v>
      </c>
      <c r="G229" s="4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22" t="s">
        <v>1672</v>
      </c>
      <c r="C230" s="22">
        <v>9.15935134E9</v>
      </c>
      <c r="D230" s="22">
        <v>5.2600929908E11</v>
      </c>
      <c r="E230" s="22">
        <v>1504.0</v>
      </c>
      <c r="F230" s="22" t="s">
        <v>1673</v>
      </c>
      <c r="G230" s="4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22" t="s">
        <v>1674</v>
      </c>
      <c r="C231" s="22">
        <v>7.904018865E9</v>
      </c>
      <c r="D231" s="22">
        <v>5.26151713622E11</v>
      </c>
      <c r="E231" s="22">
        <v>1770.0</v>
      </c>
      <c r="F231" s="22" t="s">
        <v>376</v>
      </c>
      <c r="G231" s="4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2" t="s">
        <v>1675</v>
      </c>
      <c r="B232" s="22" t="s">
        <v>1676</v>
      </c>
      <c r="C232" s="22" t="s">
        <v>1677</v>
      </c>
      <c r="D232" s="22">
        <v>5.26107184871E11</v>
      </c>
      <c r="E232" s="22">
        <v>1770.0</v>
      </c>
      <c r="F232" s="22" t="s">
        <v>60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22" t="s">
        <v>1678</v>
      </c>
      <c r="C233" s="22">
        <v>9.061945126E9</v>
      </c>
      <c r="D233" s="22" t="s">
        <v>1679</v>
      </c>
      <c r="E233" s="22">
        <v>3360.0</v>
      </c>
      <c r="F233" s="22" t="s">
        <v>266</v>
      </c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22" t="s">
        <v>1680</v>
      </c>
      <c r="C234" s="22">
        <v>9.942019151E9</v>
      </c>
      <c r="D234" s="22">
        <v>5.26124379261E11</v>
      </c>
      <c r="E234" s="22">
        <v>1503.0</v>
      </c>
      <c r="F234" s="22" t="s">
        <v>1681</v>
      </c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22" t="s">
        <v>1682</v>
      </c>
      <c r="C235" s="22">
        <v>9.952575381E9</v>
      </c>
      <c r="D235" s="22">
        <v>5.26160589475E11</v>
      </c>
      <c r="E235" s="22">
        <v>1180.0</v>
      </c>
      <c r="F235" s="22" t="s">
        <v>442</v>
      </c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22" t="s">
        <v>1683</v>
      </c>
      <c r="C236" s="22">
        <v>8.825835532E9</v>
      </c>
      <c r="D236" s="22">
        <v>5.26162537076E11</v>
      </c>
      <c r="E236" s="22">
        <v>1770.0</v>
      </c>
      <c r="F236" s="22" t="s">
        <v>144</v>
      </c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22" t="s">
        <v>97</v>
      </c>
      <c r="C237" s="22">
        <v>6.369899767E9</v>
      </c>
      <c r="D237" s="22" t="s">
        <v>1684</v>
      </c>
      <c r="E237" s="22">
        <v>2987.0</v>
      </c>
      <c r="F237" s="22" t="s">
        <v>1638</v>
      </c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22" t="s">
        <v>1685</v>
      </c>
      <c r="C238" s="22">
        <v>4.47884556235E11</v>
      </c>
      <c r="D238" s="22">
        <v>5.6275712239E11</v>
      </c>
      <c r="E238" s="22">
        <v>2987.0</v>
      </c>
      <c r="F238" s="22" t="s">
        <v>1686</v>
      </c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22" t="s">
        <v>1660</v>
      </c>
      <c r="C239" s="22">
        <v>8.939883851E9</v>
      </c>
      <c r="D239" s="22">
        <v>1.11424601575E11</v>
      </c>
      <c r="E239" s="22">
        <v>2360.0</v>
      </c>
      <c r="F239" s="22" t="s">
        <v>266</v>
      </c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22" t="s">
        <v>1687</v>
      </c>
      <c r="C240" s="22">
        <v>7.093257424E9</v>
      </c>
      <c r="D240" s="22">
        <v>5.26173517716E11</v>
      </c>
      <c r="E240" s="22">
        <v>350.0</v>
      </c>
      <c r="F240" s="22" t="s">
        <v>1688</v>
      </c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22" t="s">
        <v>1689</v>
      </c>
      <c r="C241" s="22">
        <v>9.841364574E9</v>
      </c>
      <c r="D241" s="22">
        <v>5.6270403092E11</v>
      </c>
      <c r="E241" s="22">
        <v>3360.0</v>
      </c>
      <c r="F241" s="22" t="s">
        <v>778</v>
      </c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22" t="s">
        <v>1690</v>
      </c>
      <c r="C242" s="22">
        <v>7.84531306E9</v>
      </c>
      <c r="D242" s="22" t="s">
        <v>1691</v>
      </c>
      <c r="E242" s="22">
        <v>1680.0</v>
      </c>
      <c r="F242" s="22" t="s">
        <v>1692</v>
      </c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22" t="s">
        <v>1693</v>
      </c>
      <c r="C243" s="22" t="s">
        <v>1694</v>
      </c>
      <c r="D243" s="22">
        <v>1.11435482189E11</v>
      </c>
      <c r="E243" s="22">
        <v>2004.0</v>
      </c>
      <c r="F243" s="22" t="s">
        <v>1695</v>
      </c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2" t="s">
        <v>1696</v>
      </c>
      <c r="B244" s="22" t="s">
        <v>49</v>
      </c>
      <c r="C244" s="22">
        <v>9.789844067E9</v>
      </c>
      <c r="D244" s="22">
        <v>5.26204780912E11</v>
      </c>
      <c r="E244" s="22">
        <v>2987.0</v>
      </c>
      <c r="F244" s="22" t="s">
        <v>56</v>
      </c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22" t="s">
        <v>1697</v>
      </c>
      <c r="C245" s="32">
        <v>7.5598362E9</v>
      </c>
      <c r="D245" s="22">
        <v>5.26209341242E11</v>
      </c>
      <c r="E245" s="22">
        <v>2987.0</v>
      </c>
      <c r="F245" s="22" t="s">
        <v>1698</v>
      </c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22" t="s">
        <v>1699</v>
      </c>
      <c r="C246" s="22">
        <v>9.842345074E9</v>
      </c>
      <c r="D246" s="22">
        <v>5.26230686841E11</v>
      </c>
      <c r="E246" s="22">
        <v>1770.0</v>
      </c>
      <c r="F246" s="22" t="s">
        <v>180</v>
      </c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22" t="s">
        <v>1700</v>
      </c>
      <c r="C247" s="22">
        <v>9.150028471E9</v>
      </c>
      <c r="D247" s="22">
        <v>5.62813603251E11</v>
      </c>
      <c r="E247" s="22">
        <v>1800.0</v>
      </c>
      <c r="F247" s="22" t="s">
        <v>255</v>
      </c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22" t="s">
        <v>1701</v>
      </c>
      <c r="C248" s="22">
        <v>9.69898811E9</v>
      </c>
      <c r="D248" s="22">
        <v>1.25049927121E11</v>
      </c>
      <c r="E248" s="22">
        <v>6720.0</v>
      </c>
      <c r="F248" s="22" t="s">
        <v>1702</v>
      </c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22" t="s">
        <v>1703</v>
      </c>
      <c r="C249" s="22" t="s">
        <v>1704</v>
      </c>
      <c r="D249" s="22">
        <v>5.26215590662E11</v>
      </c>
      <c r="E249" s="22">
        <v>2987.0</v>
      </c>
      <c r="F249" s="22" t="s">
        <v>96</v>
      </c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22" t="s">
        <v>1705</v>
      </c>
      <c r="C250" s="22">
        <v>1.6369294697E10</v>
      </c>
      <c r="D250" s="22">
        <v>2.20695654288E11</v>
      </c>
      <c r="E250" s="22">
        <v>2987.0</v>
      </c>
      <c r="F250" s="22" t="s">
        <v>264</v>
      </c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22" t="s">
        <v>1706</v>
      </c>
      <c r="C251" s="22">
        <v>9.159295023E9</v>
      </c>
      <c r="D251" s="22">
        <v>5.26233699386E11</v>
      </c>
      <c r="E251" s="22">
        <v>850.0</v>
      </c>
      <c r="F251" s="22" t="s">
        <v>1707</v>
      </c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22" t="s">
        <v>1708</v>
      </c>
      <c r="C252" s="22">
        <v>8.792626605E9</v>
      </c>
      <c r="D252" s="22">
        <v>7.19220904597E11</v>
      </c>
      <c r="E252" s="22">
        <v>2987.0</v>
      </c>
      <c r="F252" s="22" t="s">
        <v>96</v>
      </c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22" t="s">
        <v>1709</v>
      </c>
      <c r="C253" s="22" t="s">
        <v>1710</v>
      </c>
      <c r="D253" s="22">
        <v>1.11467270863E11</v>
      </c>
      <c r="E253" s="22">
        <v>4991.0</v>
      </c>
      <c r="F253" s="22" t="s">
        <v>1711</v>
      </c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2"/>
      <c r="E254" s="22"/>
      <c r="F254" s="22" t="s">
        <v>1712</v>
      </c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7.25" customHeight="1">
      <c r="A255" s="4"/>
      <c r="B255" s="22" t="s">
        <v>1713</v>
      </c>
      <c r="C255" s="22">
        <v>6.384344645E9</v>
      </c>
      <c r="D255" s="22">
        <v>5.2624437451E11</v>
      </c>
      <c r="E255" s="22">
        <v>1770.0</v>
      </c>
      <c r="F255" s="22" t="s">
        <v>255</v>
      </c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22" t="s">
        <v>1714</v>
      </c>
      <c r="C256" s="22">
        <v>9.79086212E9</v>
      </c>
      <c r="D256" s="22">
        <v>5.62884482508E11</v>
      </c>
      <c r="E256" s="22">
        <v>8165.0</v>
      </c>
      <c r="F256" s="22" t="s">
        <v>1715</v>
      </c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22"/>
      <c r="C257" s="22"/>
      <c r="D257" s="22"/>
      <c r="E257" s="22"/>
      <c r="F257" s="22" t="s">
        <v>1716</v>
      </c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22"/>
      <c r="C258" s="22"/>
      <c r="D258" s="22"/>
      <c r="E258" s="22"/>
      <c r="F258" s="22" t="s">
        <v>1717</v>
      </c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22"/>
      <c r="C259" s="22"/>
      <c r="D259" s="22"/>
      <c r="E259" s="22"/>
      <c r="F259" s="22" t="s">
        <v>1718</v>
      </c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22"/>
      <c r="C260" s="22"/>
      <c r="D260" s="22"/>
      <c r="E260" s="22"/>
      <c r="F260" s="22" t="s">
        <v>1719</v>
      </c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22" t="s">
        <v>1720</v>
      </c>
      <c r="C261" s="22">
        <v>9.940907681E9</v>
      </c>
      <c r="D261" s="22">
        <v>5.18851139137E11</v>
      </c>
      <c r="E261" s="22">
        <v>1770.0</v>
      </c>
      <c r="F261" s="22" t="s">
        <v>330</v>
      </c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22" t="s">
        <v>1721</v>
      </c>
      <c r="C262" s="22">
        <v>9.09403852E9</v>
      </c>
      <c r="D262" s="22" t="s">
        <v>1722</v>
      </c>
      <c r="E262" s="22">
        <v>1770.0</v>
      </c>
      <c r="F262" s="22" t="s">
        <v>348</v>
      </c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2" t="s">
        <v>1723</v>
      </c>
      <c r="B263" s="26" t="s">
        <v>1724</v>
      </c>
      <c r="C263" s="26" t="s">
        <v>1725</v>
      </c>
      <c r="D263" s="26">
        <v>8.21901380795E11</v>
      </c>
      <c r="E263" s="26">
        <v>2987.0</v>
      </c>
      <c r="F263" s="26" t="s">
        <v>264</v>
      </c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22" t="s">
        <v>1726</v>
      </c>
      <c r="C264" s="22">
        <v>9.443242706E9</v>
      </c>
      <c r="D264" s="22">
        <v>5.26262589215E11</v>
      </c>
      <c r="E264" s="22">
        <v>2360.0</v>
      </c>
      <c r="F264" s="22" t="s">
        <v>266</v>
      </c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22" t="s">
        <v>322</v>
      </c>
      <c r="C265" s="22">
        <v>9.965634343E9</v>
      </c>
      <c r="D265" s="22">
        <v>5.26344922785E11</v>
      </c>
      <c r="E265" s="22">
        <v>500.0</v>
      </c>
      <c r="F265" s="22" t="s">
        <v>1727</v>
      </c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25" t="s">
        <v>1728</v>
      </c>
      <c r="C266" s="22">
        <v>7.806821201E9</v>
      </c>
      <c r="D266" s="22">
        <v>5.26320714284E11</v>
      </c>
      <c r="E266" s="22">
        <v>1791.0</v>
      </c>
      <c r="F266" s="22" t="s">
        <v>1729</v>
      </c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22" t="s">
        <v>1730</v>
      </c>
      <c r="C267" s="22">
        <v>9.789229877E9</v>
      </c>
      <c r="D267" s="22">
        <v>5.26377523972E11</v>
      </c>
      <c r="E267" s="22">
        <v>1770.0</v>
      </c>
      <c r="F267" s="22" t="s">
        <v>1731</v>
      </c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22" t="s">
        <v>1732</v>
      </c>
      <c r="C268" s="22">
        <v>8.124816962E9</v>
      </c>
      <c r="D268" s="22">
        <v>5.26377483909E11</v>
      </c>
      <c r="E268" s="22">
        <v>1770.0</v>
      </c>
      <c r="F268" s="22" t="s">
        <v>463</v>
      </c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25" t="s">
        <v>1714</v>
      </c>
      <c r="C269" s="22">
        <v>9.79086212E9</v>
      </c>
      <c r="D269" s="22">
        <v>5.26348231661E11</v>
      </c>
      <c r="E269" s="22">
        <v>13503.0</v>
      </c>
      <c r="F269" s="22" t="s">
        <v>1733</v>
      </c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22" t="s">
        <v>1734</v>
      </c>
      <c r="C270" s="22">
        <v>9.952575381E9</v>
      </c>
      <c r="D270" s="22">
        <v>5.26378957505E11</v>
      </c>
      <c r="E270" s="22">
        <v>1180.0</v>
      </c>
      <c r="F270" s="22" t="s">
        <v>442</v>
      </c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22" t="s">
        <v>1735</v>
      </c>
      <c r="C271" s="22" t="s">
        <v>1736</v>
      </c>
      <c r="D271" s="22">
        <v>5.18699049147E11</v>
      </c>
      <c r="E271" s="22">
        <v>2987.0</v>
      </c>
      <c r="F271" s="22" t="s">
        <v>1737</v>
      </c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22" t="s">
        <v>1738</v>
      </c>
      <c r="C272" s="22" t="s">
        <v>1739</v>
      </c>
      <c r="D272" s="22">
        <v>1.9631224884E10</v>
      </c>
      <c r="E272" s="22">
        <v>2360.0</v>
      </c>
      <c r="F272" s="26" t="s">
        <v>68</v>
      </c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22" t="s">
        <v>1740</v>
      </c>
      <c r="C273" s="22">
        <v>9.79086212E9</v>
      </c>
      <c r="D273" s="22">
        <v>1.11498960141E11</v>
      </c>
      <c r="E273" s="22">
        <v>1503.0</v>
      </c>
      <c r="F273" s="22" t="s">
        <v>1741</v>
      </c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22" t="s">
        <v>1742</v>
      </c>
      <c r="C274" s="22">
        <v>9.080706045E9</v>
      </c>
      <c r="D274" s="22">
        <v>5.62968568477E11</v>
      </c>
      <c r="E274" s="22">
        <v>1770.0</v>
      </c>
      <c r="F274" s="22" t="s">
        <v>330</v>
      </c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22" t="s">
        <v>1743</v>
      </c>
      <c r="C275" s="22" t="s">
        <v>1744</v>
      </c>
      <c r="D275" s="22">
        <v>5.2639704469E11</v>
      </c>
      <c r="E275" s="22">
        <v>7080.0</v>
      </c>
      <c r="F275" s="22" t="s">
        <v>1745</v>
      </c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22" t="s">
        <v>1746</v>
      </c>
      <c r="C276" s="22">
        <v>9.962650434E9</v>
      </c>
      <c r="D276" s="22"/>
      <c r="E276" s="22">
        <v>1100.0</v>
      </c>
      <c r="F276" s="22" t="s">
        <v>1727</v>
      </c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22" t="s">
        <v>1747</v>
      </c>
      <c r="C277" s="22">
        <v>8.754241677E9</v>
      </c>
      <c r="D277" s="22">
        <v>1.11509403553E11</v>
      </c>
      <c r="E277" s="22">
        <v>1770.0</v>
      </c>
      <c r="F277" s="22" t="s">
        <v>297</v>
      </c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22" t="s">
        <v>1748</v>
      </c>
      <c r="C278" s="22">
        <v>6.0113753172E11</v>
      </c>
      <c r="D278" s="22"/>
      <c r="E278" s="22"/>
      <c r="F278" s="22" t="s">
        <v>1749</v>
      </c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22" t="s">
        <v>1750</v>
      </c>
      <c r="C279" s="22">
        <v>9.043087029E9</v>
      </c>
      <c r="D279" s="22">
        <v>1.11515140156E11</v>
      </c>
      <c r="E279" s="22">
        <v>1770.0</v>
      </c>
      <c r="F279" s="22" t="s">
        <v>330</v>
      </c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2"/>
      <c r="B280" s="32" t="s">
        <v>1751</v>
      </c>
      <c r="C280" s="22">
        <v>8.637638644E9</v>
      </c>
      <c r="D280" s="22">
        <v>5.62983298624E11</v>
      </c>
      <c r="E280" s="22">
        <v>1680.0</v>
      </c>
      <c r="F280" s="22" t="s">
        <v>763</v>
      </c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22" t="s">
        <v>1752</v>
      </c>
      <c r="C281" s="22">
        <v>8.825803204E9</v>
      </c>
      <c r="D281" s="22">
        <v>5.26376801886E11</v>
      </c>
      <c r="E281" s="22">
        <v>3360.0</v>
      </c>
      <c r="F281" s="22" t="s">
        <v>1753</v>
      </c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22" t="s">
        <v>1754</v>
      </c>
      <c r="C282" s="22">
        <v>9.943893299E9</v>
      </c>
      <c r="D282" s="22"/>
      <c r="E282" s="22"/>
      <c r="F282" s="22" t="s">
        <v>1755</v>
      </c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22" t="s">
        <v>725</v>
      </c>
      <c r="C283" s="22">
        <v>9.894810644E9</v>
      </c>
      <c r="D283" s="22">
        <v>5.26316898407E11</v>
      </c>
      <c r="E283" s="22">
        <v>1770.0</v>
      </c>
      <c r="F283" s="22" t="s">
        <v>50</v>
      </c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22" t="s">
        <v>1756</v>
      </c>
      <c r="C284" s="22">
        <v>9.787511653E9</v>
      </c>
      <c r="D284" s="22" t="s">
        <v>1757</v>
      </c>
      <c r="E284" s="22">
        <v>3360.0</v>
      </c>
      <c r="F284" s="22" t="s">
        <v>339</v>
      </c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2" t="s">
        <v>1758</v>
      </c>
      <c r="B285" s="22" t="s">
        <v>1759</v>
      </c>
      <c r="C285" s="22">
        <v>9.894264134E9</v>
      </c>
      <c r="D285" s="22">
        <v>5.26439683014E11</v>
      </c>
      <c r="E285" s="22">
        <v>2987.0</v>
      </c>
      <c r="F285" s="22" t="s">
        <v>96</v>
      </c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22" t="s">
        <v>1760</v>
      </c>
      <c r="C286" s="22">
        <v>9.444892058E9</v>
      </c>
      <c r="D286" s="22">
        <v>5.26440430181E11</v>
      </c>
      <c r="E286" s="22">
        <v>501.0</v>
      </c>
      <c r="F286" s="22" t="s">
        <v>1761</v>
      </c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22" t="s">
        <v>1762</v>
      </c>
      <c r="C287" s="22">
        <v>1.8327644447E10</v>
      </c>
      <c r="D287" s="22">
        <v>5.26321068491E11</v>
      </c>
      <c r="E287" s="22">
        <v>1770.0</v>
      </c>
      <c r="F287" s="22" t="s">
        <v>180</v>
      </c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22" t="s">
        <v>1763</v>
      </c>
      <c r="C288" s="22">
        <v>8.31000708E9</v>
      </c>
      <c r="D288" s="22">
        <v>1.1711768023E11</v>
      </c>
      <c r="E288" s="22">
        <v>1770.0</v>
      </c>
      <c r="F288" s="22" t="s">
        <v>144</v>
      </c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22" t="s">
        <v>1764</v>
      </c>
      <c r="C289" s="22">
        <v>9.385377651E9</v>
      </c>
      <c r="D289" s="22" t="s">
        <v>1765</v>
      </c>
      <c r="E289" s="22">
        <v>2004.0</v>
      </c>
      <c r="F289" s="22" t="s">
        <v>1766</v>
      </c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25" t="s">
        <v>1767</v>
      </c>
      <c r="C290" s="22">
        <v>9.894060902E9</v>
      </c>
      <c r="D290" s="22">
        <v>5.26426198648E11</v>
      </c>
      <c r="E290" s="22">
        <v>1180.0</v>
      </c>
      <c r="F290" s="22" t="s">
        <v>1768</v>
      </c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22" t="s">
        <v>175</v>
      </c>
      <c r="C291" s="22" t="s">
        <v>1769</v>
      </c>
      <c r="D291" s="22">
        <v>5.26453674229E11</v>
      </c>
      <c r="E291" s="22">
        <v>2987.0</v>
      </c>
      <c r="F291" s="22" t="s">
        <v>1279</v>
      </c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22" t="s">
        <v>1770</v>
      </c>
      <c r="C292" s="22">
        <v>9.962315669E9</v>
      </c>
      <c r="D292" s="22">
        <v>5.26467361556E11</v>
      </c>
      <c r="E292" s="22">
        <v>1770.0</v>
      </c>
      <c r="F292" s="22" t="s">
        <v>422</v>
      </c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26" t="s">
        <v>1771</v>
      </c>
      <c r="C293" s="22">
        <v>9.884273854E9</v>
      </c>
      <c r="D293" s="22">
        <v>5.26407764292E11</v>
      </c>
      <c r="E293" s="22">
        <v>1770.0</v>
      </c>
      <c r="F293" s="22" t="s">
        <v>180</v>
      </c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32" t="s">
        <v>1772</v>
      </c>
      <c r="C294" s="22" t="s">
        <v>1773</v>
      </c>
      <c r="D294" s="22">
        <v>5.26485573497E11</v>
      </c>
      <c r="E294" s="22">
        <v>3360.0</v>
      </c>
      <c r="F294" s="22" t="s">
        <v>1774</v>
      </c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22" t="s">
        <v>1775</v>
      </c>
      <c r="C295" s="22">
        <v>8.113813142E9</v>
      </c>
      <c r="D295" s="22">
        <v>5.52233938771E11</v>
      </c>
      <c r="E295" s="22">
        <v>1770.0</v>
      </c>
      <c r="F295" s="22" t="s">
        <v>330</v>
      </c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22" t="s">
        <v>1776</v>
      </c>
      <c r="C296" s="22" t="s">
        <v>1777</v>
      </c>
      <c r="D296" s="22">
        <v>5.63036912468E11</v>
      </c>
      <c r="E296" s="22">
        <v>1770.0</v>
      </c>
      <c r="F296" s="22" t="s">
        <v>252</v>
      </c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22" t="s">
        <v>1778</v>
      </c>
      <c r="C297" s="22" t="s">
        <v>1779</v>
      </c>
      <c r="D297" s="22">
        <v>3.47197727281E11</v>
      </c>
      <c r="E297" s="22">
        <v>1770.0</v>
      </c>
      <c r="F297" s="22" t="s">
        <v>144</v>
      </c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22" t="s">
        <v>1780</v>
      </c>
      <c r="C298" s="22">
        <v>9.840893776E9</v>
      </c>
      <c r="D298" s="22">
        <v>5.26473681565E11</v>
      </c>
      <c r="E298" s="22">
        <v>1770.0</v>
      </c>
      <c r="F298" s="22" t="s">
        <v>351</v>
      </c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2" t="s">
        <v>1781</v>
      </c>
      <c r="B299" s="22" t="s">
        <v>1782</v>
      </c>
      <c r="C299" s="22" t="s">
        <v>1783</v>
      </c>
      <c r="D299" s="22"/>
      <c r="E299" s="22"/>
      <c r="F299" s="22" t="s">
        <v>348</v>
      </c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C300" s="22"/>
      <c r="D300" s="22"/>
      <c r="E300" s="22"/>
      <c r="F300" s="22" t="s">
        <v>1784</v>
      </c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C301" s="22"/>
      <c r="D301" s="22"/>
      <c r="E301" s="22"/>
      <c r="F301" s="22" t="s">
        <v>1785</v>
      </c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C302" s="22"/>
      <c r="D302" s="22"/>
      <c r="E302" s="22"/>
      <c r="F302" s="22" t="s">
        <v>1786</v>
      </c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22"/>
      <c r="C303" s="22"/>
      <c r="D303" s="22"/>
      <c r="E303" s="22"/>
      <c r="F303" s="22" t="s">
        <v>1787</v>
      </c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22" t="s">
        <v>1546</v>
      </c>
      <c r="C304" s="22">
        <v>8.056129439E9</v>
      </c>
      <c r="D304" s="22">
        <v>5.63010919108E11</v>
      </c>
      <c r="E304" s="22">
        <v>28320.0</v>
      </c>
      <c r="F304" s="22" t="s">
        <v>1788</v>
      </c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2"/>
      <c r="B305" s="22" t="s">
        <v>1789</v>
      </c>
      <c r="C305" s="22">
        <v>7.810054553E9</v>
      </c>
      <c r="D305" s="22">
        <v>5.26588315019E11</v>
      </c>
      <c r="E305" s="22">
        <v>2987.0</v>
      </c>
      <c r="F305" s="22" t="s">
        <v>1790</v>
      </c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2.5" customHeight="1">
      <c r="A306" s="4"/>
      <c r="B306" s="22" t="s">
        <v>73</v>
      </c>
      <c r="C306" s="22" t="s">
        <v>1791</v>
      </c>
      <c r="D306" s="22">
        <v>5.631003531E11</v>
      </c>
      <c r="E306" s="22">
        <v>2360.0</v>
      </c>
      <c r="F306" s="22" t="s">
        <v>1792</v>
      </c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2"/>
      <c r="B307" s="22" t="s">
        <v>1793</v>
      </c>
      <c r="C307" s="22">
        <v>8.838413664E9</v>
      </c>
      <c r="D307" s="22">
        <v>2.9210192067E11</v>
      </c>
      <c r="E307" s="22">
        <v>1770.0</v>
      </c>
      <c r="F307" s="22" t="s">
        <v>144</v>
      </c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22" t="s">
        <v>1794</v>
      </c>
      <c r="C308" s="22" t="s">
        <v>1795</v>
      </c>
      <c r="D308" s="22">
        <v>1.11594299729E11</v>
      </c>
      <c r="E308" s="22">
        <v>5511.0</v>
      </c>
      <c r="F308" s="26" t="s">
        <v>1796</v>
      </c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22"/>
      <c r="C309" s="22"/>
      <c r="D309" s="4"/>
      <c r="E309" s="22"/>
      <c r="F309" s="27" t="s">
        <v>1718</v>
      </c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C310" s="22"/>
      <c r="D310" s="22"/>
      <c r="E310" s="22"/>
      <c r="F310" s="22" t="s">
        <v>1797</v>
      </c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2"/>
      <c r="B311" s="26" t="s">
        <v>1798</v>
      </c>
      <c r="C311" s="22" t="s">
        <v>1799</v>
      </c>
      <c r="D311" s="22">
        <v>5.6319507854E11</v>
      </c>
      <c r="E311" s="22">
        <v>1770.0</v>
      </c>
      <c r="F311" s="22" t="s">
        <v>351</v>
      </c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26" t="s">
        <v>1800</v>
      </c>
      <c r="C312" s="22" t="s">
        <v>1739</v>
      </c>
      <c r="D312" s="22"/>
      <c r="E312" s="22">
        <v>7080.0</v>
      </c>
      <c r="F312" s="22" t="s">
        <v>1801</v>
      </c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22" t="s">
        <v>1802</v>
      </c>
      <c r="C313" s="22" t="s">
        <v>1803</v>
      </c>
      <c r="D313" s="22"/>
      <c r="E313" s="22">
        <v>1770.0</v>
      </c>
      <c r="F313" s="22" t="s">
        <v>351</v>
      </c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22" t="s">
        <v>1804</v>
      </c>
      <c r="C314" s="22" t="s">
        <v>1805</v>
      </c>
      <c r="D314" s="22">
        <v>5.63163573126E11</v>
      </c>
      <c r="E314" s="22">
        <v>2360.0</v>
      </c>
      <c r="F314" s="22" t="s">
        <v>257</v>
      </c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2"/>
      <c r="B315" s="22" t="s">
        <v>1806</v>
      </c>
      <c r="C315" s="22">
        <v>6.381075963E9</v>
      </c>
      <c r="D315" s="22">
        <v>9.78746328078E11</v>
      </c>
      <c r="E315" s="22">
        <v>1770.0</v>
      </c>
      <c r="F315" s="22" t="s">
        <v>467</v>
      </c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22" t="s">
        <v>486</v>
      </c>
      <c r="C316" s="22">
        <v>7.904007304E9</v>
      </c>
      <c r="D316" s="22">
        <v>5.63185786247E11</v>
      </c>
      <c r="E316" s="22">
        <v>1770.0</v>
      </c>
      <c r="F316" s="22" t="s">
        <v>255</v>
      </c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22" t="s">
        <v>1084</v>
      </c>
      <c r="C317" s="22">
        <v>9.840290803E9</v>
      </c>
      <c r="D317" s="22">
        <v>5.63103877565E11</v>
      </c>
      <c r="E317" s="22">
        <v>2004.0</v>
      </c>
      <c r="F317" s="22" t="s">
        <v>1807</v>
      </c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22" t="s">
        <v>1808</v>
      </c>
      <c r="C318" s="22">
        <v>9.994810295E9</v>
      </c>
      <c r="D318" s="22">
        <v>5.91988842655E11</v>
      </c>
      <c r="E318" s="22">
        <v>1770.0</v>
      </c>
      <c r="F318" s="22" t="s">
        <v>422</v>
      </c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26" t="s">
        <v>1809</v>
      </c>
      <c r="C319" s="26">
        <v>9.49688679E9</v>
      </c>
      <c r="D319" s="26"/>
      <c r="E319" s="22">
        <v>1770.0</v>
      </c>
      <c r="F319" s="26" t="s">
        <v>144</v>
      </c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26" t="s">
        <v>1810</v>
      </c>
      <c r="C320" s="26">
        <v>8.075703922E9</v>
      </c>
      <c r="D320" s="22">
        <v>5.26584008882E11</v>
      </c>
      <c r="E320" s="22">
        <v>1770.0</v>
      </c>
      <c r="F320" s="26" t="s">
        <v>422</v>
      </c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26" t="s">
        <v>1811</v>
      </c>
      <c r="C321" s="26">
        <v>9.585899189E9</v>
      </c>
      <c r="D321" s="26">
        <v>5.26506870043E11</v>
      </c>
      <c r="E321" s="22">
        <v>1770.0</v>
      </c>
      <c r="F321" s="26" t="s">
        <v>351</v>
      </c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26" t="s">
        <v>440</v>
      </c>
      <c r="C322" s="26">
        <v>9.845613457E9</v>
      </c>
      <c r="D322" s="26"/>
      <c r="E322" s="26"/>
      <c r="F322" s="26" t="s">
        <v>252</v>
      </c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22" t="s">
        <v>1812</v>
      </c>
      <c r="C323" s="22" t="s">
        <v>1813</v>
      </c>
      <c r="D323" s="22">
        <v>5.26578565993E11</v>
      </c>
      <c r="E323" s="22">
        <v>1770.0</v>
      </c>
      <c r="F323" s="22" t="s">
        <v>351</v>
      </c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2" t="s">
        <v>1814</v>
      </c>
      <c r="B324" s="22" t="s">
        <v>1815</v>
      </c>
      <c r="C324" s="22" t="s">
        <v>1816</v>
      </c>
      <c r="D324" s="22">
        <v>1.11633067522E11</v>
      </c>
      <c r="E324" s="22">
        <v>1680.0</v>
      </c>
      <c r="F324" s="26" t="s">
        <v>5</v>
      </c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22" t="s">
        <v>1817</v>
      </c>
      <c r="C325" s="22" t="s">
        <v>1818</v>
      </c>
      <c r="D325" s="22">
        <v>5.2662873404E11</v>
      </c>
      <c r="E325" s="22">
        <v>2987.0</v>
      </c>
      <c r="F325" s="22" t="s">
        <v>264</v>
      </c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22" t="s">
        <v>1819</v>
      </c>
      <c r="C326" s="22">
        <v>8.77824495E9</v>
      </c>
      <c r="D326" s="22">
        <v>5.2668210781E11</v>
      </c>
      <c r="E326" s="22">
        <v>2987.0</v>
      </c>
      <c r="F326" s="22" t="s">
        <v>264</v>
      </c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22" t="s">
        <v>1820</v>
      </c>
      <c r="C327" s="22">
        <v>9.176646646E9</v>
      </c>
      <c r="D327" s="22">
        <v>5.26622335441E11</v>
      </c>
      <c r="E327" s="22">
        <v>1770.0</v>
      </c>
      <c r="F327" s="22" t="s">
        <v>351</v>
      </c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22" t="s">
        <v>1821</v>
      </c>
      <c r="C328" s="22">
        <v>9.092412988E9</v>
      </c>
      <c r="D328" s="22">
        <v>1.1163807429E11</v>
      </c>
      <c r="E328" s="22">
        <v>1180.0</v>
      </c>
      <c r="F328" s="22" t="s">
        <v>307</v>
      </c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2"/>
      <c r="B329" s="22" t="s">
        <v>1822</v>
      </c>
      <c r="C329" s="22">
        <v>9.884075331E9</v>
      </c>
      <c r="D329" s="22">
        <v>5.26653300426E11</v>
      </c>
      <c r="E329" s="22">
        <v>1770.0</v>
      </c>
      <c r="F329" s="22" t="s">
        <v>372</v>
      </c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22" t="s">
        <v>1823</v>
      </c>
      <c r="C330" s="22" t="s">
        <v>1824</v>
      </c>
      <c r="D330" s="22">
        <v>5.2666310689E11</v>
      </c>
      <c r="E330" s="22">
        <v>3540.0</v>
      </c>
      <c r="F330" s="22" t="s">
        <v>1825</v>
      </c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22" t="s">
        <v>1826</v>
      </c>
      <c r="C331" s="22">
        <v>8.01591988E9</v>
      </c>
      <c r="D331" s="22">
        <v>5.26645915201E11</v>
      </c>
      <c r="E331" s="22">
        <v>1770.0</v>
      </c>
      <c r="F331" s="22" t="s">
        <v>500</v>
      </c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22" t="s">
        <v>1827</v>
      </c>
      <c r="C332" s="22">
        <v>9.513244556E9</v>
      </c>
      <c r="D332" s="22">
        <v>5.2667980978E11</v>
      </c>
      <c r="E332" s="22">
        <v>1770.0</v>
      </c>
      <c r="F332" s="22" t="s">
        <v>112</v>
      </c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2"/>
      <c r="B333" s="22" t="s">
        <v>1828</v>
      </c>
      <c r="C333" s="22">
        <v>6.381038392E9</v>
      </c>
      <c r="D333" s="22">
        <v>5.26667243312E11</v>
      </c>
      <c r="E333" s="22">
        <v>1770.0</v>
      </c>
      <c r="F333" s="22" t="s">
        <v>297</v>
      </c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22" t="s">
        <v>1829</v>
      </c>
      <c r="C334" s="22">
        <v>9.489482367E9</v>
      </c>
      <c r="D334" s="22" t="s">
        <v>1830</v>
      </c>
      <c r="E334" s="22">
        <v>3360.0</v>
      </c>
      <c r="F334" s="22" t="s">
        <v>1831</v>
      </c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22" t="s">
        <v>1832</v>
      </c>
      <c r="C335" s="22">
        <v>9.342315639E9</v>
      </c>
      <c r="D335" s="22">
        <v>5.26631353957E11</v>
      </c>
      <c r="E335" s="22">
        <v>2360.0</v>
      </c>
      <c r="F335" s="22" t="s">
        <v>266</v>
      </c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26" t="s">
        <v>1833</v>
      </c>
      <c r="C336" s="22">
        <v>9.626962145E9</v>
      </c>
      <c r="D336" s="22">
        <v>5.26631689505E11</v>
      </c>
      <c r="E336" s="22">
        <v>1180.0</v>
      </c>
      <c r="F336" s="22" t="s">
        <v>121</v>
      </c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22" t="s">
        <v>1834</v>
      </c>
      <c r="C337" s="22">
        <v>9.597345687E9</v>
      </c>
      <c r="D337" s="22" t="s">
        <v>1835</v>
      </c>
      <c r="E337" s="22">
        <v>3507.0</v>
      </c>
      <c r="F337" s="22" t="s">
        <v>1836</v>
      </c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28"/>
      <c r="C338" s="28"/>
      <c r="D338" s="6"/>
      <c r="E338" s="28"/>
      <c r="F338" s="28" t="s">
        <v>853</v>
      </c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22" t="s">
        <v>1837</v>
      </c>
      <c r="C339" s="22" t="s">
        <v>1838</v>
      </c>
      <c r="D339" s="22">
        <v>5.26620342719E11</v>
      </c>
      <c r="E339" s="22">
        <v>1770.0</v>
      </c>
      <c r="F339" s="22" t="s">
        <v>1839</v>
      </c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2"/>
      <c r="B340" s="22" t="s">
        <v>1840</v>
      </c>
      <c r="C340" s="22" t="s">
        <v>1841</v>
      </c>
      <c r="D340" s="22">
        <v>5.26651539716E11</v>
      </c>
      <c r="E340" s="22">
        <v>1180.0</v>
      </c>
      <c r="F340" s="22" t="s">
        <v>207</v>
      </c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53.25" customHeight="1">
      <c r="A341" s="4"/>
      <c r="B341" s="22" t="s">
        <v>1842</v>
      </c>
      <c r="C341" s="22">
        <v>3.3783217773E10</v>
      </c>
      <c r="D341" s="4"/>
      <c r="E341" s="22">
        <v>19788.0</v>
      </c>
      <c r="F341" s="22" t="s">
        <v>1843</v>
      </c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22" t="s">
        <v>1844</v>
      </c>
      <c r="C342" s="22">
        <v>8.754907797E9</v>
      </c>
      <c r="D342" s="22">
        <v>5.2664330251E11</v>
      </c>
      <c r="E342" s="22">
        <v>6000.0</v>
      </c>
      <c r="F342" s="22" t="s">
        <v>1845</v>
      </c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22"/>
      <c r="C343" s="22"/>
      <c r="D343" s="22"/>
      <c r="E343" s="22"/>
      <c r="F343" s="22" t="s">
        <v>1846</v>
      </c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29"/>
      <c r="C344" s="22"/>
      <c r="D344" s="22"/>
      <c r="E344" s="22"/>
      <c r="F344" s="22" t="s">
        <v>1847</v>
      </c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29"/>
      <c r="C345" s="22"/>
      <c r="D345" s="22"/>
      <c r="E345" s="22"/>
      <c r="F345" s="26" t="s">
        <v>1848</v>
      </c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26" t="s">
        <v>1849</v>
      </c>
      <c r="C346" s="22">
        <v>9.789308281E9</v>
      </c>
      <c r="D346" s="22">
        <v>5.2664418375E11</v>
      </c>
      <c r="E346" s="22">
        <v>1770.0</v>
      </c>
      <c r="F346" s="22" t="s">
        <v>255</v>
      </c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26" t="s">
        <v>1850</v>
      </c>
      <c r="C347" s="22">
        <v>9.659807255E9</v>
      </c>
      <c r="D347" s="22">
        <v>5.26658558525E11</v>
      </c>
      <c r="E347" s="22">
        <v>1770.0</v>
      </c>
      <c r="F347" s="22" t="s">
        <v>252</v>
      </c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26" t="s">
        <v>1851</v>
      </c>
      <c r="C348" s="22">
        <v>8.147373792E9</v>
      </c>
      <c r="D348" s="22">
        <v>5.26650875308E11</v>
      </c>
      <c r="E348" s="22">
        <v>1770.0</v>
      </c>
      <c r="F348" s="22" t="s">
        <v>351</v>
      </c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26" t="s">
        <v>1852</v>
      </c>
      <c r="C349" s="22">
        <v>9.6871160204E10</v>
      </c>
      <c r="D349" s="22">
        <v>5.2661831876E11</v>
      </c>
      <c r="E349" s="22">
        <v>1881.0</v>
      </c>
      <c r="F349" s="22" t="s">
        <v>1853</v>
      </c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26" t="s">
        <v>562</v>
      </c>
      <c r="C350" s="22">
        <v>9.600129482E9</v>
      </c>
      <c r="D350" s="22">
        <v>1.11660784351E11</v>
      </c>
      <c r="E350" s="22">
        <v>1770.0</v>
      </c>
      <c r="F350" s="22" t="s">
        <v>422</v>
      </c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26" t="s">
        <v>1854</v>
      </c>
      <c r="C351" s="22">
        <v>9.688626952E9</v>
      </c>
      <c r="D351" s="22">
        <v>5.26698643689E11</v>
      </c>
      <c r="E351" s="22">
        <v>1770.0</v>
      </c>
      <c r="F351" s="22" t="s">
        <v>463</v>
      </c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26" t="s">
        <v>1855</v>
      </c>
      <c r="C352" s="22">
        <v>9.843744301E9</v>
      </c>
      <c r="D352" s="22">
        <v>1.5095812456E10</v>
      </c>
      <c r="E352" s="22">
        <v>1770.0</v>
      </c>
      <c r="F352" s="22" t="s">
        <v>252</v>
      </c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2"/>
      <c r="B353" s="26" t="s">
        <v>1856</v>
      </c>
      <c r="C353" s="22">
        <v>9.940340227E9</v>
      </c>
      <c r="D353" s="22">
        <v>5.2660955076E11</v>
      </c>
      <c r="E353" s="22">
        <v>1770.0</v>
      </c>
      <c r="F353" s="22" t="s">
        <v>180</v>
      </c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22" t="s">
        <v>1857</v>
      </c>
      <c r="C354" s="22">
        <v>7.338767044E9</v>
      </c>
      <c r="D354" s="22">
        <v>5.26647443653E11</v>
      </c>
      <c r="E354" s="22">
        <v>1770.0</v>
      </c>
      <c r="F354" s="22" t="s">
        <v>463</v>
      </c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22" t="s">
        <v>1858</v>
      </c>
      <c r="C355" s="28">
        <v>7.200307185E9</v>
      </c>
      <c r="D355" s="22">
        <v>5.26629460639E11</v>
      </c>
      <c r="E355" s="22">
        <v>1180.0</v>
      </c>
      <c r="F355" s="22" t="s">
        <v>216</v>
      </c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9"/>
      <c r="B356" s="22" t="s">
        <v>1859</v>
      </c>
      <c r="C356" s="28">
        <v>7.639776144E9</v>
      </c>
      <c r="D356" s="22">
        <v>9.74789003926E11</v>
      </c>
      <c r="E356" s="22">
        <v>1770.0</v>
      </c>
      <c r="F356" s="22" t="s">
        <v>180</v>
      </c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2" t="s">
        <v>1860</v>
      </c>
      <c r="B357" s="22" t="s">
        <v>1861</v>
      </c>
      <c r="C357" s="28" t="s">
        <v>1862</v>
      </c>
      <c r="D357" s="22">
        <v>5.2679599426E11</v>
      </c>
      <c r="E357" s="22">
        <v>1770.0</v>
      </c>
      <c r="F357" s="22" t="s">
        <v>50</v>
      </c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26" t="s">
        <v>1863</v>
      </c>
      <c r="C358" s="22" t="s">
        <v>1864</v>
      </c>
      <c r="D358" s="22">
        <v>5.26780197942E11</v>
      </c>
      <c r="E358" s="22">
        <v>1770.0</v>
      </c>
      <c r="F358" s="22" t="s">
        <v>351</v>
      </c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26" t="s">
        <v>1865</v>
      </c>
      <c r="C359" s="22">
        <v>9.361757113E9</v>
      </c>
      <c r="D359" s="22">
        <v>5.26779417845E11</v>
      </c>
      <c r="E359" s="22">
        <v>1770.0</v>
      </c>
      <c r="F359" s="22" t="s">
        <v>372</v>
      </c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22" t="s">
        <v>160</v>
      </c>
      <c r="C360" s="22" t="s">
        <v>1866</v>
      </c>
      <c r="D360" s="22">
        <v>1.11680867132E11</v>
      </c>
      <c r="E360" s="22">
        <v>7080.0</v>
      </c>
      <c r="F360" s="22" t="s">
        <v>559</v>
      </c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26" t="s">
        <v>1867</v>
      </c>
      <c r="C361" s="22" t="s">
        <v>1868</v>
      </c>
      <c r="D361" s="22">
        <v>1.116813285E11</v>
      </c>
      <c r="E361" s="22">
        <v>1777.0</v>
      </c>
      <c r="F361" s="22" t="s">
        <v>252</v>
      </c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26" t="s">
        <v>1869</v>
      </c>
      <c r="C362" s="22" t="s">
        <v>1870</v>
      </c>
      <c r="D362" s="22"/>
      <c r="E362" s="22">
        <v>1770.0</v>
      </c>
      <c r="F362" s="22" t="s">
        <v>144</v>
      </c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2"/>
      <c r="B363" s="22" t="s">
        <v>1871</v>
      </c>
      <c r="C363" s="22" t="s">
        <v>1872</v>
      </c>
      <c r="D363" s="22">
        <v>5.26739968723E11</v>
      </c>
      <c r="E363" s="22">
        <v>1770.0</v>
      </c>
      <c r="F363" s="22" t="s">
        <v>144</v>
      </c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26" t="s">
        <v>1873</v>
      </c>
      <c r="C364" s="22">
        <v>8.667664358E9</v>
      </c>
      <c r="D364" s="22">
        <v>5.26741379367E11</v>
      </c>
      <c r="E364" s="22">
        <v>1180.0</v>
      </c>
      <c r="F364" s="22" t="s">
        <v>442</v>
      </c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26" t="s">
        <v>1874</v>
      </c>
      <c r="C365" s="22">
        <v>9.44226749E9</v>
      </c>
      <c r="D365" s="22">
        <v>5.63379211256E11</v>
      </c>
      <c r="E365" s="22">
        <v>1770.0</v>
      </c>
      <c r="F365" s="22" t="s">
        <v>50</v>
      </c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22" t="s">
        <v>1875</v>
      </c>
      <c r="C366" s="22">
        <v>8.098477062E9</v>
      </c>
      <c r="D366" s="22">
        <v>5.63318101306E11</v>
      </c>
      <c r="E366" s="22">
        <v>1770.0</v>
      </c>
      <c r="F366" s="22" t="s">
        <v>348</v>
      </c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22" t="s">
        <v>1876</v>
      </c>
      <c r="C367" s="22">
        <v>9.597100444E9</v>
      </c>
      <c r="D367" s="22">
        <v>5.26791322674E11</v>
      </c>
      <c r="E367" s="22">
        <v>1770.0</v>
      </c>
      <c r="F367" s="22" t="s">
        <v>297</v>
      </c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22" t="s">
        <v>1877</v>
      </c>
      <c r="C368" s="22" t="s">
        <v>1878</v>
      </c>
      <c r="D368" s="22">
        <v>5.63387805357E11</v>
      </c>
      <c r="E368" s="22">
        <v>1770.0</v>
      </c>
      <c r="F368" s="22" t="s">
        <v>144</v>
      </c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2"/>
      <c r="B369" s="22" t="s">
        <v>1879</v>
      </c>
      <c r="C369" s="22">
        <v>9.751618895E9</v>
      </c>
      <c r="D369" s="22">
        <v>1.11685465307E11</v>
      </c>
      <c r="E369" s="22">
        <v>1770.0</v>
      </c>
      <c r="F369" s="22" t="s">
        <v>351</v>
      </c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22" t="s">
        <v>1880</v>
      </c>
      <c r="C370" s="22" t="s">
        <v>1881</v>
      </c>
      <c r="D370" s="22">
        <v>5.26795172116E11</v>
      </c>
      <c r="E370" s="22">
        <v>1770.0</v>
      </c>
      <c r="F370" s="22" t="s">
        <v>144</v>
      </c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2"/>
      <c r="B371" s="22" t="s">
        <v>1882</v>
      </c>
      <c r="C371" s="22" t="s">
        <v>1883</v>
      </c>
      <c r="D371" s="22">
        <v>5.26723291379E11</v>
      </c>
      <c r="E371" s="22">
        <v>1770.0</v>
      </c>
      <c r="F371" s="22" t="s">
        <v>351</v>
      </c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22" t="s">
        <v>1884</v>
      </c>
      <c r="C372" s="22">
        <v>8.903583582E9</v>
      </c>
      <c r="D372" s="22">
        <v>5.63359001152E11</v>
      </c>
      <c r="E372" s="22">
        <v>1680.0</v>
      </c>
      <c r="F372" s="22" t="s">
        <v>1885</v>
      </c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26" t="s">
        <v>1886</v>
      </c>
      <c r="C373" s="22">
        <v>9.551916404E9</v>
      </c>
      <c r="D373" s="22">
        <v>1.11689230663E11</v>
      </c>
      <c r="E373" s="22">
        <v>1770.0</v>
      </c>
      <c r="F373" s="22" t="s">
        <v>388</v>
      </c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26" t="s">
        <v>1887</v>
      </c>
      <c r="C374" s="22">
        <v>9.36164649E9</v>
      </c>
      <c r="D374" s="22">
        <v>5.26700116724E11</v>
      </c>
      <c r="E374" s="22">
        <v>1770.0</v>
      </c>
      <c r="F374" s="22" t="s">
        <v>388</v>
      </c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26" t="s">
        <v>139</v>
      </c>
      <c r="C375" s="22" t="s">
        <v>1888</v>
      </c>
      <c r="D375" s="22">
        <v>5.26779088425E11</v>
      </c>
      <c r="E375" s="22">
        <v>1770.0</v>
      </c>
      <c r="F375" s="22" t="s">
        <v>376</v>
      </c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22" t="s">
        <v>1889</v>
      </c>
      <c r="C376" s="22" t="s">
        <v>1890</v>
      </c>
      <c r="D376" s="22">
        <v>5.26727990934E11</v>
      </c>
      <c r="E376" s="27">
        <v>6000.0</v>
      </c>
      <c r="F376" s="22" t="s">
        <v>1891</v>
      </c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22" t="s">
        <v>929</v>
      </c>
      <c r="C377" s="22">
        <v>6.36436865E9</v>
      </c>
      <c r="D377" s="22">
        <v>8.55632352675E11</v>
      </c>
      <c r="E377" s="22">
        <v>702.0</v>
      </c>
      <c r="F377" s="26" t="s">
        <v>1892</v>
      </c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22" t="s">
        <v>1893</v>
      </c>
      <c r="C378" s="22">
        <v>9.381941521E9</v>
      </c>
      <c r="D378" s="22">
        <v>5.26704085399E11</v>
      </c>
      <c r="E378" s="22">
        <v>1770.0</v>
      </c>
      <c r="F378" s="22" t="s">
        <v>330</v>
      </c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22" t="s">
        <v>1894</v>
      </c>
      <c r="C379" s="22">
        <v>6.369656009E9</v>
      </c>
      <c r="D379" s="22">
        <v>6.369656009E9</v>
      </c>
      <c r="E379" s="22">
        <v>1770.0</v>
      </c>
      <c r="F379" s="22" t="s">
        <v>330</v>
      </c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22" t="s">
        <v>429</v>
      </c>
      <c r="C380" s="22" t="s">
        <v>1895</v>
      </c>
      <c r="D380" s="22">
        <v>8.34592617222E11</v>
      </c>
      <c r="E380" s="22">
        <v>3540.0</v>
      </c>
      <c r="F380" s="22" t="s">
        <v>1896</v>
      </c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22" t="s">
        <v>1897</v>
      </c>
      <c r="C381" s="22">
        <v>9.791228023E9</v>
      </c>
      <c r="D381" s="22">
        <v>1.11695820565E11</v>
      </c>
      <c r="E381" s="22">
        <v>1770.0</v>
      </c>
      <c r="F381" s="22" t="s">
        <v>292</v>
      </c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22" t="s">
        <v>1898</v>
      </c>
      <c r="C382" s="22" t="s">
        <v>1536</v>
      </c>
      <c r="D382" s="22">
        <v>5.26771704432E11</v>
      </c>
      <c r="E382" s="22">
        <v>1770.0</v>
      </c>
      <c r="F382" s="22" t="s">
        <v>144</v>
      </c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22" t="s">
        <v>433</v>
      </c>
      <c r="C383" s="22">
        <v>8.939274367E9</v>
      </c>
      <c r="D383" s="4"/>
      <c r="E383" s="22">
        <v>3540.0</v>
      </c>
      <c r="F383" s="22" t="s">
        <v>1899</v>
      </c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22" t="s">
        <v>1900</v>
      </c>
      <c r="C384" s="22">
        <v>9.84308383E9</v>
      </c>
      <c r="D384" s="22">
        <v>5.26761551511E11</v>
      </c>
      <c r="E384" s="22">
        <v>1770.0</v>
      </c>
      <c r="F384" s="22" t="s">
        <v>292</v>
      </c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22" t="s">
        <v>1901</v>
      </c>
      <c r="C385" s="22">
        <v>9.965334166E9</v>
      </c>
      <c r="D385" s="22">
        <v>5.6330492918E11</v>
      </c>
      <c r="E385" s="22">
        <v>1770.0</v>
      </c>
      <c r="F385" s="22" t="s">
        <v>330</v>
      </c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4"/>
      <c r="B386" s="22" t="s">
        <v>1902</v>
      </c>
      <c r="C386" s="22">
        <v>7.092740486E9</v>
      </c>
      <c r="D386" s="22">
        <v>5.26775714915E11</v>
      </c>
      <c r="E386" s="22">
        <v>1770.0</v>
      </c>
      <c r="F386" s="22" t="s">
        <v>330</v>
      </c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22" t="s">
        <v>1903</v>
      </c>
      <c r="C387" s="22">
        <v>9.62606669E9</v>
      </c>
      <c r="D387" s="22">
        <v>5.26789694389E11</v>
      </c>
      <c r="E387" s="22">
        <v>1770.0</v>
      </c>
      <c r="F387" s="22" t="s">
        <v>180</v>
      </c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22" t="s">
        <v>1904</v>
      </c>
      <c r="C388" s="22">
        <v>9.84521245E9</v>
      </c>
      <c r="D388" s="22" t="s">
        <v>1905</v>
      </c>
      <c r="E388" s="22">
        <v>1770.0</v>
      </c>
      <c r="F388" s="22" t="s">
        <v>180</v>
      </c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22" t="s">
        <v>957</v>
      </c>
      <c r="C389" s="22">
        <v>7.907244218E9</v>
      </c>
      <c r="D389" s="22">
        <v>5.26710259488E11</v>
      </c>
      <c r="E389" s="22">
        <v>1504.0</v>
      </c>
      <c r="F389" s="22" t="s">
        <v>568</v>
      </c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22" t="s">
        <v>1906</v>
      </c>
      <c r="C390" s="22">
        <v>8.531008364E9</v>
      </c>
      <c r="D390" s="22">
        <v>1.11701844311E11</v>
      </c>
      <c r="E390" s="22">
        <v>1770.0</v>
      </c>
      <c r="F390" s="22" t="s">
        <v>422</v>
      </c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22" t="s">
        <v>1907</v>
      </c>
      <c r="C391" s="22" t="s">
        <v>1908</v>
      </c>
      <c r="D391" s="4"/>
      <c r="E391" s="4"/>
      <c r="F391" s="22" t="s">
        <v>1909</v>
      </c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29"/>
      <c r="C392" s="4"/>
      <c r="D392" s="4"/>
      <c r="E392" s="4"/>
      <c r="F392" s="22" t="s">
        <v>1910</v>
      </c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29"/>
      <c r="C393" s="4"/>
      <c r="D393" s="4"/>
      <c r="E393" s="4"/>
      <c r="F393" s="22" t="s">
        <v>1911</v>
      </c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29"/>
      <c r="C394" s="4"/>
      <c r="D394" s="4"/>
      <c r="E394" s="4"/>
      <c r="F394" s="22" t="s">
        <v>1912</v>
      </c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29"/>
      <c r="C395" s="4"/>
      <c r="D395" s="4"/>
      <c r="E395" s="4"/>
      <c r="F395" s="22" t="s">
        <v>1913</v>
      </c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29"/>
      <c r="C396" s="4"/>
      <c r="D396" s="4"/>
      <c r="E396" s="4"/>
      <c r="F396" s="22" t="s">
        <v>1914</v>
      </c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29"/>
      <c r="C397" s="4"/>
      <c r="D397" s="4"/>
      <c r="E397" s="4"/>
      <c r="F397" s="4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22" t="s">
        <v>1915</v>
      </c>
      <c r="C398" s="22">
        <v>9.841099964E9</v>
      </c>
      <c r="D398" s="22">
        <v>1.11703000414E11</v>
      </c>
      <c r="E398" s="22">
        <v>1770.0</v>
      </c>
      <c r="F398" s="22" t="s">
        <v>1916</v>
      </c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22" t="s">
        <v>1917</v>
      </c>
      <c r="C399" s="22">
        <v>9.483956685E9</v>
      </c>
      <c r="D399" s="22">
        <v>5.63334006692E11</v>
      </c>
      <c r="E399" s="22">
        <v>1770.0</v>
      </c>
      <c r="F399" s="22" t="s">
        <v>330</v>
      </c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22" t="s">
        <v>1918</v>
      </c>
      <c r="C400" s="22">
        <v>8.438791598E9</v>
      </c>
      <c r="D400" s="22">
        <v>5.26715475925E11</v>
      </c>
      <c r="E400" s="22">
        <v>1770.0</v>
      </c>
      <c r="F400" s="22" t="s">
        <v>330</v>
      </c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22" t="s">
        <v>1919</v>
      </c>
      <c r="C401" s="22">
        <v>9.840303177E9</v>
      </c>
      <c r="D401" s="22">
        <v>1.03609451675E11</v>
      </c>
      <c r="E401" s="22">
        <v>1770.0</v>
      </c>
      <c r="F401" s="22" t="s">
        <v>292</v>
      </c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22" t="s">
        <v>1920</v>
      </c>
      <c r="C402" s="22">
        <v>9.894391118E9</v>
      </c>
      <c r="D402" s="4"/>
      <c r="E402" s="22">
        <v>1770.0</v>
      </c>
      <c r="F402" s="22" t="s">
        <v>1921</v>
      </c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22" t="s">
        <v>1922</v>
      </c>
      <c r="C403" s="22">
        <v>9.944791292E9</v>
      </c>
      <c r="D403" s="22">
        <v>5.26719886817E11</v>
      </c>
      <c r="E403" s="22">
        <v>1770.0</v>
      </c>
      <c r="F403" s="22" t="s">
        <v>180</v>
      </c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22" t="s">
        <v>1923</v>
      </c>
      <c r="C404" s="22" t="s">
        <v>1924</v>
      </c>
      <c r="D404" s="4"/>
      <c r="E404" s="22">
        <v>2000.0</v>
      </c>
      <c r="F404" s="22" t="s">
        <v>257</v>
      </c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22" t="s">
        <v>1925</v>
      </c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22" t="s">
        <v>1926</v>
      </c>
      <c r="C406" s="22">
        <v>9.71507671404E11</v>
      </c>
      <c r="D406" s="22">
        <v>5.63348743553E11</v>
      </c>
      <c r="E406" s="22">
        <v>4720.0</v>
      </c>
      <c r="F406" s="22" t="s">
        <v>1927</v>
      </c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22" t="s">
        <v>338</v>
      </c>
      <c r="C407" s="22" t="s">
        <v>1562</v>
      </c>
      <c r="D407" s="22">
        <v>1.519959501E9</v>
      </c>
      <c r="E407" s="22">
        <v>2360.0</v>
      </c>
      <c r="F407" s="22" t="s">
        <v>39</v>
      </c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2" t="s">
        <v>1928</v>
      </c>
      <c r="B408" s="22" t="s">
        <v>1680</v>
      </c>
      <c r="C408" s="22">
        <v>9.965411999E9</v>
      </c>
      <c r="D408" s="22">
        <v>5.26839125913E11</v>
      </c>
      <c r="E408" s="22">
        <v>1770.0</v>
      </c>
      <c r="F408" s="22" t="s">
        <v>351</v>
      </c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22" t="s">
        <v>1929</v>
      </c>
      <c r="C409" s="22">
        <v>8.838308031E9</v>
      </c>
      <c r="D409" s="22">
        <v>5.63425187614E11</v>
      </c>
      <c r="E409" s="22">
        <v>1503.0</v>
      </c>
      <c r="F409" s="22" t="s">
        <v>1930</v>
      </c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22" t="s">
        <v>1931</v>
      </c>
      <c r="C410" s="22">
        <v>9.84055152E9</v>
      </c>
      <c r="D410" s="22">
        <v>5.63417338192E11</v>
      </c>
      <c r="E410" s="22">
        <v>3360.0</v>
      </c>
      <c r="F410" s="22" t="s">
        <v>834</v>
      </c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22" t="s">
        <v>1932</v>
      </c>
      <c r="C411" s="22">
        <v>6.58197734E9</v>
      </c>
      <c r="D411" s="4"/>
      <c r="E411" s="22">
        <v>1775.0</v>
      </c>
      <c r="F411" s="22" t="s">
        <v>330</v>
      </c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22" t="s">
        <v>1933</v>
      </c>
      <c r="C412" s="22">
        <v>8.300060593E9</v>
      </c>
      <c r="D412" s="22">
        <v>5.63422076643E11</v>
      </c>
      <c r="E412" s="22">
        <v>3360.0</v>
      </c>
      <c r="F412" s="22" t="s">
        <v>1137</v>
      </c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22" t="s">
        <v>1934</v>
      </c>
      <c r="C413" s="22">
        <v>9.443827542E9</v>
      </c>
      <c r="D413" s="22">
        <v>5.63453351153E11</v>
      </c>
      <c r="E413" s="22">
        <v>1770.0</v>
      </c>
      <c r="F413" s="22" t="s">
        <v>330</v>
      </c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22" t="s">
        <v>1935</v>
      </c>
      <c r="C414" s="22" t="s">
        <v>1936</v>
      </c>
      <c r="D414" s="4"/>
      <c r="E414" s="22">
        <v>4720.0</v>
      </c>
      <c r="F414" s="22" t="s">
        <v>220</v>
      </c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22" t="s">
        <v>1937</v>
      </c>
      <c r="C415" s="22">
        <v>8.073334132E9</v>
      </c>
      <c r="D415" s="22">
        <v>1.43886982685E11</v>
      </c>
      <c r="E415" s="22">
        <v>3360.0</v>
      </c>
      <c r="F415" s="22" t="s">
        <v>1137</v>
      </c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22" t="s">
        <v>1938</v>
      </c>
      <c r="C416" s="22">
        <v>3.53858105437E11</v>
      </c>
      <c r="D416" s="4"/>
      <c r="E416" s="22">
        <v>3360.0</v>
      </c>
      <c r="F416" s="22" t="s">
        <v>1939</v>
      </c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22" t="s">
        <v>270</v>
      </c>
      <c r="C417" s="22">
        <v>7.710919602E9</v>
      </c>
      <c r="D417" s="22">
        <v>5.26818508921E11</v>
      </c>
      <c r="E417" s="22">
        <v>3360.0</v>
      </c>
      <c r="F417" s="22" t="s">
        <v>778</v>
      </c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22" t="s">
        <v>1940</v>
      </c>
      <c r="C418" s="22" t="s">
        <v>1941</v>
      </c>
      <c r="D418" s="22">
        <v>6.5809672951E11</v>
      </c>
      <c r="E418" s="22">
        <v>1770.0</v>
      </c>
      <c r="F418" s="22" t="s">
        <v>144</v>
      </c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22" t="s">
        <v>1942</v>
      </c>
      <c r="C419" s="22" t="s">
        <v>1943</v>
      </c>
      <c r="D419" s="22" t="s">
        <v>1944</v>
      </c>
      <c r="E419" s="22">
        <v>2360.0</v>
      </c>
      <c r="F419" s="22" t="s">
        <v>121</v>
      </c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22" t="s">
        <v>1945</v>
      </c>
      <c r="C420" s="22">
        <v>9.51316062E9</v>
      </c>
      <c r="D420" s="22">
        <v>3.37177913975E11</v>
      </c>
      <c r="E420" s="22">
        <v>1770.0</v>
      </c>
      <c r="F420" s="22" t="s">
        <v>255</v>
      </c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2" t="s">
        <v>1946</v>
      </c>
      <c r="B421" s="22" t="s">
        <v>1947</v>
      </c>
      <c r="C421" s="22">
        <v>6.379073949E9</v>
      </c>
      <c r="D421" s="22">
        <v>1.11776286031E11</v>
      </c>
      <c r="E421" s="22">
        <v>2004.0</v>
      </c>
      <c r="F421" s="22" t="s">
        <v>1948</v>
      </c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22" t="s">
        <v>1949</v>
      </c>
      <c r="C422" s="22">
        <v>7.867956773E9</v>
      </c>
      <c r="D422" s="22">
        <v>5.26922284527E11</v>
      </c>
      <c r="E422" s="22">
        <v>1180.0</v>
      </c>
      <c r="F422" s="22" t="s">
        <v>442</v>
      </c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22" t="s">
        <v>1950</v>
      </c>
      <c r="C423" s="22">
        <v>9.600306983E9</v>
      </c>
      <c r="D423" s="22">
        <v>5.26967915139E11</v>
      </c>
      <c r="E423" s="22">
        <v>2004.0</v>
      </c>
      <c r="F423" s="22" t="s">
        <v>1951</v>
      </c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22" t="s">
        <v>1952</v>
      </c>
      <c r="C424" s="22">
        <v>9.884137132E9</v>
      </c>
      <c r="D424" s="22">
        <v>5.26947191573E11</v>
      </c>
      <c r="E424" s="22">
        <v>1503.0</v>
      </c>
      <c r="F424" s="22" t="s">
        <v>1953</v>
      </c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22" t="s">
        <v>1954</v>
      </c>
      <c r="C425" s="22">
        <v>9.04395028E9</v>
      </c>
      <c r="D425" s="22">
        <v>5.26967218116E11</v>
      </c>
      <c r="E425" s="22">
        <v>2987.0</v>
      </c>
      <c r="F425" s="22" t="s">
        <v>1665</v>
      </c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22" t="s">
        <v>1955</v>
      </c>
      <c r="C426" s="22">
        <v>7.540078272E9</v>
      </c>
      <c r="D426" s="22">
        <v>1.11789602921E11</v>
      </c>
      <c r="E426" s="22">
        <v>2004.0</v>
      </c>
      <c r="F426" s="22" t="s">
        <v>380</v>
      </c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26" t="s">
        <v>1956</v>
      </c>
      <c r="C427" s="22">
        <v>4.47305368323E11</v>
      </c>
      <c r="D427" s="4"/>
      <c r="E427" s="4"/>
      <c r="F427" s="22" t="s">
        <v>58</v>
      </c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22" t="s">
        <v>977</v>
      </c>
      <c r="C428" s="22">
        <v>8.248714102E9</v>
      </c>
      <c r="D428" s="22">
        <v>8.3356440306E10</v>
      </c>
      <c r="E428" s="22">
        <v>1680.0</v>
      </c>
      <c r="F428" s="22" t="s">
        <v>1831</v>
      </c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22" t="s">
        <v>1957</v>
      </c>
      <c r="C429" s="22">
        <v>9.840020772E9</v>
      </c>
      <c r="D429" s="22">
        <v>5.2691655378E11</v>
      </c>
      <c r="E429" s="22">
        <v>2987.0</v>
      </c>
      <c r="F429" s="22" t="s">
        <v>1958</v>
      </c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B430" s="22" t="s">
        <v>1959</v>
      </c>
      <c r="C430" s="22">
        <v>7.358317099E9</v>
      </c>
      <c r="D430" s="22">
        <v>5.26914824878E11</v>
      </c>
      <c r="E430" s="22">
        <v>2806.0</v>
      </c>
      <c r="F430" s="22" t="s">
        <v>1960</v>
      </c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2" t="s">
        <v>1961</v>
      </c>
      <c r="B431" s="22" t="s">
        <v>1962</v>
      </c>
      <c r="C431" s="22">
        <v>7.397227985E9</v>
      </c>
      <c r="D431" s="22">
        <v>1.1182068161E11</v>
      </c>
      <c r="E431" s="22">
        <v>1503.0</v>
      </c>
      <c r="F431" s="22" t="s">
        <v>594</v>
      </c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B432" s="26" t="s">
        <v>1963</v>
      </c>
      <c r="C432" s="26" t="s">
        <v>1964</v>
      </c>
      <c r="D432" s="26">
        <v>1.11822248662E11</v>
      </c>
      <c r="E432" s="22">
        <v>1503.0</v>
      </c>
      <c r="F432" s="26" t="s">
        <v>1025</v>
      </c>
    </row>
    <row r="433" ht="15.75" customHeight="1">
      <c r="B433" s="26" t="s">
        <v>1323</v>
      </c>
      <c r="C433" s="26">
        <v>7.358694265E9</v>
      </c>
      <c r="D433" s="26">
        <v>1.11825905596E11</v>
      </c>
      <c r="E433" s="26">
        <v>3360.0</v>
      </c>
      <c r="F433" s="26" t="s">
        <v>1137</v>
      </c>
    </row>
    <row r="434" ht="15.75" customHeight="1">
      <c r="B434" s="26" t="s">
        <v>1965</v>
      </c>
      <c r="C434" s="26" t="s">
        <v>1966</v>
      </c>
      <c r="D434" s="26">
        <v>4.17081044339E11</v>
      </c>
      <c r="E434" s="26">
        <v>1180.0</v>
      </c>
      <c r="F434" s="26" t="s">
        <v>227</v>
      </c>
    </row>
    <row r="435" ht="15.75" customHeight="1">
      <c r="B435" s="26" t="s">
        <v>1967</v>
      </c>
      <c r="C435" s="26" t="s">
        <v>1968</v>
      </c>
      <c r="D435" s="26">
        <v>5.27081075345E11</v>
      </c>
      <c r="E435" s="26">
        <v>1180.0</v>
      </c>
      <c r="F435" s="26" t="s">
        <v>39</v>
      </c>
    </row>
    <row r="436" ht="15.75" customHeight="1">
      <c r="B436" s="26" t="s">
        <v>1969</v>
      </c>
      <c r="C436" s="26">
        <v>9.941475754E9</v>
      </c>
      <c r="D436" s="26">
        <v>5.63615993229E11</v>
      </c>
      <c r="E436" s="26">
        <v>350.0</v>
      </c>
      <c r="F436" s="26" t="s">
        <v>1970</v>
      </c>
    </row>
    <row r="437" ht="15.75" customHeight="1">
      <c r="B437" s="26" t="s">
        <v>1971</v>
      </c>
      <c r="C437" s="26" t="s">
        <v>1972</v>
      </c>
      <c r="D437" s="26">
        <v>5.27007078579E11</v>
      </c>
      <c r="E437" s="26">
        <v>2987.0</v>
      </c>
      <c r="F437" s="26" t="s">
        <v>1973</v>
      </c>
    </row>
    <row r="438" ht="15.75" customHeight="1">
      <c r="A438" s="22" t="s">
        <v>1974</v>
      </c>
      <c r="B438" s="26" t="s">
        <v>1975</v>
      </c>
      <c r="C438" s="26">
        <v>9.629184745E9</v>
      </c>
      <c r="D438" s="26">
        <v>5.27186074165E11</v>
      </c>
      <c r="E438" s="26">
        <v>1504.0</v>
      </c>
      <c r="F438" s="26" t="s">
        <v>1976</v>
      </c>
    </row>
    <row r="439" ht="15.75" customHeight="1">
      <c r="B439" s="26" t="s">
        <v>1977</v>
      </c>
      <c r="C439" s="26">
        <v>8.778868461E9</v>
      </c>
      <c r="D439" s="26">
        <v>5.27110369189E11</v>
      </c>
      <c r="E439" s="26">
        <v>1770.0</v>
      </c>
      <c r="F439" s="26" t="s">
        <v>463</v>
      </c>
    </row>
    <row r="440" ht="15.75" customHeight="1">
      <c r="B440" s="22" t="s">
        <v>1978</v>
      </c>
      <c r="C440" s="22">
        <v>9.791877772E9</v>
      </c>
      <c r="D440" s="22">
        <v>5.2710117443E11</v>
      </c>
      <c r="E440" s="22">
        <v>1180.0</v>
      </c>
      <c r="F440" s="22" t="s">
        <v>39</v>
      </c>
    </row>
    <row r="441" ht="15.75" customHeight="1">
      <c r="B441" s="26" t="s">
        <v>1979</v>
      </c>
      <c r="C441" s="26">
        <v>9.791877772E9</v>
      </c>
      <c r="D441" s="26">
        <v>5.27176283857E11</v>
      </c>
      <c r="E441" s="22">
        <v>1180.0</v>
      </c>
      <c r="F441" s="26" t="s">
        <v>39</v>
      </c>
    </row>
    <row r="442" ht="15.75" customHeight="1">
      <c r="B442" s="26" t="s">
        <v>89</v>
      </c>
      <c r="C442" s="26">
        <v>9.789047634E9</v>
      </c>
      <c r="D442" s="26" t="s">
        <v>1980</v>
      </c>
      <c r="E442" s="26">
        <v>2004.0</v>
      </c>
      <c r="F442" s="26" t="s">
        <v>1981</v>
      </c>
    </row>
    <row r="443" ht="15.75" customHeight="1">
      <c r="B443" s="26" t="s">
        <v>1982</v>
      </c>
      <c r="C443" s="26" t="s">
        <v>1983</v>
      </c>
      <c r="D443" s="26">
        <v>5.27103824255E11</v>
      </c>
      <c r="E443" s="26">
        <v>8000.0</v>
      </c>
      <c r="F443" s="26" t="s">
        <v>1984</v>
      </c>
    </row>
    <row r="444" ht="15.75" customHeight="1">
      <c r="B444" s="26" t="s">
        <v>1985</v>
      </c>
      <c r="C444" s="26">
        <v>9.094579553E9</v>
      </c>
      <c r="D444" s="26">
        <v>1.1188922189E11</v>
      </c>
      <c r="E444" s="26">
        <v>2004.0</v>
      </c>
      <c r="F444" s="26" t="s">
        <v>1986</v>
      </c>
    </row>
    <row r="445" ht="15.75" customHeight="1">
      <c r="B445" s="26" t="s">
        <v>1987</v>
      </c>
      <c r="C445" s="26">
        <v>9.524102957E9</v>
      </c>
      <c r="D445" s="26">
        <v>5.27114610823E11</v>
      </c>
      <c r="E445" s="26">
        <v>3000.0</v>
      </c>
      <c r="F445" s="26" t="s">
        <v>96</v>
      </c>
    </row>
    <row r="446" ht="15.75" customHeight="1">
      <c r="B446" s="26" t="s">
        <v>1988</v>
      </c>
      <c r="C446" s="26">
        <v>8.248552931E9</v>
      </c>
      <c r="D446" s="26">
        <v>5.27188919176E11</v>
      </c>
      <c r="E446" s="26">
        <v>1180.0</v>
      </c>
      <c r="F446" s="26" t="s">
        <v>39</v>
      </c>
    </row>
    <row r="447" ht="15.75" customHeight="1">
      <c r="B447" s="26" t="s">
        <v>1989</v>
      </c>
      <c r="C447" s="26">
        <v>7.598158526E9</v>
      </c>
      <c r="D447" s="26">
        <v>5.63715301325E11</v>
      </c>
      <c r="E447" s="26">
        <v>2987.0</v>
      </c>
      <c r="F447" s="26" t="s">
        <v>1632</v>
      </c>
    </row>
    <row r="448" ht="15.75" customHeight="1">
      <c r="A448" s="22" t="s">
        <v>1990</v>
      </c>
      <c r="B448" s="26" t="s">
        <v>1871</v>
      </c>
      <c r="C448" s="26" t="s">
        <v>1991</v>
      </c>
      <c r="D448" s="26">
        <v>5.63852021883E11</v>
      </c>
      <c r="E448" s="26">
        <v>777.0</v>
      </c>
      <c r="F448" s="26" t="s">
        <v>1992</v>
      </c>
    </row>
    <row r="449" ht="15.75" customHeight="1">
      <c r="B449" s="26" t="s">
        <v>1993</v>
      </c>
      <c r="C449" s="26">
        <v>9.940362544E9</v>
      </c>
      <c r="D449" s="29"/>
      <c r="E449" s="26">
        <v>1180.0</v>
      </c>
      <c r="F449" s="26" t="s">
        <v>913</v>
      </c>
    </row>
    <row r="450" ht="15.75" customHeight="1">
      <c r="B450" s="26" t="s">
        <v>1994</v>
      </c>
      <c r="C450" s="26" t="s">
        <v>1995</v>
      </c>
      <c r="D450" s="26">
        <v>6.675035864E9</v>
      </c>
      <c r="E450" s="26">
        <v>250.0</v>
      </c>
      <c r="F450" s="26" t="s">
        <v>1996</v>
      </c>
    </row>
    <row r="451" ht="15.75" customHeight="1">
      <c r="B451" s="26" t="s">
        <v>1997</v>
      </c>
      <c r="C451" s="26">
        <v>9.865334311E9</v>
      </c>
      <c r="D451" s="26">
        <v>5.27200904667E11</v>
      </c>
      <c r="E451" s="26">
        <v>3471.0</v>
      </c>
      <c r="F451" s="26" t="s">
        <v>1998</v>
      </c>
    </row>
    <row r="452" ht="15.75" customHeight="1">
      <c r="B452" s="26" t="s">
        <v>1997</v>
      </c>
      <c r="C452" s="26">
        <v>9.865334311E9</v>
      </c>
      <c r="D452" s="26">
        <v>5.2723541026E11</v>
      </c>
      <c r="E452" s="26">
        <v>1680.0</v>
      </c>
      <c r="F452" s="26" t="s">
        <v>1999</v>
      </c>
    </row>
    <row r="453" ht="15.75" customHeight="1">
      <c r="B453" s="26" t="s">
        <v>2000</v>
      </c>
      <c r="C453" s="26" t="s">
        <v>2001</v>
      </c>
      <c r="D453" s="26">
        <v>5.63814785241E11</v>
      </c>
      <c r="E453" s="26">
        <v>1180.0</v>
      </c>
      <c r="F453" s="26" t="s">
        <v>39</v>
      </c>
    </row>
    <row r="454" ht="15.75" customHeight="1">
      <c r="B454" s="26" t="s">
        <v>2002</v>
      </c>
      <c r="C454" s="26" t="s">
        <v>2003</v>
      </c>
      <c r="D454" s="26" t="s">
        <v>2004</v>
      </c>
      <c r="E454" s="26">
        <v>1770.0</v>
      </c>
      <c r="F454" s="26" t="s">
        <v>60</v>
      </c>
    </row>
    <row r="455" ht="15.75" customHeight="1">
      <c r="B455" s="26" t="s">
        <v>2005</v>
      </c>
      <c r="C455" s="26">
        <v>9.003254596E9</v>
      </c>
      <c r="D455" s="26">
        <v>5.63846172999E11</v>
      </c>
      <c r="E455" s="26">
        <v>2360.0</v>
      </c>
      <c r="F455" s="26" t="s">
        <v>1332</v>
      </c>
    </row>
    <row r="456" ht="15.75" customHeight="1">
      <c r="A456" s="22" t="s">
        <v>2006</v>
      </c>
      <c r="B456" s="26" t="s">
        <v>2007</v>
      </c>
      <c r="C456" s="26">
        <v>8.825835532E9</v>
      </c>
      <c r="D456" s="26" t="s">
        <v>2008</v>
      </c>
      <c r="E456" s="26">
        <v>3540.0</v>
      </c>
      <c r="F456" s="26" t="s">
        <v>815</v>
      </c>
    </row>
    <row r="457" ht="15.75" customHeight="1">
      <c r="B457" s="26" t="s">
        <v>2009</v>
      </c>
      <c r="C457" s="26" t="s">
        <v>2010</v>
      </c>
      <c r="D457" s="26">
        <v>5.27326846205E11</v>
      </c>
      <c r="E457" s="26">
        <v>3540.0</v>
      </c>
      <c r="F457" s="26" t="s">
        <v>137</v>
      </c>
    </row>
    <row r="458" ht="15.75" customHeight="1">
      <c r="B458" s="26"/>
      <c r="C458" s="29"/>
      <c r="D458" s="29"/>
      <c r="E458" s="29"/>
      <c r="F458" s="29"/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D183">
    <cfRule type="expression" dxfId="0" priority="1">
      <formula>COUNTIF($D$1:$D$490,D183)&gt;1</formula>
    </cfRule>
  </conditionalFormatting>
  <conditionalFormatting sqref="D112">
    <cfRule type="expression" dxfId="0" priority="2">
      <formula>COUNTIF($D$1:$D$489,D112)&gt;1</formula>
    </cfRule>
  </conditionalFormatting>
  <conditionalFormatting sqref="D185:D193">
    <cfRule type="expression" dxfId="0" priority="3">
      <formula>COUNTIF($E$1:$E$464,D185)&gt;1</formula>
    </cfRule>
  </conditionalFormatting>
  <conditionalFormatting sqref="D172">
    <cfRule type="expression" dxfId="0" priority="4">
      <formula>COUNTIF($E$1:$E$466,D172)&gt;1</formula>
    </cfRule>
  </conditionalFormatting>
  <conditionalFormatting sqref="D170">
    <cfRule type="expression" dxfId="0" priority="5">
      <formula>COUNTIF($E$1:$E$466,D170)&gt;1</formula>
    </cfRule>
  </conditionalFormatting>
  <conditionalFormatting sqref="D92">
    <cfRule type="expression" dxfId="0" priority="6">
      <formula>COUNTIF($D$1:$D$464,D92)&gt;1</formula>
    </cfRule>
  </conditionalFormatting>
  <conditionalFormatting sqref="D93">
    <cfRule type="expression" dxfId="0" priority="7">
      <formula>COUNTIF($E$1:$E$469,D93)&gt;1</formula>
    </cfRule>
  </conditionalFormatting>
  <conditionalFormatting sqref="D47">
    <cfRule type="expression" dxfId="0" priority="8">
      <formula>COUNTIF($E$1:$E$464,D47)&gt;1</formula>
    </cfRule>
  </conditionalFormatting>
  <conditionalFormatting sqref="D39">
    <cfRule type="expression" dxfId="0" priority="9">
      <formula>COUNTIF($E$1:$E$464,D39)&gt;1</formula>
    </cfRule>
  </conditionalFormatting>
  <conditionalFormatting sqref="D1:D38 D40:D46 D48:D51 C52 D53:D61 D63:D89 D94:D111 D113 D115:D138 D140:D169 D171 D173:D182 D184 D194:D216 B218 D218:D230 D235:D262 D264:D293 D295:D318 D320 D325:D431 D433:D439 D441:D988">
    <cfRule type="expression" dxfId="0" priority="10">
      <formula>COUNTIF($D$1:$D$464,D1)&gt;1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9.38"/>
    <col customWidth="1" min="3" max="3" width="20.0"/>
    <col customWidth="1" min="4" max="4" width="44.5"/>
    <col customWidth="1" min="5" max="5" width="12.5"/>
    <col customWidth="1" min="6" max="6" width="44.38"/>
    <col customWidth="1" min="8" max="8" width="13.63"/>
  </cols>
  <sheetData>
    <row r="1" ht="15.75" customHeight="1">
      <c r="A1" s="40" t="s">
        <v>0</v>
      </c>
      <c r="B1" s="41" t="s">
        <v>1</v>
      </c>
      <c r="C1" s="41" t="s">
        <v>713</v>
      </c>
      <c r="D1" s="41" t="s">
        <v>714</v>
      </c>
      <c r="E1" s="41" t="s">
        <v>715</v>
      </c>
      <c r="F1" s="41" t="s">
        <v>716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43">
        <v>45667.0</v>
      </c>
      <c r="B2" s="44" t="s">
        <v>2011</v>
      </c>
      <c r="C2" s="44" t="s">
        <v>2012</v>
      </c>
      <c r="D2" s="44">
        <v>5.27409904541E11</v>
      </c>
      <c r="E2" s="44">
        <v>2987.0</v>
      </c>
      <c r="F2" s="44" t="s">
        <v>1630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42"/>
      <c r="B3" s="44" t="s">
        <v>2013</v>
      </c>
      <c r="C3" s="44">
        <v>9.17200397487E11</v>
      </c>
      <c r="D3" s="44">
        <v>7.3617448722E10</v>
      </c>
      <c r="E3" s="44">
        <v>3540.0</v>
      </c>
      <c r="F3" s="44" t="s">
        <v>126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2"/>
      <c r="B4" s="46" t="s">
        <v>2014</v>
      </c>
      <c r="C4" s="44">
        <v>9.1948658899E10</v>
      </c>
      <c r="D4" s="44">
        <v>1.12010393697E11</v>
      </c>
      <c r="E4" s="44">
        <v>2987.0</v>
      </c>
      <c r="F4" s="44" t="s">
        <v>2015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>
      <c r="A5" s="42"/>
      <c r="B5" s="44" t="s">
        <v>2016</v>
      </c>
      <c r="C5" s="44">
        <f>919578774969</f>
        <v>919578774969</v>
      </c>
      <c r="D5" s="44">
        <v>5.64037241765E11</v>
      </c>
      <c r="E5" s="44">
        <v>3360.0</v>
      </c>
      <c r="F5" s="44" t="s">
        <v>1939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2"/>
      <c r="B6" s="44" t="s">
        <v>2017</v>
      </c>
      <c r="C6" s="44">
        <f>918248473529</f>
        <v>918248473529</v>
      </c>
      <c r="D6" s="44">
        <v>5.63989901281E11</v>
      </c>
      <c r="E6" s="44">
        <v>2607.0</v>
      </c>
      <c r="F6" s="44" t="s">
        <v>2018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7"/>
      <c r="B7" s="44" t="s">
        <v>2019</v>
      </c>
      <c r="C7" s="44" t="s">
        <v>2020</v>
      </c>
      <c r="D7" s="44">
        <v>1.12001334098E11</v>
      </c>
      <c r="E7" s="44">
        <v>1504.0</v>
      </c>
      <c r="F7" s="44" t="s">
        <v>2021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3"/>
      <c r="B8" s="44" t="s">
        <v>1901</v>
      </c>
      <c r="C8" s="44" t="s">
        <v>2022</v>
      </c>
      <c r="D8" s="44">
        <v>5.27457691257E11</v>
      </c>
      <c r="E8" s="44">
        <v>7080.0</v>
      </c>
      <c r="F8" s="44" t="s">
        <v>2023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2"/>
      <c r="B9" s="44" t="s">
        <v>968</v>
      </c>
      <c r="C9" s="44">
        <v>9.19585899189E11</v>
      </c>
      <c r="D9" s="44">
        <v>1.12029026702E11</v>
      </c>
      <c r="E9" s="44">
        <v>3540.0</v>
      </c>
      <c r="F9" s="44" t="s">
        <v>74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8"/>
      <c r="B10" s="46" t="s">
        <v>263</v>
      </c>
      <c r="C10" s="46" t="s">
        <v>2024</v>
      </c>
      <c r="D10" s="46">
        <v>5.64077180453E11</v>
      </c>
      <c r="E10" s="46">
        <v>7080.0</v>
      </c>
      <c r="F10" s="46" t="s">
        <v>2025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7">
        <v>45698.0</v>
      </c>
      <c r="B11" s="46" t="s">
        <v>2026</v>
      </c>
      <c r="C11" s="46" t="s">
        <v>2027</v>
      </c>
      <c r="D11" s="46">
        <v>5.27582914815E11</v>
      </c>
      <c r="E11" s="46">
        <v>4008.0</v>
      </c>
      <c r="F11" s="44" t="s">
        <v>2028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4"/>
      <c r="C12" s="44"/>
      <c r="D12" s="44"/>
      <c r="E12" s="44"/>
      <c r="F12" s="44" t="s">
        <v>2029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50"/>
      <c r="B13" s="40" t="s">
        <v>2030</v>
      </c>
      <c r="C13" s="40">
        <v>6.596732316E9</v>
      </c>
      <c r="D13" s="40"/>
      <c r="E13" s="40"/>
      <c r="F13" s="40" t="s">
        <v>2031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50"/>
      <c r="B14" s="44" t="s">
        <v>2032</v>
      </c>
      <c r="C14" s="44" t="s">
        <v>2033</v>
      </c>
      <c r="D14" s="44">
        <v>2.54371022755E11</v>
      </c>
      <c r="E14" s="44">
        <v>1504.0</v>
      </c>
      <c r="F14" s="44" t="s">
        <v>558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2"/>
      <c r="B15" s="44" t="s">
        <v>2034</v>
      </c>
      <c r="C15" s="44" t="s">
        <v>2035</v>
      </c>
      <c r="D15" s="44">
        <v>5.27563925183E11</v>
      </c>
      <c r="E15" s="44">
        <v>5511.0</v>
      </c>
      <c r="F15" s="44" t="s">
        <v>2036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51"/>
      <c r="B16" s="52"/>
      <c r="C16" s="52"/>
      <c r="D16" s="44"/>
      <c r="E16" s="44"/>
      <c r="F16" s="44" t="s">
        <v>2037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53"/>
      <c r="B17" s="44"/>
      <c r="C17" s="44"/>
      <c r="D17" s="44"/>
      <c r="E17" s="44"/>
      <c r="F17" s="54" t="s">
        <v>2038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/>
      <c r="B18" s="52" t="s">
        <v>2039</v>
      </c>
      <c r="C18" s="52" t="s">
        <v>2040</v>
      </c>
      <c r="D18" s="44">
        <v>5.27512144179E11</v>
      </c>
      <c r="E18" s="44">
        <v>4008.0</v>
      </c>
      <c r="F18" s="44" t="s">
        <v>2041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/>
      <c r="B19" s="44"/>
      <c r="C19" s="44"/>
      <c r="D19" s="42"/>
      <c r="E19" s="42"/>
      <c r="F19" s="44" t="s">
        <v>2042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50"/>
      <c r="B20" s="44" t="s">
        <v>2043</v>
      </c>
      <c r="C20" s="44" t="s">
        <v>2044</v>
      </c>
      <c r="D20" s="46">
        <v>1.64016619771E11</v>
      </c>
      <c r="E20" s="44">
        <v>2607.0</v>
      </c>
      <c r="F20" s="44" t="s">
        <v>2045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3"/>
      <c r="B21" s="44" t="s">
        <v>2046</v>
      </c>
      <c r="C21" s="44" t="s">
        <v>2047</v>
      </c>
      <c r="D21" s="44">
        <v>5.27597980251E11</v>
      </c>
      <c r="E21" s="44">
        <v>3508.0</v>
      </c>
      <c r="F21" s="44" t="s">
        <v>2048</v>
      </c>
      <c r="G21" s="49"/>
      <c r="H21" s="4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42"/>
      <c r="B22" s="44"/>
      <c r="C22" s="44"/>
      <c r="D22" s="44"/>
      <c r="E22" s="44"/>
      <c r="F22" s="44" t="s">
        <v>2049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/>
      <c r="B23" s="44" t="s">
        <v>2050</v>
      </c>
      <c r="C23" s="44" t="s">
        <v>2051</v>
      </c>
      <c r="D23" s="44">
        <v>5.27571824231E11</v>
      </c>
      <c r="E23" s="44">
        <v>3540.0</v>
      </c>
      <c r="F23" s="44" t="s">
        <v>35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/>
      <c r="B24" s="54" t="s">
        <v>2052</v>
      </c>
      <c r="C24" s="44" t="s">
        <v>2053</v>
      </c>
      <c r="D24" s="44">
        <v>5.27599216499E11</v>
      </c>
      <c r="E24" s="44">
        <v>6012.0</v>
      </c>
      <c r="F24" s="44" t="s">
        <v>2054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/>
      <c r="B25" s="44"/>
      <c r="C25" s="44"/>
      <c r="D25" s="44">
        <v>5.27538816517E11</v>
      </c>
      <c r="E25" s="44"/>
      <c r="F25" s="44" t="s">
        <v>2055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3"/>
      <c r="B26" s="44"/>
      <c r="C26" s="44"/>
      <c r="D26" s="44"/>
      <c r="E26" s="44"/>
      <c r="F26" s="44" t="s">
        <v>2056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2"/>
      <c r="B27" s="44" t="s">
        <v>2057</v>
      </c>
      <c r="C27" s="44" t="s">
        <v>2058</v>
      </c>
      <c r="D27" s="44">
        <v>5.27582769617E11</v>
      </c>
      <c r="E27" s="44">
        <v>6012.0</v>
      </c>
      <c r="F27" s="44" t="s">
        <v>2059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0"/>
      <c r="B28" s="44"/>
      <c r="C28" s="44"/>
      <c r="D28" s="44"/>
      <c r="E28" s="44"/>
      <c r="F28" s="44" t="s">
        <v>2060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2"/>
      <c r="B29" s="44"/>
      <c r="C29" s="44"/>
      <c r="D29" s="44"/>
      <c r="E29" s="44"/>
      <c r="F29" s="44" t="s">
        <v>2061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2"/>
      <c r="B30" s="44" t="s">
        <v>2062</v>
      </c>
      <c r="C30" s="44" t="s">
        <v>2063</v>
      </c>
      <c r="D30" s="44" t="s">
        <v>2064</v>
      </c>
      <c r="E30" s="44">
        <v>3360.0</v>
      </c>
      <c r="F30" s="44" t="s">
        <v>2065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2"/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2"/>
      <c r="B32" s="44" t="s">
        <v>1072</v>
      </c>
      <c r="C32" s="54" t="s">
        <v>2066</v>
      </c>
      <c r="D32" s="44" t="s">
        <v>2067</v>
      </c>
      <c r="E32" s="44">
        <v>3450.0</v>
      </c>
      <c r="F32" s="44" t="s">
        <v>17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2"/>
      <c r="B33" s="44" t="s">
        <v>2068</v>
      </c>
      <c r="C33" s="44" t="s">
        <v>2069</v>
      </c>
      <c r="D33" s="44">
        <v>7.9535302082E10</v>
      </c>
      <c r="E33" s="44">
        <v>2004.0</v>
      </c>
      <c r="F33" s="44" t="s">
        <v>2070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2"/>
      <c r="B34" s="40" t="s">
        <v>361</v>
      </c>
      <c r="C34" s="56" t="s">
        <v>2071</v>
      </c>
      <c r="D34" s="40">
        <v>5.27521843792E11</v>
      </c>
      <c r="E34" s="40">
        <v>4310.0</v>
      </c>
      <c r="F34" s="40" t="s">
        <v>2072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2"/>
      <c r="B35" s="44"/>
      <c r="C35" s="44"/>
      <c r="D35" s="44"/>
      <c r="E35" s="44"/>
      <c r="F35" s="40" t="s">
        <v>2073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3">
        <v>45726.0</v>
      </c>
      <c r="B36" s="44" t="s">
        <v>2074</v>
      </c>
      <c r="C36" s="44" t="s">
        <v>2075</v>
      </c>
      <c r="D36" s="44">
        <v>1.12101912028E11</v>
      </c>
      <c r="E36" s="44">
        <v>4611.0</v>
      </c>
      <c r="F36" s="44" t="s">
        <v>2076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2"/>
      <c r="B37" s="44" t="s">
        <v>2077</v>
      </c>
      <c r="C37" s="44" t="s">
        <v>2078</v>
      </c>
      <c r="D37" s="44">
        <v>5.64259200985E11</v>
      </c>
      <c r="E37" s="44">
        <v>1503.0</v>
      </c>
      <c r="F37" s="44" t="s">
        <v>2079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2"/>
      <c r="B38" s="44"/>
      <c r="C38" s="44"/>
      <c r="D38" s="44"/>
      <c r="E38" s="44"/>
      <c r="F38" s="44" t="s">
        <v>1673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2"/>
      <c r="B39" s="44" t="s">
        <v>2080</v>
      </c>
      <c r="C39" s="44">
        <v>9.18129800451E11</v>
      </c>
      <c r="D39" s="44">
        <v>5.27620459368E11</v>
      </c>
      <c r="E39" s="44">
        <v>2004.0</v>
      </c>
      <c r="F39" s="44" t="s">
        <v>2081</v>
      </c>
      <c r="G39" s="57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2"/>
      <c r="B40" s="44" t="s">
        <v>1155</v>
      </c>
      <c r="C40" s="44" t="s">
        <v>2082</v>
      </c>
      <c r="D40" s="44">
        <v>5.27683964829E11</v>
      </c>
      <c r="E40" s="44">
        <v>3540.0</v>
      </c>
      <c r="F40" s="44" t="s">
        <v>17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2"/>
      <c r="B41" s="44" t="s">
        <v>1617</v>
      </c>
      <c r="C41" s="44" t="s">
        <v>2083</v>
      </c>
      <c r="D41" s="44" t="s">
        <v>2084</v>
      </c>
      <c r="E41" s="44">
        <v>4008.0</v>
      </c>
      <c r="F41" s="44" t="s">
        <v>2085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2"/>
      <c r="B42" s="44" t="s">
        <v>2086</v>
      </c>
      <c r="C42" s="44" t="s">
        <v>2087</v>
      </c>
      <c r="D42" s="44">
        <v>5.27669645339E11</v>
      </c>
      <c r="E42" s="44">
        <v>4008.0</v>
      </c>
      <c r="F42" s="44" t="s">
        <v>2088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2"/>
      <c r="B43" s="44" t="s">
        <v>2089</v>
      </c>
      <c r="C43" s="44" t="s">
        <v>2090</v>
      </c>
      <c r="D43" s="44">
        <v>1.12113266995E11</v>
      </c>
      <c r="E43" s="44">
        <v>2004.0</v>
      </c>
      <c r="F43" s="44" t="s">
        <v>1508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3"/>
      <c r="B44" s="44" t="s">
        <v>2091</v>
      </c>
      <c r="C44" s="44" t="s">
        <v>2092</v>
      </c>
      <c r="D44" s="44">
        <v>7.34430167723E11</v>
      </c>
      <c r="E44" s="44">
        <v>10725.0</v>
      </c>
      <c r="F44" s="44" t="s">
        <v>2093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50"/>
      <c r="B45" s="44" t="s">
        <v>2094</v>
      </c>
      <c r="C45" s="44" t="s">
        <v>2095</v>
      </c>
      <c r="D45" s="44">
        <v>1.12114615218E11</v>
      </c>
      <c r="E45" s="44">
        <v>2004.0</v>
      </c>
      <c r="F45" s="44" t="s">
        <v>2096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2"/>
      <c r="B46" s="44" t="s">
        <v>2050</v>
      </c>
      <c r="C46" s="44" t="s">
        <v>1739</v>
      </c>
      <c r="D46" s="44">
        <v>7.22362441608E11</v>
      </c>
      <c r="E46" s="44">
        <v>6012.0</v>
      </c>
      <c r="F46" s="44" t="s">
        <v>2097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2"/>
      <c r="B47" s="44" t="s">
        <v>2098</v>
      </c>
      <c r="C47" s="44" t="s">
        <v>2099</v>
      </c>
      <c r="D47" s="44">
        <v>1.12133791834E11</v>
      </c>
      <c r="E47" s="44">
        <v>1680.0</v>
      </c>
      <c r="F47" s="44" t="s">
        <v>5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8"/>
      <c r="B48" s="46" t="s">
        <v>1072</v>
      </c>
      <c r="C48" s="46">
        <v>9.19900579831E11</v>
      </c>
      <c r="D48" s="46">
        <v>5.64212349792E11</v>
      </c>
      <c r="E48" s="46">
        <v>3540.0</v>
      </c>
      <c r="F48" s="46" t="s">
        <v>1442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8"/>
      <c r="B49" s="46" t="s">
        <v>2100</v>
      </c>
      <c r="C49" s="46">
        <v>9.1984308383E11</v>
      </c>
      <c r="D49" s="46">
        <v>5.27625677626E11</v>
      </c>
      <c r="E49" s="46">
        <v>3540.0</v>
      </c>
      <c r="F49" s="46" t="s">
        <v>101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>
        <v>45757.0</v>
      </c>
      <c r="B50" s="44" t="s">
        <v>361</v>
      </c>
      <c r="C50" s="44" t="s">
        <v>2101</v>
      </c>
      <c r="D50" s="44">
        <v>5.64253504844E11</v>
      </c>
      <c r="E50" s="46">
        <v>501.0</v>
      </c>
      <c r="F50" s="44" t="s">
        <v>2102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2"/>
      <c r="B51" s="44" t="s">
        <v>2103</v>
      </c>
      <c r="C51" s="44" t="s">
        <v>2104</v>
      </c>
      <c r="D51" s="44">
        <v>5.64341177583E11</v>
      </c>
      <c r="E51" s="46">
        <v>3540.0</v>
      </c>
      <c r="F51" s="44" t="s">
        <v>137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2"/>
      <c r="B52" s="44" t="s">
        <v>553</v>
      </c>
      <c r="C52" s="44" t="s">
        <v>2105</v>
      </c>
      <c r="D52" s="52">
        <v>5.27455044673E11</v>
      </c>
      <c r="E52" s="44">
        <v>1180.0</v>
      </c>
      <c r="F52" s="44" t="s">
        <v>2106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3"/>
      <c r="B53" s="44" t="s">
        <v>2107</v>
      </c>
      <c r="C53" s="44" t="s">
        <v>2108</v>
      </c>
      <c r="D53" s="44">
        <v>5.64314492452E11</v>
      </c>
      <c r="E53" s="44">
        <v>8016.0</v>
      </c>
      <c r="F53" s="44" t="s">
        <v>2059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2"/>
      <c r="B54" s="44"/>
      <c r="C54" s="44"/>
      <c r="D54" s="44"/>
      <c r="E54" s="44"/>
      <c r="F54" s="44" t="s">
        <v>2109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2"/>
      <c r="B55" s="44"/>
      <c r="C55" s="44"/>
      <c r="D55" s="44"/>
      <c r="E55" s="44"/>
      <c r="F55" s="44" t="s">
        <v>2110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2"/>
      <c r="B56" s="44"/>
      <c r="C56" s="44"/>
      <c r="D56" s="44"/>
      <c r="E56" s="44"/>
      <c r="F56" s="44" t="s">
        <v>2111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2"/>
      <c r="B57" s="52"/>
      <c r="C57" s="44"/>
      <c r="D57" s="44"/>
      <c r="E57" s="44"/>
      <c r="F57" s="44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2"/>
      <c r="B58" s="52" t="s">
        <v>91</v>
      </c>
      <c r="C58" s="44" t="s">
        <v>2112</v>
      </c>
      <c r="D58" s="44">
        <v>5.6420443421E11</v>
      </c>
      <c r="E58" s="44">
        <v>4611.0</v>
      </c>
      <c r="F58" s="44" t="s">
        <v>2113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2"/>
      <c r="B59" s="44"/>
      <c r="C59" s="44"/>
      <c r="D59" s="44"/>
      <c r="E59" s="44"/>
      <c r="F59" s="44" t="s">
        <v>2114</v>
      </c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2"/>
      <c r="B60" s="44" t="s">
        <v>2115</v>
      </c>
      <c r="C60" s="44" t="s">
        <v>2116</v>
      </c>
      <c r="D60" s="44">
        <v>5.27653092808E11</v>
      </c>
      <c r="E60" s="44">
        <v>4008.0</v>
      </c>
      <c r="F60" s="44" t="s">
        <v>2117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3"/>
      <c r="B61" s="52"/>
      <c r="C61" s="44"/>
      <c r="D61" s="44">
        <v>5.27770603433E11</v>
      </c>
      <c r="E61" s="44"/>
      <c r="F61" s="44" t="s">
        <v>2118</v>
      </c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2"/>
      <c r="B62" s="44" t="s">
        <v>2119</v>
      </c>
      <c r="C62" s="44" t="s">
        <v>2120</v>
      </c>
      <c r="D62" s="44">
        <v>5.27770477144E11</v>
      </c>
      <c r="E62" s="44">
        <v>3540.0</v>
      </c>
      <c r="F62" s="44" t="s">
        <v>98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2"/>
      <c r="B63" s="44" t="s">
        <v>2121</v>
      </c>
      <c r="C63" s="44">
        <v>6.385553962E9</v>
      </c>
      <c r="D63" s="44">
        <v>5.27775285616E11</v>
      </c>
      <c r="E63" s="44">
        <v>1180.0</v>
      </c>
      <c r="F63" s="44" t="s">
        <v>39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7.25" customHeight="1">
      <c r="A64" s="50"/>
      <c r="B64" s="44" t="s">
        <v>1855</v>
      </c>
      <c r="C64" s="44" t="s">
        <v>2122</v>
      </c>
      <c r="D64" s="44">
        <v>1.12155474916E11</v>
      </c>
      <c r="E64" s="44">
        <v>4611.0</v>
      </c>
      <c r="F64" s="44" t="s">
        <v>2123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2"/>
      <c r="B65" s="44"/>
      <c r="C65" s="44"/>
      <c r="D65" s="44">
        <v>1.12155524015E11</v>
      </c>
      <c r="E65" s="44"/>
      <c r="F65" s="44" t="s">
        <v>2124</v>
      </c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2"/>
      <c r="B66" s="44"/>
      <c r="C66" s="44"/>
      <c r="D66" s="44">
        <v>1.12155555563E11</v>
      </c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53"/>
      <c r="B67" s="44" t="s">
        <v>2125</v>
      </c>
      <c r="C67" s="44">
        <v>9.965634343E9</v>
      </c>
      <c r="D67" s="44">
        <v>5.64370626818E11</v>
      </c>
      <c r="E67" s="44">
        <v>1503.0</v>
      </c>
      <c r="F67" s="44" t="s">
        <v>2126</v>
      </c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2"/>
      <c r="B68" s="44" t="s">
        <v>2127</v>
      </c>
      <c r="C68" s="44" t="s">
        <v>2128</v>
      </c>
      <c r="D68" s="44">
        <v>5.27770963861E11</v>
      </c>
      <c r="E68" s="44">
        <v>2004.0</v>
      </c>
      <c r="F68" s="44" t="s">
        <v>2129</v>
      </c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2"/>
      <c r="B69" s="44" t="s">
        <v>254</v>
      </c>
      <c r="C69" s="44" t="s">
        <v>2130</v>
      </c>
      <c r="D69" s="44">
        <v>5.64318926806E11</v>
      </c>
      <c r="E69" s="44">
        <v>4611.0</v>
      </c>
      <c r="F69" s="44" t="s">
        <v>2131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2"/>
      <c r="B70" s="44"/>
      <c r="C70" s="44"/>
      <c r="D70" s="44">
        <v>5.64377737381E11</v>
      </c>
      <c r="E70" s="44"/>
      <c r="F70" s="44" t="s">
        <v>2132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2"/>
      <c r="B71" s="44" t="s">
        <v>2133</v>
      </c>
      <c r="C71" s="44">
        <v>9.18129771019E11</v>
      </c>
      <c r="D71" s="44">
        <v>5.27787013878E11</v>
      </c>
      <c r="E71" s="44">
        <v>1221.0</v>
      </c>
      <c r="F71" s="44" t="s">
        <v>913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2"/>
      <c r="B72" s="44" t="s">
        <v>518</v>
      </c>
      <c r="C72" s="44" t="s">
        <v>2134</v>
      </c>
      <c r="D72" s="44">
        <v>5.64397740712E11</v>
      </c>
      <c r="E72" s="44">
        <v>3540.0</v>
      </c>
      <c r="F72" s="44" t="s">
        <v>166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2"/>
      <c r="B73" s="44" t="s">
        <v>2135</v>
      </c>
      <c r="C73" s="44" t="s">
        <v>2136</v>
      </c>
      <c r="D73" s="44">
        <v>1.12166294588E11</v>
      </c>
      <c r="E73" s="44">
        <v>2607.0</v>
      </c>
      <c r="F73" s="44" t="s">
        <v>2137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2"/>
      <c r="B74" s="44" t="s">
        <v>2138</v>
      </c>
      <c r="C74" s="44" t="s">
        <v>2139</v>
      </c>
      <c r="D74" s="44"/>
      <c r="E74" s="44">
        <v>7080.0</v>
      </c>
      <c r="F74" s="44" t="s">
        <v>2140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2"/>
      <c r="B75" s="44" t="s">
        <v>2141</v>
      </c>
      <c r="C75" s="44" t="s">
        <v>2142</v>
      </c>
      <c r="D75" s="44">
        <v>1.19714299324E11</v>
      </c>
      <c r="E75" s="44">
        <v>3540.0</v>
      </c>
      <c r="F75" s="44" t="s">
        <v>88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4"/>
      <c r="B76" s="40"/>
      <c r="C76" s="44"/>
      <c r="D76" s="46">
        <v>3.23386703454E11</v>
      </c>
      <c r="E76" s="42"/>
      <c r="F76" s="44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2"/>
      <c r="B77" s="44" t="s">
        <v>387</v>
      </c>
      <c r="C77" s="44">
        <v>9.19481588164E11</v>
      </c>
      <c r="D77" s="44" t="s">
        <v>2143</v>
      </c>
      <c r="E77" s="44">
        <v>1504.0</v>
      </c>
      <c r="F77" s="44" t="s">
        <v>2144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2"/>
      <c r="B78" s="44" t="s">
        <v>2145</v>
      </c>
      <c r="C78" s="44" t="s">
        <v>2146</v>
      </c>
      <c r="D78" s="44">
        <v>1.12179060405E11</v>
      </c>
      <c r="E78" s="44">
        <v>1770.0</v>
      </c>
      <c r="F78" s="44" t="s">
        <v>50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2"/>
      <c r="B79" s="44" t="s">
        <v>338</v>
      </c>
      <c r="C79" s="44">
        <v>9.715207939E9</v>
      </c>
      <c r="D79" s="44">
        <v>5.27753704791E11</v>
      </c>
      <c r="E79" s="44">
        <v>3540.0</v>
      </c>
      <c r="F79" s="44" t="s">
        <v>74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3">
        <v>45787.0</v>
      </c>
      <c r="B80" s="44" t="s">
        <v>2147</v>
      </c>
      <c r="C80" s="44" t="s">
        <v>2148</v>
      </c>
      <c r="D80" s="44">
        <v>1.12173107494E11</v>
      </c>
      <c r="E80" s="44"/>
      <c r="F80" s="44" t="s">
        <v>931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2"/>
      <c r="B81" s="44"/>
      <c r="C81" s="44"/>
      <c r="D81" s="44">
        <v>1.12189768315E11</v>
      </c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2"/>
      <c r="B82" s="44" t="s">
        <v>1857</v>
      </c>
      <c r="C82" s="44" t="s">
        <v>2149</v>
      </c>
      <c r="D82" s="44">
        <v>5.64480278476E11</v>
      </c>
      <c r="E82" s="44">
        <v>3540.0</v>
      </c>
      <c r="F82" s="44" t="s">
        <v>98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2"/>
      <c r="B83" s="44" t="s">
        <v>2150</v>
      </c>
      <c r="C83" s="44">
        <v>9.884075331E9</v>
      </c>
      <c r="D83" s="44">
        <v>5.64493892575E11</v>
      </c>
      <c r="E83" s="44">
        <v>3540.0</v>
      </c>
      <c r="F83" s="44" t="s">
        <v>35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2"/>
      <c r="B84" s="44" t="s">
        <v>2151</v>
      </c>
      <c r="C84" s="44" t="s">
        <v>2152</v>
      </c>
      <c r="D84" s="44">
        <v>5.27789494698E11</v>
      </c>
      <c r="E84" s="44">
        <v>1180.0</v>
      </c>
      <c r="F84" s="44" t="s">
        <v>753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2"/>
      <c r="B85" s="46" t="s">
        <v>65</v>
      </c>
      <c r="C85" s="44" t="s">
        <v>2153</v>
      </c>
      <c r="D85" s="44" t="s">
        <v>2154</v>
      </c>
      <c r="E85" s="44">
        <v>500.0</v>
      </c>
      <c r="F85" s="44" t="s">
        <v>1761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2"/>
      <c r="B86" s="44" t="s">
        <v>1083</v>
      </c>
      <c r="C86" s="44">
        <v>9.7430314605E10</v>
      </c>
      <c r="D86" s="44">
        <v>1.12195759664E11</v>
      </c>
      <c r="E86" s="44">
        <v>3761.0</v>
      </c>
      <c r="F86" s="44" t="s">
        <v>35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2"/>
      <c r="B87" s="44"/>
      <c r="C87" s="44"/>
      <c r="D87" s="44"/>
      <c r="E87" s="44"/>
      <c r="F87" s="44" t="s">
        <v>2155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3"/>
      <c r="B88" s="44" t="s">
        <v>2156</v>
      </c>
      <c r="C88" s="44" t="s">
        <v>2157</v>
      </c>
      <c r="D88" s="44">
        <v>5.64497322899E11</v>
      </c>
      <c r="E88" s="44">
        <v>3540.0</v>
      </c>
      <c r="F88" s="44" t="s">
        <v>137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2"/>
      <c r="B89" s="44"/>
      <c r="C89" s="44"/>
      <c r="D89" s="44">
        <v>5.64449221191E11</v>
      </c>
      <c r="E89" s="44"/>
      <c r="F89" s="44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53"/>
      <c r="B90" s="44" t="s">
        <v>2158</v>
      </c>
      <c r="C90" s="44">
        <v>8.179732712E9</v>
      </c>
      <c r="D90" s="44">
        <v>6.99341572785E11</v>
      </c>
      <c r="E90" s="44">
        <v>3540.0</v>
      </c>
      <c r="F90" s="44" t="s">
        <v>2159</v>
      </c>
      <c r="G90" s="57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2"/>
      <c r="B91" s="44"/>
      <c r="C91" s="44"/>
      <c r="D91" s="44">
        <v>6.99264732785E11</v>
      </c>
      <c r="E91" s="44"/>
      <c r="F91" s="44"/>
      <c r="G91" s="57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50"/>
      <c r="B92" s="44" t="s">
        <v>2160</v>
      </c>
      <c r="C92" s="44">
        <v>9.1903567291E11</v>
      </c>
      <c r="D92" s="44">
        <v>5.64456117597E11</v>
      </c>
      <c r="E92" s="44">
        <v>30000.0</v>
      </c>
      <c r="F92" s="44" t="s">
        <v>2161</v>
      </c>
      <c r="G92" s="57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2"/>
      <c r="B93" s="44" t="s">
        <v>2162</v>
      </c>
      <c r="C93" s="44">
        <v>9.1903567291E11</v>
      </c>
      <c r="D93" s="44">
        <v>5.64476726294E11</v>
      </c>
      <c r="E93" s="44">
        <v>5500.0</v>
      </c>
      <c r="F93" s="44" t="s">
        <v>225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2"/>
      <c r="B94" s="44" t="s">
        <v>1323</v>
      </c>
      <c r="C94" s="44" t="s">
        <v>2163</v>
      </c>
      <c r="D94" s="44">
        <v>1.12205803172E11</v>
      </c>
      <c r="E94" s="44">
        <v>3491.0</v>
      </c>
      <c r="F94" s="44" t="s">
        <v>778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2"/>
      <c r="B95" s="52"/>
      <c r="C95" s="44"/>
      <c r="D95" s="42"/>
      <c r="E95" s="44"/>
      <c r="F95" s="44" t="s">
        <v>2164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2"/>
      <c r="B96" s="44" t="s">
        <v>2165</v>
      </c>
      <c r="C96" s="44" t="s">
        <v>2166</v>
      </c>
      <c r="D96" s="44">
        <v>7.19307432785E11</v>
      </c>
      <c r="E96" s="44">
        <v>6012.0</v>
      </c>
      <c r="F96" s="44" t="s">
        <v>2167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50"/>
      <c r="B97" s="44"/>
      <c r="C97" s="44"/>
      <c r="D97" s="44"/>
      <c r="E97" s="44"/>
      <c r="F97" s="44" t="s">
        <v>960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50"/>
      <c r="B98" s="44"/>
      <c r="C98" s="44"/>
      <c r="D98" s="44"/>
      <c r="E98" s="44"/>
      <c r="F98" s="44" t="s">
        <v>1508</v>
      </c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2"/>
      <c r="B99" s="44" t="s">
        <v>1922</v>
      </c>
      <c r="C99" s="44" t="s">
        <v>2168</v>
      </c>
      <c r="D99" s="44">
        <v>5.64423142336E11</v>
      </c>
      <c r="E99" s="44">
        <v>3540.0</v>
      </c>
      <c r="F99" s="44" t="s">
        <v>137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2"/>
      <c r="B100" s="44" t="s">
        <v>2169</v>
      </c>
      <c r="C100" s="44" t="s">
        <v>2170</v>
      </c>
      <c r="D100" s="44">
        <v>3.80779001561E11</v>
      </c>
      <c r="E100" s="44">
        <v>3540.0</v>
      </c>
      <c r="F100" s="44" t="s">
        <v>137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54.75" customHeight="1">
      <c r="A101" s="42"/>
      <c r="B101" s="44" t="s">
        <v>2171</v>
      </c>
      <c r="C101" s="44" t="s">
        <v>2172</v>
      </c>
      <c r="D101" s="44">
        <v>9.56704136674E11</v>
      </c>
      <c r="E101" s="44">
        <v>3540.0</v>
      </c>
      <c r="F101" s="44" t="s">
        <v>137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2"/>
      <c r="B102" s="44" t="s">
        <v>2173</v>
      </c>
      <c r="C102" s="44">
        <v>7.338187888E9</v>
      </c>
      <c r="D102" s="44">
        <v>5.64459382132E11</v>
      </c>
      <c r="E102" s="44">
        <v>3540.0</v>
      </c>
      <c r="F102" s="44" t="s">
        <v>58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8"/>
      <c r="B103" s="44" t="s">
        <v>139</v>
      </c>
      <c r="C103" s="44" t="s">
        <v>2174</v>
      </c>
      <c r="D103" s="44" t="s">
        <v>2175</v>
      </c>
      <c r="E103" s="44">
        <v>3540.0</v>
      </c>
      <c r="F103" s="44" t="s">
        <v>98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52" t="s">
        <v>2176</v>
      </c>
      <c r="C104" s="52" t="s">
        <v>2177</v>
      </c>
      <c r="D104" s="52">
        <v>5.64401602319E11</v>
      </c>
      <c r="E104" s="44">
        <v>3540.0</v>
      </c>
      <c r="F104" s="44" t="s">
        <v>137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4" t="s">
        <v>2178</v>
      </c>
      <c r="C105" s="44">
        <v>9.677889674E9</v>
      </c>
      <c r="D105" s="44">
        <v>5.27884900091E11</v>
      </c>
      <c r="E105" s="44">
        <v>3540.0</v>
      </c>
      <c r="F105" s="44" t="s">
        <v>155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4" t="s">
        <v>2179</v>
      </c>
      <c r="C106" s="44">
        <v>4.1799641889E10</v>
      </c>
      <c r="D106" s="44">
        <v>5.64404485514E11</v>
      </c>
      <c r="E106" s="44">
        <v>4720.0</v>
      </c>
      <c r="F106" s="44" t="s">
        <v>266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58"/>
      <c r="B107" s="59" t="s">
        <v>2180</v>
      </c>
      <c r="C107" s="59">
        <v>9.884216885E9</v>
      </c>
      <c r="D107" s="60">
        <v>5.27873036363E11</v>
      </c>
      <c r="E107" s="59">
        <v>3540.0</v>
      </c>
      <c r="F107" s="44" t="s">
        <v>155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61">
        <v>45818.0</v>
      </c>
      <c r="B108" s="59" t="s">
        <v>968</v>
      </c>
      <c r="C108" s="59" t="s">
        <v>2181</v>
      </c>
      <c r="D108" s="59">
        <v>5.27934421537E11</v>
      </c>
      <c r="E108" s="59">
        <v>3540.0</v>
      </c>
      <c r="F108" s="59" t="s">
        <v>166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62"/>
      <c r="B109" s="59" t="s">
        <v>2182</v>
      </c>
      <c r="C109" s="59">
        <v>8.248371799E9</v>
      </c>
      <c r="D109" s="59">
        <v>1.122384463E11</v>
      </c>
      <c r="E109" s="59"/>
      <c r="F109" s="59" t="s">
        <v>1504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3"/>
      <c r="B110" s="59"/>
      <c r="C110" s="59"/>
      <c r="D110" s="59">
        <v>1.12238460188E11</v>
      </c>
      <c r="E110" s="59">
        <v>2360.0</v>
      </c>
      <c r="F110" s="60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58"/>
      <c r="B111" s="59" t="s">
        <v>2183</v>
      </c>
      <c r="C111" s="59">
        <v>9.17483124201E11</v>
      </c>
      <c r="D111" s="59">
        <v>1.12239694635E11</v>
      </c>
      <c r="E111" s="59">
        <v>3540.0</v>
      </c>
      <c r="F111" s="60" t="s">
        <v>101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58"/>
      <c r="B112" s="44" t="s">
        <v>2184</v>
      </c>
      <c r="C112" s="44" t="s">
        <v>2185</v>
      </c>
      <c r="D112" s="44">
        <v>1.7595894942252E13</v>
      </c>
      <c r="E112" s="59">
        <v>3671.0</v>
      </c>
      <c r="F112" s="59" t="s">
        <v>2186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58"/>
      <c r="B113" s="59" t="s">
        <v>179</v>
      </c>
      <c r="C113" s="59">
        <v>9.172596658E10</v>
      </c>
      <c r="D113" s="59" t="s">
        <v>2187</v>
      </c>
      <c r="E113" s="59"/>
      <c r="F113" s="59" t="s">
        <v>35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58"/>
      <c r="B114" s="52"/>
      <c r="C114" s="52"/>
      <c r="D114" s="52" t="s">
        <v>2188</v>
      </c>
      <c r="E114" s="52">
        <v>3540.0</v>
      </c>
      <c r="F114" s="5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58"/>
      <c r="B115" s="59" t="s">
        <v>1874</v>
      </c>
      <c r="C115" s="59">
        <v>9.1944226749E11</v>
      </c>
      <c r="D115" s="59">
        <v>1.12240653417E11</v>
      </c>
      <c r="E115" s="59">
        <v>3540.0</v>
      </c>
      <c r="F115" s="59" t="s">
        <v>101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58"/>
      <c r="B116" s="59" t="s">
        <v>2189</v>
      </c>
      <c r="C116" s="59">
        <v>9.19150028471E11</v>
      </c>
      <c r="D116" s="59">
        <v>1.12233451925E11</v>
      </c>
      <c r="E116" s="59">
        <v>600.0</v>
      </c>
      <c r="F116" s="44" t="s">
        <v>2190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3"/>
      <c r="B117" s="44" t="s">
        <v>2191</v>
      </c>
      <c r="C117" s="44">
        <v>9.19443827542E11</v>
      </c>
      <c r="D117" s="44">
        <v>5.27915139847E11</v>
      </c>
      <c r="E117" s="59"/>
      <c r="F117" s="44" t="s">
        <v>126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62"/>
      <c r="B118" s="59"/>
      <c r="C118" s="59"/>
      <c r="D118" s="59">
        <v>5.2790635219E11</v>
      </c>
      <c r="E118" s="59">
        <v>3540.0</v>
      </c>
      <c r="F118" s="59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58"/>
      <c r="B119" s="44" t="s">
        <v>2192</v>
      </c>
      <c r="C119" s="59" t="s">
        <v>2193</v>
      </c>
      <c r="D119" s="59">
        <v>5.27987049126E11</v>
      </c>
      <c r="E119" s="59">
        <v>3540.0</v>
      </c>
      <c r="F119" s="59" t="s">
        <v>62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53"/>
      <c r="B120" s="59" t="s">
        <v>2194</v>
      </c>
      <c r="C120" s="59">
        <v>9.789229877E9</v>
      </c>
      <c r="D120" s="59">
        <v>5.27902745422E11</v>
      </c>
      <c r="E120" s="59">
        <v>3540.0</v>
      </c>
      <c r="F120" s="59" t="s">
        <v>882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58"/>
      <c r="B121" s="59" t="s">
        <v>2195</v>
      </c>
      <c r="C121" s="59">
        <v>6.590584551E9</v>
      </c>
      <c r="D121" s="59" t="s">
        <v>2196</v>
      </c>
      <c r="E121" s="59">
        <v>2028.0</v>
      </c>
      <c r="F121" s="59" t="s">
        <v>2197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58"/>
      <c r="B122" s="52" t="s">
        <v>2198</v>
      </c>
      <c r="C122" s="59" t="s">
        <v>2199</v>
      </c>
      <c r="D122" s="59"/>
      <c r="E122" s="59">
        <v>1901.0</v>
      </c>
      <c r="F122" s="59" t="s">
        <v>2200</v>
      </c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58"/>
      <c r="B123" s="59" t="s">
        <v>2201</v>
      </c>
      <c r="C123" s="59">
        <v>9.19884273854E11</v>
      </c>
      <c r="D123" s="59">
        <v>5.2797403521E11</v>
      </c>
      <c r="E123" s="59">
        <v>3540.0</v>
      </c>
      <c r="F123" s="59" t="s">
        <v>74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58"/>
      <c r="B124" s="59" t="s">
        <v>2202</v>
      </c>
      <c r="C124" s="59">
        <v>9.1866806664E11</v>
      </c>
      <c r="D124" s="59">
        <v>5.27940531085E11</v>
      </c>
      <c r="E124" s="59">
        <v>3540.0</v>
      </c>
      <c r="F124" s="59" t="s">
        <v>74</v>
      </c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58"/>
      <c r="B125" s="63"/>
      <c r="C125" s="60"/>
      <c r="D125" s="60">
        <v>5.2798463106E11</v>
      </c>
      <c r="E125" s="60"/>
      <c r="F125" s="6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58"/>
      <c r="B126" s="59" t="s">
        <v>1734</v>
      </c>
      <c r="C126" s="59">
        <v>9.952575381E9</v>
      </c>
      <c r="D126" s="59">
        <v>1.12246251068E11</v>
      </c>
      <c r="E126" s="59">
        <v>1180.0</v>
      </c>
      <c r="F126" s="59" t="s">
        <v>442</v>
      </c>
      <c r="G126" s="42"/>
      <c r="H126" s="48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58"/>
      <c r="B127" s="59" t="s">
        <v>2203</v>
      </c>
      <c r="C127" s="59">
        <v>9.789229877E9</v>
      </c>
      <c r="D127" s="59">
        <v>5.27949317665E11</v>
      </c>
      <c r="E127" s="59">
        <v>3540.0</v>
      </c>
      <c r="F127" s="59" t="s">
        <v>2204</v>
      </c>
      <c r="G127" s="42"/>
      <c r="H127" s="48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58"/>
      <c r="B128" s="59" t="s">
        <v>2205</v>
      </c>
      <c r="C128" s="59">
        <v>9.943667367E9</v>
      </c>
      <c r="D128" s="59">
        <v>5.27920664305E11</v>
      </c>
      <c r="E128" s="59">
        <v>3540.0</v>
      </c>
      <c r="F128" s="44" t="s">
        <v>126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52" t="s">
        <v>2206</v>
      </c>
      <c r="C129" s="44" t="s">
        <v>2207</v>
      </c>
      <c r="D129" s="44">
        <v>5.64476079246E11</v>
      </c>
      <c r="E129" s="44">
        <v>500.0</v>
      </c>
      <c r="F129" s="44" t="s">
        <v>561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4" t="s">
        <v>2208</v>
      </c>
      <c r="C130" s="44">
        <v>6.1434518825E10</v>
      </c>
      <c r="D130" s="44">
        <v>5.27935750581E11</v>
      </c>
      <c r="E130" s="44">
        <v>2360.0</v>
      </c>
      <c r="F130" s="44" t="s">
        <v>299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53"/>
      <c r="B131" s="44" t="s">
        <v>1112</v>
      </c>
      <c r="C131" s="44">
        <v>9.740360769E9</v>
      </c>
      <c r="D131" s="44">
        <v>5.27974273014E11</v>
      </c>
      <c r="E131" s="44">
        <v>3540.0</v>
      </c>
      <c r="F131" s="44" t="s">
        <v>84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52" t="s">
        <v>2209</v>
      </c>
      <c r="C132" s="44">
        <v>9.790466539E9</v>
      </c>
      <c r="D132" s="44">
        <v>5.27931429011E11</v>
      </c>
      <c r="E132" s="44"/>
      <c r="F132" s="44" t="s">
        <v>58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4"/>
      <c r="C133" s="44"/>
      <c r="D133" s="44">
        <v>5.27965445802E11</v>
      </c>
      <c r="E133" s="44">
        <v>3540.0</v>
      </c>
      <c r="F133" s="44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53"/>
      <c r="B134" s="44" t="s">
        <v>2210</v>
      </c>
      <c r="C134" s="44">
        <v>9.09257315E9</v>
      </c>
      <c r="D134" s="44">
        <v>5.27902872938E11</v>
      </c>
      <c r="E134" s="44">
        <v>3540.0</v>
      </c>
      <c r="F134" s="44" t="s">
        <v>35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3"/>
      <c r="B135" s="44" t="s">
        <v>2211</v>
      </c>
      <c r="C135" s="44">
        <v>9.791447887E9</v>
      </c>
      <c r="D135" s="44">
        <v>1.12250352757E11</v>
      </c>
      <c r="E135" s="44">
        <v>3540.0</v>
      </c>
      <c r="F135" s="44" t="s">
        <v>17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4" t="s">
        <v>2212</v>
      </c>
      <c r="C136" s="44" t="s">
        <v>2213</v>
      </c>
      <c r="D136" s="44"/>
      <c r="E136" s="44">
        <v>3935.0</v>
      </c>
      <c r="F136" s="44" t="s">
        <v>2214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4" t="s">
        <v>2215</v>
      </c>
      <c r="C137" s="44" t="s">
        <v>2216</v>
      </c>
      <c r="D137" s="44" t="s">
        <v>2217</v>
      </c>
      <c r="E137" s="44">
        <v>3540.0</v>
      </c>
      <c r="F137" s="44" t="s">
        <v>98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4" t="s">
        <v>2218</v>
      </c>
      <c r="C138" s="44" t="s">
        <v>2219</v>
      </c>
      <c r="D138" s="44">
        <v>8.36483879456E11</v>
      </c>
      <c r="E138" s="44">
        <v>3540.0</v>
      </c>
      <c r="F138" s="44" t="s">
        <v>62</v>
      </c>
      <c r="G138" s="42"/>
      <c r="H138" s="48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4" t="s">
        <v>2220</v>
      </c>
      <c r="C139" s="52" t="s">
        <v>2221</v>
      </c>
      <c r="D139" s="44">
        <v>5.27985061878E11</v>
      </c>
      <c r="E139" s="44">
        <v>1180.0</v>
      </c>
      <c r="F139" s="44" t="s">
        <v>39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4" t="s">
        <v>2222</v>
      </c>
      <c r="C140" s="44">
        <v>8.072368226E9</v>
      </c>
      <c r="D140" s="42"/>
      <c r="E140" s="44"/>
      <c r="F140" s="44" t="s">
        <v>2223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4"/>
      <c r="C141" s="44"/>
      <c r="D141" s="44"/>
      <c r="E141" s="44"/>
      <c r="F141" s="44" t="s">
        <v>2224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4"/>
      <c r="C142" s="44"/>
      <c r="D142" s="44">
        <v>5.27944241666E11</v>
      </c>
      <c r="E142" s="44">
        <v>5511.0</v>
      </c>
      <c r="F142" s="44" t="s">
        <v>2225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4" t="s">
        <v>99</v>
      </c>
      <c r="C143" s="44" t="s">
        <v>2226</v>
      </c>
      <c r="D143" s="44">
        <v>5.27911367366E11</v>
      </c>
      <c r="E143" s="44">
        <v>3540.0</v>
      </c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53"/>
      <c r="B144" s="44" t="s">
        <v>2227</v>
      </c>
      <c r="C144" s="44">
        <v>7.904519504E9</v>
      </c>
      <c r="D144" s="44">
        <v>5.27942054256E11</v>
      </c>
      <c r="E144" s="44">
        <v>3540.0</v>
      </c>
      <c r="F144" s="44" t="s">
        <v>129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4" t="s">
        <v>2228</v>
      </c>
      <c r="C145" s="44" t="s">
        <v>2229</v>
      </c>
      <c r="D145" s="44">
        <v>1.12253813646E11</v>
      </c>
      <c r="E145" s="44">
        <v>3540.0</v>
      </c>
      <c r="F145" s="52" t="s">
        <v>101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3"/>
      <c r="B146" s="44" t="s">
        <v>2230</v>
      </c>
      <c r="C146" s="44">
        <v>8.610226592E9</v>
      </c>
      <c r="D146" s="44">
        <v>5.64478924364E11</v>
      </c>
      <c r="E146" s="44">
        <v>2606.0</v>
      </c>
      <c r="F146" s="44" t="s">
        <v>2137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4" t="s">
        <v>2231</v>
      </c>
      <c r="C147" s="44" t="s">
        <v>2232</v>
      </c>
      <c r="D147" s="44">
        <v>5.27909378272E11</v>
      </c>
      <c r="E147" s="42"/>
      <c r="F147" s="44" t="s">
        <v>58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4">
        <v>5.27995470657E11</v>
      </c>
      <c r="E148" s="44">
        <v>3540.0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4" t="s">
        <v>2233</v>
      </c>
      <c r="C149" s="44">
        <v>9.345822889E9</v>
      </c>
      <c r="D149" s="44" t="s">
        <v>2234</v>
      </c>
      <c r="E149" s="44">
        <v>1180.0</v>
      </c>
      <c r="F149" s="44" t="s">
        <v>648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4" t="s">
        <v>2235</v>
      </c>
      <c r="C150" s="44">
        <v>9.940780216E9</v>
      </c>
      <c r="D150" s="44">
        <v>5.27948282932E11</v>
      </c>
      <c r="E150" s="44">
        <v>1503.0</v>
      </c>
      <c r="F150" s="44" t="s">
        <v>2236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52" t="s">
        <v>2237</v>
      </c>
      <c r="C151" s="46" t="s">
        <v>2238</v>
      </c>
      <c r="D151" s="44">
        <v>5.27937239028E11</v>
      </c>
      <c r="E151" s="44">
        <v>3540.0</v>
      </c>
      <c r="F151" s="44" t="s">
        <v>101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4" t="s">
        <v>732</v>
      </c>
      <c r="C152" s="46" t="s">
        <v>2239</v>
      </c>
      <c r="D152" s="44">
        <v>5.2521451833E10</v>
      </c>
      <c r="E152" s="44">
        <v>3540.0</v>
      </c>
      <c r="F152" s="44" t="s">
        <v>101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4"/>
      <c r="C153" s="46"/>
      <c r="D153" s="44">
        <v>6.08184784797E11</v>
      </c>
      <c r="E153" s="44"/>
      <c r="F153" s="44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4" t="s">
        <v>1323</v>
      </c>
      <c r="C154" s="46" t="s">
        <v>2240</v>
      </c>
      <c r="D154" s="44">
        <v>1.12217883906E11</v>
      </c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4"/>
      <c r="C155" s="46"/>
      <c r="D155" s="44">
        <v>1.12217832422E11</v>
      </c>
      <c r="E155" s="44">
        <v>3360.0</v>
      </c>
      <c r="F155" s="44" t="s">
        <v>2241</v>
      </c>
      <c r="G155" s="42"/>
      <c r="H155" s="48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4" t="s">
        <v>2242</v>
      </c>
      <c r="C156" s="46" t="s">
        <v>2243</v>
      </c>
      <c r="D156" s="44">
        <v>8.86547422795E11</v>
      </c>
      <c r="E156" s="44"/>
      <c r="F156" s="44" t="s">
        <v>166</v>
      </c>
      <c r="G156" s="42"/>
      <c r="H156" s="48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4"/>
      <c r="C157" s="46"/>
      <c r="D157" s="44">
        <v>8.86433882795E11</v>
      </c>
      <c r="E157" s="44">
        <v>3540.0</v>
      </c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3">
        <v>45848.0</v>
      </c>
      <c r="B158" s="44" t="s">
        <v>2244</v>
      </c>
      <c r="C158" s="46" t="s">
        <v>2245</v>
      </c>
      <c r="D158" s="44">
        <v>5.64625735475E11</v>
      </c>
      <c r="E158" s="44">
        <v>6720.0</v>
      </c>
      <c r="F158" s="44" t="s">
        <v>2246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4" t="s">
        <v>2247</v>
      </c>
      <c r="C159" s="44" t="s">
        <v>2248</v>
      </c>
      <c r="D159" s="44">
        <v>5.64692955917E11</v>
      </c>
      <c r="E159" s="44">
        <v>3540.0</v>
      </c>
      <c r="F159" s="44" t="s">
        <v>1137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3"/>
      <c r="B160" s="44" t="s">
        <v>2249</v>
      </c>
      <c r="C160" s="44" t="s">
        <v>2250</v>
      </c>
      <c r="D160" s="44">
        <v>5.64624565067E11</v>
      </c>
      <c r="E160" s="44">
        <v>2360.0</v>
      </c>
      <c r="F160" s="44" t="s">
        <v>566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4" t="s">
        <v>141</v>
      </c>
      <c r="C161" s="44" t="s">
        <v>2251</v>
      </c>
      <c r="D161" s="44">
        <v>5.28042192286E11</v>
      </c>
      <c r="E161" s="44">
        <v>2360.0</v>
      </c>
      <c r="F161" s="44" t="s">
        <v>54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3">
        <v>45879.0</v>
      </c>
      <c r="B162" s="44" t="s">
        <v>2252</v>
      </c>
      <c r="C162" s="44" t="s">
        <v>2253</v>
      </c>
      <c r="D162" s="42"/>
      <c r="E162" s="44"/>
      <c r="F162" s="44" t="s">
        <v>2254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4"/>
      <c r="B163" s="44"/>
      <c r="C163" s="44"/>
      <c r="D163" s="44"/>
      <c r="E163" s="46"/>
      <c r="F163" s="44" t="s">
        <v>2255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4"/>
      <c r="C164" s="52"/>
      <c r="D164" s="44"/>
      <c r="E164" s="44"/>
      <c r="F164" s="44" t="s">
        <v>2123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4"/>
      <c r="C165" s="44"/>
      <c r="D165" s="44"/>
      <c r="E165" s="44"/>
      <c r="F165" s="44" t="s">
        <v>2256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4"/>
      <c r="C166" s="44"/>
      <c r="D166" s="44">
        <v>1.12333891909E11</v>
      </c>
      <c r="E166" s="44">
        <v>10725.0</v>
      </c>
      <c r="F166" s="44" t="s">
        <v>2257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4" t="s">
        <v>2258</v>
      </c>
      <c r="C167" s="44">
        <v>4.4739372864E11</v>
      </c>
      <c r="D167" s="44">
        <v>1.01655377629E11</v>
      </c>
      <c r="E167" s="44">
        <v>4720.0</v>
      </c>
      <c r="F167" s="44" t="s">
        <v>1071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4"/>
      <c r="B168" s="44" t="s">
        <v>2259</v>
      </c>
      <c r="C168" s="44" t="s">
        <v>2260</v>
      </c>
      <c r="D168" s="44">
        <v>5.2814931249E11</v>
      </c>
      <c r="E168" s="46">
        <v>3540.0</v>
      </c>
      <c r="F168" s="44" t="s">
        <v>2261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4"/>
      <c r="B169" s="44" t="s">
        <v>2262</v>
      </c>
      <c r="C169" s="44" t="s">
        <v>2263</v>
      </c>
      <c r="D169" s="44">
        <v>1.12348996741E11</v>
      </c>
      <c r="E169" s="44">
        <v>1599.0</v>
      </c>
      <c r="F169" s="44" t="s">
        <v>2264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4" t="s">
        <v>495</v>
      </c>
      <c r="C170" s="44" t="s">
        <v>2265</v>
      </c>
      <c r="D170" s="44">
        <v>5.28149070133E11</v>
      </c>
      <c r="E170" s="44"/>
      <c r="F170" s="44" t="s">
        <v>1504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4"/>
      <c r="C171" s="44"/>
      <c r="D171" s="44">
        <v>5.28149131536E11</v>
      </c>
      <c r="E171" s="44">
        <v>2360.0</v>
      </c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52" t="s">
        <v>2266</v>
      </c>
      <c r="C172" s="44" t="s">
        <v>2267</v>
      </c>
      <c r="D172" s="44">
        <v>1.12349694189E11</v>
      </c>
      <c r="E172" s="44">
        <v>1599.0</v>
      </c>
      <c r="F172" s="44" t="s">
        <v>2268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4" t="s">
        <v>399</v>
      </c>
      <c r="C173" s="44" t="s">
        <v>2269</v>
      </c>
      <c r="D173" s="44">
        <v>1.12350272143E11</v>
      </c>
      <c r="E173" s="44">
        <v>4797.0</v>
      </c>
      <c r="F173" s="44" t="s">
        <v>2270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4" t="s">
        <v>2271</v>
      </c>
      <c r="C174" s="44" t="s">
        <v>2272</v>
      </c>
      <c r="D174" s="44">
        <v>5.23177379708E11</v>
      </c>
      <c r="E174" s="44">
        <v>1770.0</v>
      </c>
      <c r="F174" s="44" t="s">
        <v>2273</v>
      </c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4" t="s">
        <v>2274</v>
      </c>
      <c r="C175" s="44" t="s">
        <v>2275</v>
      </c>
      <c r="D175" s="44"/>
      <c r="E175" s="44">
        <v>7896.0</v>
      </c>
      <c r="F175" s="44" t="s">
        <v>2276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4"/>
      <c r="C176" s="44"/>
      <c r="D176" s="44"/>
      <c r="E176" s="44">
        <v>1500.0</v>
      </c>
      <c r="F176" s="44" t="s">
        <v>2277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4" t="s">
        <v>2278</v>
      </c>
      <c r="C177" s="44">
        <v>9.00325843E9</v>
      </c>
      <c r="D177" s="44">
        <v>1.12358432105E11</v>
      </c>
      <c r="E177" s="44">
        <v>1599.0</v>
      </c>
      <c r="F177" s="44" t="s">
        <v>2279</v>
      </c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4" t="s">
        <v>514</v>
      </c>
      <c r="C178" s="44" t="s">
        <v>2280</v>
      </c>
      <c r="D178" s="44">
        <v>1.12359775048E11</v>
      </c>
      <c r="E178" s="44">
        <v>1503.0</v>
      </c>
      <c r="F178" s="44" t="s">
        <v>2281</v>
      </c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4" t="s">
        <v>639</v>
      </c>
      <c r="C179" s="44" t="s">
        <v>2282</v>
      </c>
      <c r="D179" s="44">
        <v>5.6475145056E11</v>
      </c>
      <c r="E179" s="44">
        <v>1599.0</v>
      </c>
      <c r="F179" s="44" t="s">
        <v>2283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4" t="s">
        <v>2284</v>
      </c>
      <c r="C180" s="44">
        <v>9.500537001E9</v>
      </c>
      <c r="D180" s="44">
        <v>5.6475886562E11</v>
      </c>
      <c r="E180" s="44">
        <v>1599.0</v>
      </c>
      <c r="F180" s="44" t="s">
        <v>2285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4" t="s">
        <v>2286</v>
      </c>
      <c r="C181" s="44" t="s">
        <v>2287</v>
      </c>
      <c r="D181" s="44">
        <v>5.28160277604E11</v>
      </c>
      <c r="E181" s="44">
        <v>3102.0</v>
      </c>
      <c r="F181" s="44" t="s">
        <v>2288</v>
      </c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4"/>
      <c r="C182" s="44"/>
      <c r="D182" s="44"/>
      <c r="E182" s="44"/>
      <c r="F182" s="44" t="s">
        <v>706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4" t="s">
        <v>2289</v>
      </c>
      <c r="C183" s="44">
        <v>8.925079951E9</v>
      </c>
      <c r="D183" s="44">
        <v>5.2815139393E11</v>
      </c>
      <c r="E183" s="44">
        <v>1599.0</v>
      </c>
      <c r="F183" s="44" t="s">
        <v>2279</v>
      </c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4"/>
      <c r="B184" s="44" t="s">
        <v>2290</v>
      </c>
      <c r="C184" s="44">
        <v>7.4835454E9</v>
      </c>
      <c r="D184" s="44">
        <v>5.64734073678E11</v>
      </c>
      <c r="E184" s="44">
        <v>1599.0</v>
      </c>
      <c r="F184" s="44" t="s">
        <v>2279</v>
      </c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54" t="s">
        <v>2291</v>
      </c>
      <c r="C185" s="44" t="s">
        <v>2292</v>
      </c>
      <c r="D185" s="44">
        <v>5.64774067685E11</v>
      </c>
      <c r="E185" s="44">
        <v>1180.0</v>
      </c>
      <c r="F185" s="44" t="s">
        <v>307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4"/>
      <c r="B186" s="44" t="s">
        <v>1487</v>
      </c>
      <c r="C186" s="44">
        <v>9.94056078E9</v>
      </c>
      <c r="D186" s="44">
        <v>5.64766383243E11</v>
      </c>
      <c r="E186" s="44">
        <v>1599.0</v>
      </c>
      <c r="F186" s="44" t="s">
        <v>2279</v>
      </c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4" t="s">
        <v>2293</v>
      </c>
      <c r="C187" s="44">
        <v>9.629862632E9</v>
      </c>
      <c r="D187" s="44">
        <v>5.64767083482E11</v>
      </c>
      <c r="E187" s="44">
        <v>1599.0</v>
      </c>
      <c r="F187" s="44" t="s">
        <v>2279</v>
      </c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3">
        <v>45910.0</v>
      </c>
      <c r="B188" s="44" t="s">
        <v>2294</v>
      </c>
      <c r="C188" s="44">
        <v>8.531806507E9</v>
      </c>
      <c r="D188" s="44">
        <v>5.28298761958E11</v>
      </c>
      <c r="E188" s="44">
        <v>2987.0</v>
      </c>
      <c r="F188" s="44" t="s">
        <v>2295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4" t="s">
        <v>2296</v>
      </c>
      <c r="C189" s="44" t="s">
        <v>947</v>
      </c>
      <c r="D189" s="44">
        <v>1.12375429775E11</v>
      </c>
      <c r="E189" s="44">
        <v>4008.0</v>
      </c>
      <c r="F189" s="44" t="s">
        <v>2297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4" t="s">
        <v>2298</v>
      </c>
      <c r="C190" s="44">
        <v>9.10823421E9</v>
      </c>
      <c r="D190" s="44">
        <v>7.78043777762E11</v>
      </c>
      <c r="E190" s="44">
        <v>1599.0</v>
      </c>
      <c r="F190" s="44" t="s">
        <v>2299</v>
      </c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4" t="s">
        <v>1655</v>
      </c>
      <c r="C191" s="44">
        <v>7.708852727E9</v>
      </c>
      <c r="D191" s="44">
        <v>5.28203506922E11</v>
      </c>
      <c r="E191" s="44">
        <v>4008.0</v>
      </c>
      <c r="F191" s="44" t="s">
        <v>2300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4"/>
      <c r="C192" s="44"/>
      <c r="D192" s="44"/>
      <c r="E192" s="44"/>
      <c r="F192" s="44" t="s">
        <v>2301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4" t="s">
        <v>2302</v>
      </c>
      <c r="C193" s="44">
        <v>9.940448132E9</v>
      </c>
      <c r="D193" s="44">
        <v>5.28227867326E11</v>
      </c>
      <c r="E193" s="44">
        <v>1599.0</v>
      </c>
      <c r="F193" s="44" t="s">
        <v>2299</v>
      </c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4" t="s">
        <v>2303</v>
      </c>
      <c r="C194" s="44" t="s">
        <v>2075</v>
      </c>
      <c r="D194" s="44">
        <v>1.12374656427E11</v>
      </c>
      <c r="E194" s="44">
        <v>1599.0</v>
      </c>
      <c r="F194" s="44" t="s">
        <v>2304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4" t="s">
        <v>2305</v>
      </c>
      <c r="C195" s="44">
        <v>8.531806507E9</v>
      </c>
      <c r="D195" s="44">
        <v>5.28256276781E11</v>
      </c>
      <c r="E195" s="44">
        <v>1599.0</v>
      </c>
      <c r="F195" s="44" t="s">
        <v>2306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4" t="s">
        <v>2307</v>
      </c>
      <c r="C196" s="44">
        <v>9.597008214E9</v>
      </c>
      <c r="D196" s="44">
        <v>5.28270307194E11</v>
      </c>
      <c r="E196" s="44">
        <v>2000.0</v>
      </c>
      <c r="F196" s="44" t="s">
        <v>1262</v>
      </c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4" t="s">
        <v>440</v>
      </c>
      <c r="C197" s="44">
        <v>9.789114913E9</v>
      </c>
      <c r="D197" s="44">
        <v>5.28254764062E11</v>
      </c>
      <c r="E197" s="44">
        <v>1599.0</v>
      </c>
      <c r="F197" s="44" t="s">
        <v>2308</v>
      </c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4" t="s">
        <v>1403</v>
      </c>
      <c r="C198" s="44">
        <v>7.708018341E9</v>
      </c>
      <c r="D198" s="44">
        <v>5.28260212509E11</v>
      </c>
      <c r="E198" s="44">
        <v>1180.0</v>
      </c>
      <c r="F198" s="44" t="s">
        <v>442</v>
      </c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4"/>
      <c r="B199" s="44" t="s">
        <v>1658</v>
      </c>
      <c r="C199" s="44">
        <v>9.6551263381E10</v>
      </c>
      <c r="D199" s="44">
        <v>9.6551263381E10</v>
      </c>
      <c r="E199" s="44">
        <v>3603.0</v>
      </c>
      <c r="F199" s="44" t="s">
        <v>2309</v>
      </c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4" t="s">
        <v>1660</v>
      </c>
      <c r="C200" s="44" t="s">
        <v>2310</v>
      </c>
      <c r="D200" s="44">
        <v>5.28202628453E11</v>
      </c>
      <c r="E200" s="44">
        <v>2004.0</v>
      </c>
      <c r="F200" s="44" t="s">
        <v>359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4" t="s">
        <v>2311</v>
      </c>
      <c r="C201" s="44" t="s">
        <v>2312</v>
      </c>
      <c r="D201" s="44">
        <v>5.28272917501E11</v>
      </c>
      <c r="E201" s="44">
        <v>1503.0</v>
      </c>
      <c r="F201" s="44" t="s">
        <v>2313</v>
      </c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4" t="s">
        <v>2314</v>
      </c>
      <c r="C202" s="44">
        <v>7.395904675E9</v>
      </c>
      <c r="D202" s="44">
        <v>5.28276828014E11</v>
      </c>
      <c r="E202" s="44">
        <v>1599.0</v>
      </c>
      <c r="F202" s="44" t="s">
        <v>2308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4" t="s">
        <v>2315</v>
      </c>
      <c r="C203" s="44" t="s">
        <v>2316</v>
      </c>
      <c r="D203" s="44" t="s">
        <v>2317</v>
      </c>
      <c r="E203" s="44">
        <v>1599.0</v>
      </c>
      <c r="F203" s="44" t="s">
        <v>2318</v>
      </c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4" t="s">
        <v>1546</v>
      </c>
      <c r="C204" s="44" t="s">
        <v>1547</v>
      </c>
      <c r="D204" s="44">
        <v>5.28288477131E11</v>
      </c>
      <c r="E204" s="44">
        <v>1180.0</v>
      </c>
      <c r="F204" s="44" t="s">
        <v>121</v>
      </c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54" t="s">
        <v>2319</v>
      </c>
      <c r="C205" s="44" t="s">
        <v>2105</v>
      </c>
      <c r="D205" s="44">
        <v>5.28292914746E11</v>
      </c>
      <c r="E205" s="44">
        <v>2360.0</v>
      </c>
      <c r="F205" s="44" t="s">
        <v>2320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54" t="s">
        <v>2321</v>
      </c>
      <c r="C206" s="44">
        <v>9.965634343E9</v>
      </c>
      <c r="D206" s="44">
        <v>8.39701778146E11</v>
      </c>
      <c r="E206" s="44">
        <v>6801.0</v>
      </c>
      <c r="F206" s="44" t="s">
        <v>2322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4"/>
      <c r="C207" s="44"/>
      <c r="D207" s="44"/>
      <c r="E207" s="44"/>
      <c r="F207" s="44" t="s">
        <v>2323</v>
      </c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4" t="s">
        <v>873</v>
      </c>
      <c r="C208" s="44">
        <v>9.841457049E9</v>
      </c>
      <c r="D208" s="44">
        <v>5.28255933491E11</v>
      </c>
      <c r="E208" s="44">
        <v>1599.0</v>
      </c>
      <c r="F208" s="44" t="s">
        <v>2285</v>
      </c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4" t="s">
        <v>2125</v>
      </c>
      <c r="C209" s="44">
        <v>9.965634343E9</v>
      </c>
      <c r="D209" s="44">
        <v>5.28209479021E11</v>
      </c>
      <c r="E209" s="44">
        <v>2004.0</v>
      </c>
      <c r="F209" s="44" t="s">
        <v>2324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4" t="s">
        <v>2325</v>
      </c>
      <c r="C210" s="44" t="s">
        <v>610</v>
      </c>
      <c r="D210" s="44">
        <v>5.28207290532E11</v>
      </c>
      <c r="E210" s="44">
        <v>1602.0</v>
      </c>
      <c r="F210" s="44" t="s">
        <v>2326</v>
      </c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57"/>
      <c r="B211" s="44" t="s">
        <v>1855</v>
      </c>
      <c r="C211" s="44">
        <v>9.843744301E9</v>
      </c>
      <c r="D211" s="44">
        <v>8.49475402857E11</v>
      </c>
      <c r="E211" s="44">
        <v>1599.0</v>
      </c>
      <c r="F211" s="44" t="s">
        <v>2285</v>
      </c>
      <c r="G211" s="42"/>
      <c r="H211" s="58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4" t="s">
        <v>2327</v>
      </c>
      <c r="C212" s="44">
        <v>9.894966652E9</v>
      </c>
      <c r="D212" s="44">
        <v>5.64813005706E11</v>
      </c>
      <c r="E212" s="44">
        <v>1599.0</v>
      </c>
      <c r="F212" s="44" t="s">
        <v>2279</v>
      </c>
      <c r="G212" s="42"/>
      <c r="H212" s="58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4" t="s">
        <v>2328</v>
      </c>
      <c r="C213" s="44">
        <v>7.899389395E9</v>
      </c>
      <c r="D213" s="44">
        <v>5.28240162309E11</v>
      </c>
      <c r="E213" s="44">
        <v>1599.0</v>
      </c>
      <c r="F213" s="44" t="s">
        <v>2279</v>
      </c>
      <c r="G213" s="42"/>
      <c r="H213" s="58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64">
        <v>45940.0</v>
      </c>
      <c r="B214" s="44" t="s">
        <v>1477</v>
      </c>
      <c r="C214" s="44" t="s">
        <v>2329</v>
      </c>
      <c r="D214" s="44">
        <v>5.28226499186E11</v>
      </c>
      <c r="E214" s="44">
        <v>1599.0</v>
      </c>
      <c r="F214" s="44" t="s">
        <v>2330</v>
      </c>
      <c r="G214" s="42"/>
      <c r="H214" s="58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4" t="s">
        <v>543</v>
      </c>
      <c r="C215" s="44">
        <v>9.00320232E9</v>
      </c>
      <c r="D215" s="44">
        <v>5.28159651105E11</v>
      </c>
      <c r="E215" s="44">
        <v>20000.0</v>
      </c>
      <c r="F215" s="44" t="s">
        <v>2331</v>
      </c>
      <c r="G215" s="42"/>
      <c r="H215" s="58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4"/>
      <c r="C216" s="44"/>
      <c r="D216" s="44"/>
      <c r="E216" s="44"/>
      <c r="F216" s="44" t="s">
        <v>2332</v>
      </c>
      <c r="G216" s="42"/>
      <c r="H216" s="58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4"/>
      <c r="C217" s="44"/>
      <c r="D217" s="54">
        <v>5.28159647873E11</v>
      </c>
      <c r="E217" s="44">
        <v>18787.0</v>
      </c>
      <c r="F217" s="44" t="s">
        <v>2333</v>
      </c>
      <c r="G217" s="42"/>
      <c r="H217" s="58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4" t="s">
        <v>1933</v>
      </c>
      <c r="C218" s="44" t="s">
        <v>2334</v>
      </c>
      <c r="D218" s="44">
        <v>5.64929029645E11</v>
      </c>
      <c r="E218" s="44">
        <v>1599.0</v>
      </c>
      <c r="F218" s="44" t="s">
        <v>2335</v>
      </c>
      <c r="G218" s="42"/>
      <c r="H218" s="58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4" t="s">
        <v>2336</v>
      </c>
      <c r="C219" s="44" t="s">
        <v>2337</v>
      </c>
      <c r="D219" s="44"/>
      <c r="E219" s="44">
        <v>3604.0</v>
      </c>
      <c r="F219" s="44" t="s">
        <v>2338</v>
      </c>
      <c r="G219" s="42"/>
      <c r="H219" s="58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4"/>
      <c r="B220" s="65" t="s">
        <v>2339</v>
      </c>
      <c r="C220" s="46">
        <v>8.838513216E9</v>
      </c>
      <c r="D220" s="46">
        <v>5.64851918621E11</v>
      </c>
      <c r="E220" s="46">
        <v>1599.0</v>
      </c>
      <c r="F220" s="44" t="s">
        <v>2340</v>
      </c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66" t="s">
        <v>2341</v>
      </c>
      <c r="C221" s="44">
        <v>7.904366244E9</v>
      </c>
      <c r="D221" s="44">
        <v>1.12415879078E11</v>
      </c>
      <c r="E221" s="44">
        <v>1599.0</v>
      </c>
      <c r="F221" s="44" t="s">
        <v>2342</v>
      </c>
      <c r="G221" s="42"/>
      <c r="H221" s="58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4" t="s">
        <v>2343</v>
      </c>
      <c r="C222" s="44" t="s">
        <v>2344</v>
      </c>
      <c r="D222" s="44">
        <v>1.12414091631E11</v>
      </c>
      <c r="E222" s="44">
        <v>2806.0</v>
      </c>
      <c r="F222" s="44" t="s">
        <v>2345</v>
      </c>
      <c r="G222" s="42"/>
      <c r="H222" s="58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4"/>
      <c r="C223" s="44"/>
      <c r="D223" s="44">
        <v>5.64888412985E11</v>
      </c>
      <c r="E223" s="44">
        <v>2607.0</v>
      </c>
      <c r="F223" s="44" t="s">
        <v>2346</v>
      </c>
      <c r="G223" s="42"/>
      <c r="H223" s="58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4" t="s">
        <v>2183</v>
      </c>
      <c r="C224" s="44">
        <v>7.483124201E9</v>
      </c>
      <c r="D224" s="44">
        <v>1.12424811645E11</v>
      </c>
      <c r="E224" s="44">
        <v>1599.0</v>
      </c>
      <c r="F224" s="44" t="s">
        <v>2347</v>
      </c>
      <c r="G224" s="42"/>
      <c r="H224" s="58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66" t="s">
        <v>2348</v>
      </c>
      <c r="C225" s="44" t="s">
        <v>2349</v>
      </c>
      <c r="D225" s="44">
        <v>5.64872606301E11</v>
      </c>
      <c r="E225" s="44"/>
      <c r="F225" s="44" t="s">
        <v>449</v>
      </c>
      <c r="G225" s="42"/>
      <c r="H225" s="58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4"/>
      <c r="C226" s="44"/>
      <c r="D226" s="44"/>
      <c r="E226" s="44">
        <v>5364.0</v>
      </c>
      <c r="F226" s="44" t="s">
        <v>2070</v>
      </c>
      <c r="G226" s="42"/>
      <c r="H226" s="58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4" t="s">
        <v>2350</v>
      </c>
      <c r="C227" s="44">
        <v>8.754538911E9</v>
      </c>
      <c r="D227" s="44">
        <v>5.64912550263E11</v>
      </c>
      <c r="E227" s="44">
        <v>1599.0</v>
      </c>
      <c r="F227" s="44" t="s">
        <v>2340</v>
      </c>
      <c r="G227" s="42"/>
      <c r="H227" s="58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4" t="s">
        <v>2351</v>
      </c>
      <c r="C228" s="44">
        <v>9.444395475E9</v>
      </c>
      <c r="D228" s="44">
        <v>5.64926143308E11</v>
      </c>
      <c r="E228" s="44">
        <v>1599.0</v>
      </c>
      <c r="F228" s="44" t="s">
        <v>2352</v>
      </c>
      <c r="G228" s="42"/>
      <c r="H228" s="67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4"/>
      <c r="C229" s="44"/>
      <c r="D229" s="44">
        <v>5.64940831341E11</v>
      </c>
      <c r="E229" s="42"/>
      <c r="F229" s="44"/>
      <c r="G229" s="42"/>
      <c r="H229" s="58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4" t="s">
        <v>2353</v>
      </c>
      <c r="C230" s="44" t="s">
        <v>2354</v>
      </c>
      <c r="D230" s="44">
        <v>1.12430774824E11</v>
      </c>
      <c r="E230" s="44">
        <v>1599.0</v>
      </c>
      <c r="F230" s="44" t="s">
        <v>2355</v>
      </c>
      <c r="G230" s="42"/>
      <c r="H230" s="58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4" t="s">
        <v>2356</v>
      </c>
      <c r="C231" s="44" t="s">
        <v>2357</v>
      </c>
      <c r="D231" s="44">
        <v>5.98557222835E11</v>
      </c>
      <c r="E231" s="44">
        <v>702.0</v>
      </c>
      <c r="F231" s="44" t="s">
        <v>2358</v>
      </c>
      <c r="G231" s="42"/>
      <c r="H231" s="58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4"/>
      <c r="B232" s="44" t="s">
        <v>2359</v>
      </c>
      <c r="C232" s="44">
        <v>9.845094973E9</v>
      </c>
      <c r="D232" s="44">
        <v>5.64921360562E11</v>
      </c>
      <c r="E232" s="44">
        <v>1599.0</v>
      </c>
      <c r="F232" s="44" t="s">
        <v>2360</v>
      </c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4" t="s">
        <v>2361</v>
      </c>
      <c r="C233" s="44">
        <v>8.807051964E9</v>
      </c>
      <c r="D233" s="44">
        <v>1.12438468813E11</v>
      </c>
      <c r="E233" s="44">
        <v>3200.0</v>
      </c>
      <c r="F233" s="44" t="s">
        <v>2362</v>
      </c>
      <c r="G233" s="45"/>
      <c r="H233" s="42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2"/>
      <c r="B234" s="44" t="s">
        <v>2363</v>
      </c>
      <c r="C234" s="44" t="s">
        <v>2364</v>
      </c>
      <c r="D234" s="44">
        <v>5.64934555222E11</v>
      </c>
      <c r="E234" s="44">
        <v>2004.0</v>
      </c>
      <c r="F234" s="44" t="s">
        <v>1538</v>
      </c>
      <c r="G234" s="45"/>
      <c r="H234" s="42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2"/>
      <c r="B235" s="44" t="s">
        <v>2365</v>
      </c>
      <c r="C235" s="44">
        <v>9.629184745E9</v>
      </c>
      <c r="D235" s="44">
        <v>5.64999955458E11</v>
      </c>
      <c r="E235" s="44">
        <v>1599.0</v>
      </c>
      <c r="F235" s="44" t="s">
        <v>2366</v>
      </c>
      <c r="G235" s="45"/>
      <c r="H235" s="42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2"/>
      <c r="B236" s="44" t="s">
        <v>2367</v>
      </c>
      <c r="C236" s="44">
        <v>8.778398801E9</v>
      </c>
      <c r="D236" s="44">
        <v>6.16205992835E11</v>
      </c>
      <c r="E236" s="44">
        <v>1599.0</v>
      </c>
      <c r="F236" s="44" t="s">
        <v>2368</v>
      </c>
      <c r="G236" s="45"/>
      <c r="H236" s="42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2"/>
      <c r="B237" s="44"/>
      <c r="C237" s="44"/>
      <c r="D237" s="44">
        <v>6.16475952835E11</v>
      </c>
      <c r="E237" s="44"/>
      <c r="F237" s="44"/>
      <c r="G237" s="45"/>
      <c r="H237" s="42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2"/>
      <c r="B238" s="44" t="s">
        <v>1297</v>
      </c>
      <c r="C238" s="44">
        <v>9.78684566E9</v>
      </c>
      <c r="D238" s="44">
        <v>6.14237742835E11</v>
      </c>
      <c r="E238" s="44">
        <v>1680.0</v>
      </c>
      <c r="F238" s="44" t="s">
        <v>2369</v>
      </c>
      <c r="G238" s="45"/>
      <c r="H238" s="42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2"/>
      <c r="B239" s="44"/>
      <c r="C239" s="44"/>
      <c r="D239" s="44">
        <v>6.14558782835E11</v>
      </c>
      <c r="E239" s="44">
        <v>1680.0</v>
      </c>
      <c r="F239" s="44"/>
      <c r="G239" s="45"/>
      <c r="H239" s="42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2"/>
      <c r="B240" s="44" t="s">
        <v>919</v>
      </c>
      <c r="C240" s="44" t="s">
        <v>2370</v>
      </c>
      <c r="D240" s="44">
        <v>6.13158292835E11</v>
      </c>
      <c r="E240" s="44">
        <v>1599.0</v>
      </c>
      <c r="F240" s="44" t="s">
        <v>2371</v>
      </c>
      <c r="G240" s="45"/>
      <c r="H240" s="42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2"/>
      <c r="B241" s="44" t="s">
        <v>2372</v>
      </c>
      <c r="C241" s="44">
        <v>8.87029028E9</v>
      </c>
      <c r="D241" s="44">
        <v>6.86162523069E11</v>
      </c>
      <c r="E241" s="44">
        <v>3360.0</v>
      </c>
      <c r="F241" s="44" t="s">
        <v>2373</v>
      </c>
      <c r="G241" s="45"/>
      <c r="H241" s="42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2"/>
      <c r="B242" s="44"/>
      <c r="C242" s="44"/>
      <c r="D242" s="44">
        <v>7.2907866265E10</v>
      </c>
      <c r="E242" s="44"/>
      <c r="F242" s="44"/>
      <c r="G242" s="45"/>
      <c r="H242" s="42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2"/>
      <c r="B243" s="44" t="s">
        <v>2374</v>
      </c>
      <c r="C243" s="44">
        <v>9.7433931101E10</v>
      </c>
      <c r="D243" s="44" t="s">
        <v>2375</v>
      </c>
      <c r="E243" s="44">
        <v>1770.0</v>
      </c>
      <c r="F243" s="44" t="s">
        <v>330</v>
      </c>
      <c r="G243" s="45"/>
      <c r="H243" s="42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4"/>
      <c r="B244" s="44" t="s">
        <v>2376</v>
      </c>
      <c r="C244" s="44" t="s">
        <v>2377</v>
      </c>
      <c r="D244" s="44">
        <v>1.12445556406E11</v>
      </c>
      <c r="E244" s="44">
        <v>1599.0</v>
      </c>
      <c r="F244" s="44" t="s">
        <v>2355</v>
      </c>
      <c r="G244" s="45"/>
      <c r="H244" s="42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2"/>
      <c r="B245" s="44" t="s">
        <v>2367</v>
      </c>
      <c r="C245" s="54">
        <v>9.59730305E9</v>
      </c>
      <c r="D245" s="44">
        <v>6.38649022835E11</v>
      </c>
      <c r="E245" s="44">
        <v>1599.0</v>
      </c>
      <c r="F245" s="44" t="s">
        <v>2366</v>
      </c>
      <c r="G245" s="45"/>
      <c r="H245" s="42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2"/>
      <c r="B246" s="44" t="s">
        <v>2378</v>
      </c>
      <c r="C246" s="44">
        <v>8.870807222E9</v>
      </c>
      <c r="D246" s="44">
        <v>5.77737151716E11</v>
      </c>
      <c r="E246" s="44">
        <v>1599.0</v>
      </c>
      <c r="F246" s="44" t="s">
        <v>2379</v>
      </c>
      <c r="G246" s="45"/>
      <c r="H246" s="42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2"/>
      <c r="B247" s="44" t="s">
        <v>2380</v>
      </c>
      <c r="C247" s="44">
        <v>9.445953784E9</v>
      </c>
      <c r="D247" s="44">
        <v>4.2374390758E10</v>
      </c>
      <c r="E247" s="44">
        <v>1599.0</v>
      </c>
      <c r="F247" s="44" t="s">
        <v>2379</v>
      </c>
      <c r="G247" s="45"/>
      <c r="H247" s="42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2"/>
      <c r="B248" s="44" t="s">
        <v>986</v>
      </c>
      <c r="C248" s="44">
        <v>9.840889231E9</v>
      </c>
      <c r="D248" s="44">
        <v>1.12464944516E11</v>
      </c>
      <c r="E248" s="44">
        <v>1599.0</v>
      </c>
      <c r="F248" s="44" t="s">
        <v>2366</v>
      </c>
      <c r="G248" s="45"/>
      <c r="H248" s="42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2"/>
      <c r="B249" s="44" t="s">
        <v>2381</v>
      </c>
      <c r="C249" s="44" t="s">
        <v>2382</v>
      </c>
      <c r="D249" s="44">
        <v>5.64964988526E11</v>
      </c>
      <c r="E249" s="44"/>
      <c r="F249" s="44" t="s">
        <v>2383</v>
      </c>
      <c r="G249" s="45"/>
      <c r="H249" s="42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2"/>
      <c r="B250" s="44"/>
      <c r="C250" s="44"/>
      <c r="D250" s="44">
        <v>5.64927488385E11</v>
      </c>
      <c r="E250" s="44"/>
      <c r="F250" s="44" t="s">
        <v>2384</v>
      </c>
      <c r="G250" s="45"/>
      <c r="H250" s="42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2"/>
      <c r="B251" s="44"/>
      <c r="C251" s="44"/>
      <c r="D251" s="44">
        <v>5.64968197108E11</v>
      </c>
      <c r="E251" s="44">
        <v>4611.0</v>
      </c>
      <c r="F251" s="44" t="s">
        <v>2385</v>
      </c>
      <c r="G251" s="45"/>
      <c r="H251" s="42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64">
        <v>45971.0</v>
      </c>
      <c r="B252" s="44" t="s">
        <v>2386</v>
      </c>
      <c r="C252" s="44" t="s">
        <v>2387</v>
      </c>
      <c r="D252" s="44">
        <v>5.28469360465E11</v>
      </c>
      <c r="E252" s="44">
        <v>2004.0</v>
      </c>
      <c r="F252" s="44" t="s">
        <v>2388</v>
      </c>
      <c r="G252" s="45"/>
      <c r="H252" s="42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2"/>
      <c r="B253" s="44" t="s">
        <v>2389</v>
      </c>
      <c r="C253" s="44" t="s">
        <v>2390</v>
      </c>
      <c r="D253" s="44">
        <v>5.28231277128E11</v>
      </c>
      <c r="E253" s="44">
        <v>2004.0</v>
      </c>
      <c r="F253" s="44" t="s">
        <v>2391</v>
      </c>
      <c r="G253" s="45"/>
      <c r="H253" s="42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4"/>
      <c r="B254" s="54" t="s">
        <v>2392</v>
      </c>
      <c r="C254" s="54">
        <v>7.63935668E9</v>
      </c>
      <c r="D254" s="54">
        <v>5.28454967605E11</v>
      </c>
      <c r="E254" s="44">
        <v>1770.0</v>
      </c>
      <c r="F254" s="44" t="s">
        <v>252</v>
      </c>
      <c r="G254" s="45"/>
      <c r="H254" s="42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7.25" customHeight="1">
      <c r="A255" s="42"/>
      <c r="B255" s="44" t="s">
        <v>2393</v>
      </c>
      <c r="C255" s="44" t="s">
        <v>1924</v>
      </c>
      <c r="D255" s="44">
        <v>5.28470787164E11</v>
      </c>
      <c r="E255" s="44">
        <v>1770.0</v>
      </c>
      <c r="F255" s="44" t="s">
        <v>60</v>
      </c>
      <c r="G255" s="45"/>
      <c r="H255" s="42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2"/>
      <c r="B256" s="44" t="s">
        <v>2394</v>
      </c>
      <c r="C256" s="44" t="s">
        <v>2395</v>
      </c>
      <c r="D256" s="44">
        <v>5.98082671868E11</v>
      </c>
      <c r="E256" s="44">
        <v>1504.0</v>
      </c>
      <c r="F256" s="44" t="s">
        <v>1673</v>
      </c>
      <c r="G256" s="45"/>
      <c r="H256" s="42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2"/>
      <c r="B257" s="44" t="s">
        <v>1738</v>
      </c>
      <c r="C257" s="44">
        <v>9.567973265E9</v>
      </c>
      <c r="D257" s="44">
        <v>5.27646512563E11</v>
      </c>
      <c r="E257" s="44"/>
      <c r="F257" s="44"/>
      <c r="G257" s="45"/>
      <c r="H257" s="42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2"/>
      <c r="B258" s="44"/>
      <c r="C258" s="44"/>
      <c r="D258" s="44">
        <v>5.27646547547E11</v>
      </c>
      <c r="E258" s="44"/>
      <c r="F258" s="44"/>
      <c r="G258" s="45"/>
      <c r="H258" s="42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2"/>
      <c r="B259" s="44"/>
      <c r="C259" s="44"/>
      <c r="D259" s="44">
        <v>5.27646560735E11</v>
      </c>
      <c r="E259" s="44"/>
      <c r="F259" s="44"/>
      <c r="G259" s="45"/>
      <c r="H259" s="42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2"/>
      <c r="B260" s="44"/>
      <c r="C260" s="44"/>
      <c r="D260" s="44">
        <v>5.27646530738E11</v>
      </c>
      <c r="E260" s="44">
        <v>6720.0</v>
      </c>
      <c r="F260" s="44" t="s">
        <v>2396</v>
      </c>
      <c r="G260" s="45"/>
      <c r="H260" s="42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2"/>
      <c r="B261" s="44" t="s">
        <v>2397</v>
      </c>
      <c r="C261" s="44" t="s">
        <v>1769</v>
      </c>
      <c r="D261" s="44">
        <v>5.28409793692E11</v>
      </c>
      <c r="E261" s="44">
        <v>2004.0</v>
      </c>
      <c r="F261" s="44" t="s">
        <v>2398</v>
      </c>
      <c r="G261" s="45"/>
      <c r="H261" s="42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2"/>
      <c r="B262" s="44" t="s">
        <v>2399</v>
      </c>
      <c r="C262" s="44" t="s">
        <v>2400</v>
      </c>
      <c r="D262" s="44">
        <v>1.12493114642E11</v>
      </c>
      <c r="E262" s="44">
        <v>1680.0</v>
      </c>
      <c r="F262" s="44" t="s">
        <v>1831</v>
      </c>
      <c r="G262" s="45"/>
      <c r="H262" s="42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4"/>
      <c r="B263" s="52" t="s">
        <v>2401</v>
      </c>
      <c r="C263" s="52" t="s">
        <v>2402</v>
      </c>
      <c r="D263" s="52">
        <v>5.65056424961E11</v>
      </c>
      <c r="E263" s="52">
        <v>2004.0</v>
      </c>
      <c r="F263" s="52" t="s">
        <v>2403</v>
      </c>
      <c r="G263" s="45"/>
      <c r="H263" s="42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2"/>
      <c r="B264" s="44" t="s">
        <v>1104</v>
      </c>
      <c r="C264" s="44" t="s">
        <v>2404</v>
      </c>
      <c r="D264" s="44">
        <v>5.28489639736E11</v>
      </c>
      <c r="E264" s="44">
        <v>2004.0</v>
      </c>
      <c r="F264" s="44" t="s">
        <v>1538</v>
      </c>
      <c r="G264" s="45"/>
      <c r="H264" s="42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2"/>
      <c r="B265" s="44" t="s">
        <v>2405</v>
      </c>
      <c r="C265" s="44" t="s">
        <v>2406</v>
      </c>
      <c r="D265" s="44"/>
      <c r="E265" s="44">
        <v>61877.0</v>
      </c>
      <c r="F265" s="44"/>
      <c r="G265" s="45"/>
      <c r="H265" s="42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2"/>
      <c r="B266" s="52"/>
      <c r="C266" s="44"/>
      <c r="D266" s="44"/>
      <c r="E266" s="44"/>
      <c r="F266" s="44" t="s">
        <v>2407</v>
      </c>
      <c r="G266" s="45"/>
      <c r="H266" s="42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2"/>
      <c r="B267" s="44"/>
      <c r="C267" s="44"/>
      <c r="D267" s="44"/>
      <c r="E267" s="44"/>
      <c r="F267" s="44" t="s">
        <v>2408</v>
      </c>
      <c r="G267" s="45"/>
      <c r="H267" s="42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2"/>
      <c r="B268" s="44"/>
      <c r="C268" s="44"/>
      <c r="D268" s="44"/>
      <c r="E268" s="44"/>
      <c r="F268" s="44" t="s">
        <v>1716</v>
      </c>
      <c r="G268" s="45"/>
      <c r="H268" s="42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2"/>
      <c r="B269" s="52"/>
      <c r="C269" s="44"/>
      <c r="D269" s="44"/>
      <c r="E269" s="44"/>
      <c r="F269" s="44" t="s">
        <v>1718</v>
      </c>
      <c r="G269" s="45"/>
      <c r="H269" s="42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2"/>
      <c r="B270" s="44"/>
      <c r="C270" s="44"/>
      <c r="D270" s="44"/>
      <c r="E270" s="44"/>
      <c r="F270" s="44" t="s">
        <v>2059</v>
      </c>
      <c r="G270" s="45"/>
      <c r="H270" s="42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2"/>
      <c r="B271" s="44"/>
      <c r="C271" s="44"/>
      <c r="D271" s="44"/>
      <c r="E271" s="44"/>
      <c r="F271" s="44" t="s">
        <v>1847</v>
      </c>
      <c r="G271" s="45"/>
      <c r="H271" s="42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2"/>
      <c r="B272" s="44"/>
      <c r="C272" s="44"/>
      <c r="D272" s="44"/>
      <c r="E272" s="44"/>
      <c r="F272" s="44" t="s">
        <v>2224</v>
      </c>
      <c r="G272" s="45"/>
      <c r="H272" s="42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2"/>
      <c r="B273" s="44"/>
      <c r="C273" s="44"/>
      <c r="D273" s="44"/>
      <c r="E273" s="44"/>
      <c r="F273" s="44" t="s">
        <v>2409</v>
      </c>
      <c r="G273" s="45"/>
      <c r="H273" s="42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2"/>
      <c r="B274" s="44"/>
      <c r="C274" s="44"/>
      <c r="D274" s="44"/>
      <c r="E274" s="44"/>
      <c r="F274" s="44" t="s">
        <v>2410</v>
      </c>
      <c r="G274" s="45"/>
      <c r="H274" s="42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2"/>
      <c r="B275" s="44"/>
      <c r="C275" s="44"/>
      <c r="D275" s="44"/>
      <c r="E275" s="44"/>
      <c r="F275" s="44" t="s">
        <v>2411</v>
      </c>
      <c r="G275" s="45"/>
      <c r="H275" s="42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2"/>
      <c r="B276" s="44" t="s">
        <v>2412</v>
      </c>
      <c r="C276" s="44">
        <v>9.944714764E9</v>
      </c>
      <c r="D276" s="44">
        <v>5.28439241293E11</v>
      </c>
      <c r="E276" s="44"/>
      <c r="F276" s="44" t="s">
        <v>348</v>
      </c>
      <c r="G276" s="45"/>
      <c r="H276" s="42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2"/>
      <c r="B277" s="44" t="s">
        <v>2413</v>
      </c>
      <c r="C277" s="44" t="s">
        <v>947</v>
      </c>
      <c r="D277" s="44">
        <v>1.12507700976E11</v>
      </c>
      <c r="E277" s="44">
        <v>14631.0</v>
      </c>
      <c r="F277" s="44" t="s">
        <v>1847</v>
      </c>
      <c r="G277" s="45"/>
      <c r="H277" s="42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2"/>
      <c r="B278" s="44"/>
      <c r="C278" s="44"/>
      <c r="D278" s="44"/>
      <c r="E278" s="44"/>
      <c r="F278" s="44" t="s">
        <v>2414</v>
      </c>
      <c r="G278" s="45"/>
      <c r="H278" s="42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2"/>
      <c r="B279" s="44"/>
      <c r="C279" s="44"/>
      <c r="D279" s="44"/>
      <c r="E279" s="44"/>
      <c r="F279" s="44" t="s">
        <v>2415</v>
      </c>
      <c r="G279" s="45"/>
      <c r="H279" s="42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4"/>
      <c r="B280" s="57"/>
      <c r="C280" s="44"/>
      <c r="D280" s="44"/>
      <c r="E280" s="44"/>
      <c r="F280" s="44" t="s">
        <v>2416</v>
      </c>
      <c r="G280" s="45"/>
      <c r="H280" s="42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2"/>
      <c r="B281" s="44"/>
      <c r="C281" s="44"/>
      <c r="D281" s="44"/>
      <c r="E281" s="44"/>
      <c r="F281" s="44" t="s">
        <v>2417</v>
      </c>
      <c r="G281" s="45"/>
      <c r="H281" s="42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2"/>
      <c r="B282" s="44"/>
      <c r="C282" s="44"/>
      <c r="D282" s="44"/>
      <c r="E282" s="44"/>
      <c r="F282" s="44" t="s">
        <v>2418</v>
      </c>
      <c r="G282" s="45"/>
      <c r="H282" s="42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64">
        <v>46001.0</v>
      </c>
      <c r="B283" s="44" t="s">
        <v>2419</v>
      </c>
      <c r="C283" s="44" t="s">
        <v>2420</v>
      </c>
      <c r="D283" s="44">
        <v>5.28575418052E11</v>
      </c>
      <c r="E283" s="44">
        <v>1599.0</v>
      </c>
      <c r="F283" s="44" t="s">
        <v>2421</v>
      </c>
      <c r="G283" s="45"/>
      <c r="H283" s="42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2"/>
      <c r="B284" s="44" t="s">
        <v>2422</v>
      </c>
      <c r="C284" s="44">
        <v>8.610410041E9</v>
      </c>
      <c r="D284" s="44">
        <v>5.28554708426E11</v>
      </c>
      <c r="E284" s="44">
        <v>1770.0</v>
      </c>
      <c r="F284" s="44" t="s">
        <v>372</v>
      </c>
      <c r="G284" s="45"/>
      <c r="H284" s="42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4"/>
      <c r="B285" s="44" t="s">
        <v>2423</v>
      </c>
      <c r="C285" s="44" t="s">
        <v>2424</v>
      </c>
      <c r="D285" s="44">
        <v>5.28532609522E11</v>
      </c>
      <c r="E285" s="44">
        <v>1680.0</v>
      </c>
      <c r="F285" s="44" t="s">
        <v>2425</v>
      </c>
      <c r="G285" s="45"/>
      <c r="H285" s="42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2"/>
      <c r="B286" s="40" t="s">
        <v>2426</v>
      </c>
      <c r="C286" s="40" t="s">
        <v>2427</v>
      </c>
      <c r="D286" s="44"/>
      <c r="E286" s="40">
        <v>9718.0</v>
      </c>
      <c r="F286" s="44" t="s">
        <v>96</v>
      </c>
      <c r="G286" s="45"/>
      <c r="H286" s="42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2"/>
      <c r="B287" s="44"/>
      <c r="C287" s="44"/>
      <c r="D287" s="44"/>
      <c r="E287" s="44"/>
      <c r="F287" s="44" t="s">
        <v>2428</v>
      </c>
      <c r="G287" s="45"/>
      <c r="H287" s="42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2"/>
      <c r="B288" s="44"/>
      <c r="C288" s="44"/>
      <c r="D288" s="44"/>
      <c r="E288" s="44"/>
      <c r="F288" s="44" t="s">
        <v>268</v>
      </c>
      <c r="G288" s="45"/>
      <c r="H288" s="42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2"/>
      <c r="B289" s="44"/>
      <c r="C289" s="44"/>
      <c r="D289" s="44"/>
      <c r="E289" s="44"/>
      <c r="F289" s="44" t="s">
        <v>190</v>
      </c>
      <c r="G289" s="45"/>
      <c r="H289" s="42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2"/>
      <c r="B290" s="52" t="s">
        <v>2429</v>
      </c>
      <c r="C290" s="44">
        <v>8.610226592E9</v>
      </c>
      <c r="D290" s="44">
        <v>5.28567041875E11</v>
      </c>
      <c r="E290" s="44">
        <v>1180.0</v>
      </c>
      <c r="F290" s="44" t="s">
        <v>207</v>
      </c>
      <c r="G290" s="45"/>
      <c r="H290" s="42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2"/>
      <c r="B291" s="44" t="s">
        <v>2430</v>
      </c>
      <c r="C291" s="44" t="s">
        <v>2431</v>
      </c>
      <c r="D291" s="44">
        <v>9.42126362855E11</v>
      </c>
      <c r="E291" s="44">
        <v>4611.0</v>
      </c>
      <c r="F291" s="44" t="s">
        <v>2076</v>
      </c>
      <c r="G291" s="45"/>
      <c r="H291" s="42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2"/>
      <c r="B292" s="44"/>
      <c r="C292" s="44"/>
      <c r="D292" s="44"/>
      <c r="E292" s="44"/>
      <c r="F292" s="44" t="s">
        <v>2432</v>
      </c>
      <c r="G292" s="45"/>
      <c r="H292" s="42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2"/>
      <c r="B293" s="44" t="s">
        <v>1294</v>
      </c>
      <c r="C293" s="44">
        <v>9.042014156E9</v>
      </c>
      <c r="D293" s="44">
        <v>5.65194994568E11</v>
      </c>
      <c r="E293" s="44">
        <v>1599.0</v>
      </c>
      <c r="F293" s="44" t="s">
        <v>2285</v>
      </c>
      <c r="G293" s="45"/>
      <c r="H293" s="42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4" t="s">
        <v>2433</v>
      </c>
      <c r="B294" s="54" t="s">
        <v>2434</v>
      </c>
      <c r="C294" s="44" t="s">
        <v>2435</v>
      </c>
      <c r="D294" s="44">
        <v>1.12567533712E11</v>
      </c>
      <c r="E294" s="44">
        <v>1503.0</v>
      </c>
      <c r="F294" s="44" t="s">
        <v>2436</v>
      </c>
      <c r="G294" s="45"/>
      <c r="H294" s="42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2"/>
      <c r="B295" s="44" t="s">
        <v>2437</v>
      </c>
      <c r="C295" s="44" t="s">
        <v>2438</v>
      </c>
      <c r="D295" s="44">
        <v>6.5691182216E11</v>
      </c>
      <c r="E295" s="44">
        <v>2004.0</v>
      </c>
      <c r="F295" s="44" t="s">
        <v>2439</v>
      </c>
      <c r="G295" s="45"/>
      <c r="H295" s="42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2"/>
      <c r="B296" s="44" t="s">
        <v>2440</v>
      </c>
      <c r="C296" s="44" t="s">
        <v>2441</v>
      </c>
      <c r="D296" s="44">
        <v>5.65236313772E11</v>
      </c>
      <c r="E296" s="44">
        <v>1180.0</v>
      </c>
      <c r="F296" s="44" t="s">
        <v>307</v>
      </c>
      <c r="G296" s="45"/>
      <c r="H296" s="42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2"/>
      <c r="B297" s="44" t="s">
        <v>967</v>
      </c>
      <c r="C297" s="44" t="s">
        <v>2442</v>
      </c>
      <c r="D297" s="44">
        <v>5.65262947726E11</v>
      </c>
      <c r="E297" s="44">
        <v>1503.0</v>
      </c>
      <c r="F297" s="44" t="s">
        <v>2443</v>
      </c>
      <c r="G297" s="45"/>
      <c r="H297" s="42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2"/>
      <c r="B298" s="44" t="s">
        <v>2444</v>
      </c>
      <c r="C298" s="44" t="s">
        <v>2445</v>
      </c>
      <c r="D298" s="44">
        <v>1.12582332865E11</v>
      </c>
      <c r="E298" s="44">
        <v>1599.0</v>
      </c>
      <c r="F298" s="44" t="s">
        <v>2446</v>
      </c>
      <c r="G298" s="45"/>
      <c r="H298" s="42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4"/>
      <c r="B299" s="44" t="s">
        <v>228</v>
      </c>
      <c r="C299" s="44" t="s">
        <v>2447</v>
      </c>
      <c r="D299" s="44">
        <v>5.65209444142E11</v>
      </c>
      <c r="E299" s="44">
        <v>1599.0</v>
      </c>
      <c r="F299" s="44" t="s">
        <v>2279</v>
      </c>
      <c r="G299" s="45"/>
      <c r="H299" s="42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2"/>
      <c r="B300" s="54" t="s">
        <v>2448</v>
      </c>
      <c r="C300" s="44">
        <v>7.708263289E9</v>
      </c>
      <c r="D300" s="44">
        <v>1.12594651568E11</v>
      </c>
      <c r="E300" s="44">
        <v>1770.0</v>
      </c>
      <c r="F300" s="44" t="s">
        <v>388</v>
      </c>
      <c r="G300" s="45"/>
      <c r="H300" s="42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2"/>
      <c r="B301" s="54" t="s">
        <v>2449</v>
      </c>
      <c r="C301" s="44" t="s">
        <v>2450</v>
      </c>
      <c r="D301" s="44">
        <v>5.28641751027E11</v>
      </c>
      <c r="E301" s="44">
        <v>2607.0</v>
      </c>
      <c r="F301" s="44" t="s">
        <v>2451</v>
      </c>
      <c r="G301" s="45"/>
      <c r="H301" s="42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2"/>
      <c r="B302" s="54" t="s">
        <v>2452</v>
      </c>
      <c r="C302" s="44" t="s">
        <v>2453</v>
      </c>
      <c r="D302" s="44">
        <v>5.65240395311E11</v>
      </c>
      <c r="E302" s="44">
        <v>1503.0</v>
      </c>
      <c r="F302" s="44" t="s">
        <v>2454</v>
      </c>
      <c r="G302" s="45"/>
      <c r="H302" s="42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2"/>
      <c r="B303" s="44" t="s">
        <v>2455</v>
      </c>
      <c r="C303" s="44">
        <v>8.618132718E9</v>
      </c>
      <c r="D303" s="44">
        <v>9.57442432408E11</v>
      </c>
      <c r="E303" s="44">
        <v>1599.0</v>
      </c>
      <c r="F303" s="44" t="s">
        <v>2299</v>
      </c>
      <c r="G303" s="45"/>
      <c r="H303" s="42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2"/>
      <c r="B304" s="44" t="s">
        <v>179</v>
      </c>
      <c r="C304" s="44">
        <v>9.080102913E9</v>
      </c>
      <c r="D304" s="44">
        <v>5.65292490528E11</v>
      </c>
      <c r="E304" s="44">
        <v>1599.0</v>
      </c>
      <c r="F304" s="44" t="s">
        <v>2456</v>
      </c>
      <c r="G304" s="45"/>
      <c r="H304" s="42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4"/>
      <c r="B305" s="44"/>
      <c r="C305" s="44"/>
      <c r="D305" s="44">
        <v>5.65271195877E11</v>
      </c>
      <c r="E305" s="44"/>
      <c r="F305" s="44"/>
      <c r="G305" s="45"/>
      <c r="H305" s="42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22.5" customHeight="1">
      <c r="A306" s="42"/>
      <c r="B306" s="44" t="s">
        <v>2457</v>
      </c>
      <c r="C306" s="44">
        <v>9.89464179E9</v>
      </c>
      <c r="D306" s="44">
        <v>1.12602076958E11</v>
      </c>
      <c r="E306" s="44">
        <v>1599.0</v>
      </c>
      <c r="F306" s="44" t="s">
        <v>2347</v>
      </c>
      <c r="G306" s="45"/>
      <c r="H306" s="42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4"/>
      <c r="B307" s="44"/>
      <c r="C307" s="44"/>
      <c r="D307" s="44">
        <v>1.12604151844E11</v>
      </c>
      <c r="E307" s="44"/>
      <c r="F307" s="44"/>
      <c r="G307" s="45"/>
      <c r="H307" s="42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2"/>
      <c r="B308" s="44" t="s">
        <v>2458</v>
      </c>
      <c r="C308" s="44" t="s">
        <v>2459</v>
      </c>
      <c r="D308" s="44">
        <v>9.10625288878E11</v>
      </c>
      <c r="E308" s="44">
        <v>3514.0</v>
      </c>
      <c r="F308" s="52" t="s">
        <v>96</v>
      </c>
      <c r="G308" s="45"/>
      <c r="H308" s="42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4" t="s">
        <v>2460</v>
      </c>
      <c r="B309" s="44" t="s">
        <v>751</v>
      </c>
      <c r="C309" s="44" t="s">
        <v>2461</v>
      </c>
      <c r="D309" s="44">
        <v>1.12620387702E11</v>
      </c>
      <c r="E309" s="44">
        <v>2004.0</v>
      </c>
      <c r="F309" s="44" t="s">
        <v>2462</v>
      </c>
      <c r="G309" s="45"/>
      <c r="H309" s="42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2"/>
      <c r="B310" s="54" t="s">
        <v>2463</v>
      </c>
      <c r="C310" s="44">
        <v>6.590584551E9</v>
      </c>
      <c r="D310" s="44"/>
      <c r="E310" s="44">
        <v>1599.0</v>
      </c>
      <c r="F310" s="44" t="s">
        <v>2464</v>
      </c>
      <c r="G310" s="45"/>
      <c r="H310" s="42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4"/>
      <c r="B311" s="52" t="s">
        <v>2465</v>
      </c>
      <c r="C311" s="44" t="s">
        <v>2466</v>
      </c>
      <c r="D311" s="44">
        <v>5.2877466809E11</v>
      </c>
      <c r="E311" s="44">
        <v>2004.0</v>
      </c>
      <c r="F311" s="44" t="s">
        <v>2467</v>
      </c>
      <c r="G311" s="45"/>
      <c r="H311" s="42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2"/>
      <c r="B312" s="52" t="s">
        <v>2468</v>
      </c>
      <c r="C312" s="44" t="s">
        <v>2469</v>
      </c>
      <c r="D312" s="44">
        <v>5.28715021581E11</v>
      </c>
      <c r="E312" s="44">
        <v>2004.0</v>
      </c>
      <c r="F312" s="44" t="s">
        <v>2470</v>
      </c>
      <c r="G312" s="45"/>
      <c r="H312" s="42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2"/>
      <c r="B313" s="44" t="s">
        <v>2471</v>
      </c>
      <c r="C313" s="44">
        <v>9.894553887E9</v>
      </c>
      <c r="D313" s="44">
        <v>5.28705628861E11</v>
      </c>
      <c r="E313" s="44">
        <v>2360.0</v>
      </c>
      <c r="F313" s="44" t="s">
        <v>266</v>
      </c>
      <c r="G313" s="45"/>
      <c r="H313" s="42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2"/>
      <c r="B314" s="44" t="s">
        <v>2472</v>
      </c>
      <c r="C314" s="44">
        <v>8.07254008E9</v>
      </c>
      <c r="D314" s="44">
        <v>5.28745235476E11</v>
      </c>
      <c r="E314" s="44">
        <v>1599.0</v>
      </c>
      <c r="F314" s="44" t="s">
        <v>2473</v>
      </c>
      <c r="G314" s="45"/>
      <c r="H314" s="42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4"/>
      <c r="B315" s="44" t="s">
        <v>2474</v>
      </c>
      <c r="C315" s="44">
        <v>9.363234677E9</v>
      </c>
      <c r="D315" s="44">
        <v>1.1264818566E11</v>
      </c>
      <c r="E315" s="44">
        <v>1599.0</v>
      </c>
      <c r="F315" s="44" t="s">
        <v>2285</v>
      </c>
      <c r="G315" s="45"/>
      <c r="H315" s="42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4" t="s">
        <v>2475</v>
      </c>
      <c r="B316" s="44" t="s">
        <v>2476</v>
      </c>
      <c r="C316" s="44">
        <v>8.608785131E9</v>
      </c>
      <c r="D316" s="44">
        <v>5.65475920447E11</v>
      </c>
      <c r="E316" s="44">
        <v>1503.0</v>
      </c>
      <c r="F316" s="44" t="s">
        <v>2477</v>
      </c>
      <c r="G316" s="45"/>
      <c r="H316" s="42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2"/>
      <c r="B317" s="44" t="s">
        <v>2478</v>
      </c>
      <c r="C317" s="44" t="s">
        <v>2479</v>
      </c>
      <c r="D317" s="44" t="s">
        <v>2480</v>
      </c>
      <c r="E317" s="44">
        <v>2607.0</v>
      </c>
      <c r="F317" s="44" t="s">
        <v>52</v>
      </c>
      <c r="G317" s="45"/>
      <c r="H317" s="42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2"/>
      <c r="B318" s="44" t="s">
        <v>929</v>
      </c>
      <c r="C318" s="44" t="s">
        <v>2481</v>
      </c>
      <c r="D318" s="44">
        <v>5.28789419446E11</v>
      </c>
      <c r="E318" s="44">
        <v>3360.0</v>
      </c>
      <c r="F318" s="44" t="s">
        <v>1939</v>
      </c>
      <c r="G318" s="45"/>
      <c r="H318" s="42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2"/>
      <c r="B319" s="52" t="s">
        <v>2482</v>
      </c>
      <c r="C319" s="52">
        <v>9.164382038E9</v>
      </c>
      <c r="D319" s="44" t="s">
        <v>2483</v>
      </c>
      <c r="E319" s="44">
        <v>1770.0</v>
      </c>
      <c r="F319" s="52" t="s">
        <v>348</v>
      </c>
      <c r="G319" s="57"/>
      <c r="H319" s="42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2"/>
      <c r="B320" s="52" t="s">
        <v>2484</v>
      </c>
      <c r="C320" s="52">
        <v>9.442426754E9</v>
      </c>
      <c r="D320" s="44">
        <v>1.12687839219E11</v>
      </c>
      <c r="E320" s="44">
        <v>1180.0</v>
      </c>
      <c r="F320" s="52" t="s">
        <v>442</v>
      </c>
      <c r="G320" s="57"/>
      <c r="H320" s="42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2"/>
      <c r="B321" s="52" t="s">
        <v>2485</v>
      </c>
      <c r="C321" s="52">
        <v>6.38342036E9</v>
      </c>
      <c r="D321" s="52">
        <v>5.65451170452E11</v>
      </c>
      <c r="E321" s="44">
        <v>1599.0</v>
      </c>
      <c r="F321" s="52" t="s">
        <v>2285</v>
      </c>
      <c r="G321" s="57"/>
      <c r="H321" s="42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2"/>
      <c r="B322" s="52" t="s">
        <v>1674</v>
      </c>
      <c r="C322" s="52" t="s">
        <v>2486</v>
      </c>
      <c r="D322" s="52">
        <v>5.65483993665E11</v>
      </c>
      <c r="E322" s="52">
        <v>5967.0</v>
      </c>
      <c r="F322" s="52" t="s">
        <v>2487</v>
      </c>
      <c r="G322" s="57"/>
      <c r="H322" s="42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2"/>
      <c r="B323" s="44" t="s">
        <v>2488</v>
      </c>
      <c r="C323" s="44" t="s">
        <v>2489</v>
      </c>
      <c r="D323" s="44" t="s">
        <v>2490</v>
      </c>
      <c r="E323" s="44">
        <v>6012.0</v>
      </c>
      <c r="F323" s="44" t="s">
        <v>2491</v>
      </c>
      <c r="G323" s="57"/>
      <c r="H323" s="42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4"/>
      <c r="B324" s="44" t="s">
        <v>1648</v>
      </c>
      <c r="C324" s="44" t="s">
        <v>2492</v>
      </c>
      <c r="D324" s="44" t="s">
        <v>2493</v>
      </c>
      <c r="E324" s="44">
        <v>2004.0</v>
      </c>
      <c r="F324" s="52" t="s">
        <v>770</v>
      </c>
      <c r="G324" s="57"/>
      <c r="H324" s="42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2"/>
      <c r="B325" s="44" t="s">
        <v>2494</v>
      </c>
      <c r="C325" s="44" t="s">
        <v>2495</v>
      </c>
      <c r="D325" s="44">
        <v>1.12698556141E11</v>
      </c>
      <c r="E325" s="44">
        <v>1599.0</v>
      </c>
      <c r="F325" s="44" t="s">
        <v>2496</v>
      </c>
      <c r="G325" s="45"/>
      <c r="H325" s="42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4" t="s">
        <v>2497</v>
      </c>
      <c r="B326" s="44" t="s">
        <v>2498</v>
      </c>
      <c r="C326" s="44">
        <v>9.344946899E9</v>
      </c>
      <c r="D326" s="44" t="s">
        <v>2499</v>
      </c>
      <c r="E326" s="44">
        <v>4612.0</v>
      </c>
      <c r="F326" s="44" t="s">
        <v>2500</v>
      </c>
      <c r="G326" s="45"/>
      <c r="H326" s="42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2"/>
      <c r="B327" s="44" t="s">
        <v>2501</v>
      </c>
      <c r="C327" s="44" t="s">
        <v>2502</v>
      </c>
      <c r="D327" s="44" t="s">
        <v>2503</v>
      </c>
      <c r="E327" s="44">
        <v>2004.0</v>
      </c>
      <c r="F327" s="44" t="s">
        <v>2504</v>
      </c>
      <c r="G327" s="45"/>
      <c r="H327" s="42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2"/>
      <c r="B328" s="44" t="s">
        <v>2505</v>
      </c>
      <c r="C328" s="44" t="s">
        <v>2506</v>
      </c>
      <c r="D328" s="44" t="s">
        <v>2507</v>
      </c>
      <c r="E328" s="44">
        <v>3360.0</v>
      </c>
      <c r="F328" s="44" t="s">
        <v>834</v>
      </c>
      <c r="G328" s="45"/>
      <c r="H328" s="42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4"/>
      <c r="B329" s="44" t="s">
        <v>2508</v>
      </c>
      <c r="C329" s="44">
        <v>9.962847599E9</v>
      </c>
      <c r="D329" s="44">
        <v>1.1223461441E11</v>
      </c>
      <c r="E329" s="44">
        <v>1599.0</v>
      </c>
      <c r="F329" s="44" t="s">
        <v>2509</v>
      </c>
      <c r="G329" s="45"/>
      <c r="H329" s="42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2"/>
      <c r="B330" s="44" t="s">
        <v>2510</v>
      </c>
      <c r="C330" s="44">
        <v>9.952920135E9</v>
      </c>
      <c r="D330" s="44">
        <v>5.28994221279E11</v>
      </c>
      <c r="E330" s="44">
        <v>1503.0</v>
      </c>
      <c r="F330" s="44" t="s">
        <v>2313</v>
      </c>
      <c r="G330" s="45"/>
      <c r="H330" s="42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2"/>
      <c r="B331" s="44" t="s">
        <v>2511</v>
      </c>
      <c r="C331" s="44" t="s">
        <v>1964</v>
      </c>
      <c r="D331" s="44">
        <v>1.12737775759E11</v>
      </c>
      <c r="E331" s="44">
        <v>1599.0</v>
      </c>
      <c r="F331" s="44" t="s">
        <v>2512</v>
      </c>
      <c r="G331" s="45"/>
      <c r="H331" s="42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2"/>
      <c r="B332" s="52" t="s">
        <v>2513</v>
      </c>
      <c r="C332" s="44" t="s">
        <v>2514</v>
      </c>
      <c r="D332" s="44" t="s">
        <v>2515</v>
      </c>
      <c r="E332" s="44"/>
      <c r="F332" s="44" t="s">
        <v>2516</v>
      </c>
      <c r="G332" s="45"/>
      <c r="H332" s="42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4"/>
      <c r="B333" s="44" t="s">
        <v>1085</v>
      </c>
      <c r="C333" s="44" t="s">
        <v>2517</v>
      </c>
      <c r="D333" s="44">
        <v>5.28794383926E11</v>
      </c>
      <c r="E333" s="44">
        <v>2004.0</v>
      </c>
      <c r="F333" s="44" t="s">
        <v>45</v>
      </c>
      <c r="G333" s="45"/>
      <c r="H333" s="42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2"/>
      <c r="B334" s="44" t="s">
        <v>2518</v>
      </c>
      <c r="C334" s="44" t="s">
        <v>2519</v>
      </c>
      <c r="D334" s="44">
        <v>5.2894919623E11</v>
      </c>
      <c r="E334" s="44">
        <v>1599.0</v>
      </c>
      <c r="F334" s="44" t="s">
        <v>2520</v>
      </c>
      <c r="G334" s="45"/>
      <c r="H334" s="42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2"/>
      <c r="B335" s="44" t="s">
        <v>2521</v>
      </c>
      <c r="C335" s="44">
        <v>9.080155971E9</v>
      </c>
      <c r="D335" s="44">
        <v>6.92365432E8</v>
      </c>
      <c r="E335" s="44">
        <v>1599.0</v>
      </c>
      <c r="F335" s="44" t="s">
        <v>2520</v>
      </c>
      <c r="G335" s="45"/>
      <c r="H335" s="42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2"/>
      <c r="B336" s="52" t="s">
        <v>2522</v>
      </c>
      <c r="C336" s="44">
        <v>7.639789224E9</v>
      </c>
      <c r="D336" s="44">
        <v>1.12751871841E11</v>
      </c>
      <c r="E336" s="44">
        <v>1770.0</v>
      </c>
      <c r="F336" s="44" t="s">
        <v>50</v>
      </c>
      <c r="G336" s="45"/>
      <c r="H336" s="42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2"/>
      <c r="B337" s="44" t="s">
        <v>2094</v>
      </c>
      <c r="C337" s="44">
        <v>7.010475396E9</v>
      </c>
      <c r="D337" s="44">
        <v>6.71231562895E11</v>
      </c>
      <c r="E337" s="44">
        <v>1503.0</v>
      </c>
      <c r="F337" s="44" t="s">
        <v>582</v>
      </c>
      <c r="G337" s="45"/>
      <c r="H337" s="42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2"/>
      <c r="B338" s="46" t="s">
        <v>2523</v>
      </c>
      <c r="C338" s="46">
        <v>9.944115967E9</v>
      </c>
      <c r="D338" s="46">
        <v>5.05667969848E11</v>
      </c>
      <c r="E338" s="46">
        <v>1770.0</v>
      </c>
      <c r="F338" s="46" t="s">
        <v>50</v>
      </c>
      <c r="G338" s="45"/>
      <c r="H338" s="42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4" t="s">
        <v>2524</v>
      </c>
      <c r="B339" s="44" t="s">
        <v>2525</v>
      </c>
      <c r="C339" s="44">
        <v>9.167383894E9</v>
      </c>
      <c r="D339" s="44" t="s">
        <v>2526</v>
      </c>
      <c r="E339" s="44">
        <v>1770.0</v>
      </c>
      <c r="F339" s="46" t="s">
        <v>50</v>
      </c>
      <c r="G339" s="45"/>
      <c r="H339" s="42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4"/>
      <c r="B340" s="44" t="s">
        <v>2527</v>
      </c>
      <c r="C340" s="66" t="s">
        <v>2528</v>
      </c>
      <c r="D340" s="44"/>
      <c r="E340" s="44"/>
      <c r="F340" s="44"/>
      <c r="G340" s="45"/>
      <c r="H340" s="42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53.25" customHeight="1">
      <c r="A341" s="42"/>
      <c r="B341" s="44" t="s">
        <v>2529</v>
      </c>
      <c r="C341" s="44">
        <v>9.740406203E9</v>
      </c>
      <c r="D341" s="44">
        <v>9.80258986037E11</v>
      </c>
      <c r="E341" s="44">
        <v>1770.0</v>
      </c>
      <c r="F341" s="46" t="s">
        <v>50</v>
      </c>
      <c r="G341" s="45"/>
      <c r="H341" s="42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2"/>
      <c r="B342" s="44" t="s">
        <v>2530</v>
      </c>
      <c r="C342" s="44">
        <v>9.97689046E9</v>
      </c>
      <c r="D342" s="44" t="s">
        <v>2531</v>
      </c>
      <c r="E342" s="44">
        <v>3360.0</v>
      </c>
      <c r="F342" s="44" t="s">
        <v>2532</v>
      </c>
      <c r="G342" s="45"/>
      <c r="H342" s="42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2"/>
      <c r="B343" s="44" t="s">
        <v>639</v>
      </c>
      <c r="C343" s="44">
        <v>9.944301087E9</v>
      </c>
      <c r="D343" s="44">
        <v>3.86496002695E11</v>
      </c>
      <c r="E343" s="44">
        <v>1770.0</v>
      </c>
      <c r="F343" s="44" t="s">
        <v>50</v>
      </c>
      <c r="G343" s="45"/>
      <c r="H343" s="42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2"/>
      <c r="B344" s="52" t="s">
        <v>2533</v>
      </c>
      <c r="C344" s="44">
        <v>8.24806948E9</v>
      </c>
      <c r="D344" s="44">
        <v>1.12791114615E11</v>
      </c>
      <c r="E344" s="44">
        <v>1180.0</v>
      </c>
      <c r="F344" s="44" t="s">
        <v>39</v>
      </c>
      <c r="G344" s="45"/>
      <c r="H344" s="42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2"/>
      <c r="B345" s="52" t="s">
        <v>2534</v>
      </c>
      <c r="C345" s="44" t="s">
        <v>2528</v>
      </c>
      <c r="D345" s="44"/>
      <c r="E345" s="44"/>
      <c r="F345" s="52" t="s">
        <v>2535</v>
      </c>
      <c r="G345" s="45"/>
      <c r="H345" s="42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2"/>
      <c r="B346" s="52"/>
      <c r="C346" s="44"/>
      <c r="D346" s="44"/>
      <c r="E346" s="44"/>
      <c r="F346" s="44" t="s">
        <v>2536</v>
      </c>
      <c r="G346" s="45"/>
      <c r="H346" s="42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2"/>
      <c r="B347" s="52"/>
      <c r="C347" s="44"/>
      <c r="D347" s="44" t="s">
        <v>2537</v>
      </c>
      <c r="E347" s="44">
        <v>6500.0</v>
      </c>
      <c r="F347" s="44" t="s">
        <v>2538</v>
      </c>
      <c r="G347" s="45"/>
      <c r="H347" s="42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2"/>
      <c r="B348" s="52" t="s">
        <v>975</v>
      </c>
      <c r="C348" s="44">
        <v>9.97689046E9</v>
      </c>
      <c r="D348" s="44">
        <v>1.12788631769E11</v>
      </c>
      <c r="E348" s="44"/>
      <c r="F348" s="44" t="s">
        <v>834</v>
      </c>
      <c r="G348" s="45"/>
      <c r="H348" s="42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2"/>
      <c r="B349" s="52"/>
      <c r="C349" s="44"/>
      <c r="D349" s="44">
        <v>1.12788650587E11</v>
      </c>
      <c r="E349" s="44">
        <v>3360.0</v>
      </c>
      <c r="F349" s="44"/>
      <c r="G349" s="45"/>
      <c r="H349" s="42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2"/>
      <c r="B350" s="52" t="s">
        <v>2539</v>
      </c>
      <c r="C350" s="44">
        <v>8.939274367E9</v>
      </c>
      <c r="D350" s="44"/>
      <c r="E350" s="44"/>
      <c r="F350" s="44" t="s">
        <v>299</v>
      </c>
      <c r="G350" s="45"/>
      <c r="H350" s="42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2"/>
      <c r="B351" s="52"/>
      <c r="C351" s="44"/>
      <c r="D351" s="44"/>
      <c r="E351" s="44">
        <v>3000.0</v>
      </c>
      <c r="F351" s="44" t="s">
        <v>2540</v>
      </c>
      <c r="G351" s="45"/>
      <c r="H351" s="42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2"/>
      <c r="B352" s="52" t="s">
        <v>2541</v>
      </c>
      <c r="C352" s="44" t="s">
        <v>2542</v>
      </c>
      <c r="D352" s="44">
        <v>5.29097094844E11</v>
      </c>
      <c r="E352" s="44">
        <v>1180.0</v>
      </c>
      <c r="F352" s="44" t="s">
        <v>2543</v>
      </c>
      <c r="G352" s="45"/>
      <c r="H352" s="42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4"/>
      <c r="B353" s="52" t="s">
        <v>2544</v>
      </c>
      <c r="C353" s="44">
        <v>7.845431829E9</v>
      </c>
      <c r="D353" s="44">
        <v>1.12805477303E11</v>
      </c>
      <c r="E353" s="44">
        <v>1599.0</v>
      </c>
      <c r="F353" s="44" t="s">
        <v>2545</v>
      </c>
      <c r="G353" s="45"/>
      <c r="H353" s="42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4" t="s">
        <v>2546</v>
      </c>
      <c r="B354" s="44" t="s">
        <v>2547</v>
      </c>
      <c r="C354" s="44">
        <f>971502479639</f>
        <v>971502479639</v>
      </c>
      <c r="D354" s="44">
        <v>1.12763581245E11</v>
      </c>
      <c r="E354" s="44">
        <v>1500.0</v>
      </c>
      <c r="F354" s="44" t="s">
        <v>2545</v>
      </c>
      <c r="G354" s="45"/>
      <c r="H354" s="42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2"/>
      <c r="B355" s="44" t="s">
        <v>2548</v>
      </c>
      <c r="C355" s="46" t="s">
        <v>2549</v>
      </c>
      <c r="D355" s="44">
        <v>1.12824120474E11</v>
      </c>
      <c r="E355" s="44">
        <v>2360.0</v>
      </c>
      <c r="F355" s="44" t="s">
        <v>266</v>
      </c>
      <c r="G355" s="45"/>
      <c r="H355" s="42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68"/>
      <c r="B356" s="44" t="s">
        <v>2550</v>
      </c>
      <c r="C356" s="46">
        <v>8.9393297E9</v>
      </c>
      <c r="D356" s="44">
        <v>5.29113680196E11</v>
      </c>
      <c r="E356" s="44">
        <v>1770.0</v>
      </c>
      <c r="F356" s="44" t="s">
        <v>252</v>
      </c>
      <c r="G356" s="45"/>
      <c r="H356" s="42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4"/>
      <c r="B357" s="44" t="s">
        <v>2551</v>
      </c>
      <c r="C357" s="46">
        <v>8.667516014E9</v>
      </c>
      <c r="D357" s="44">
        <v>5.29151966319E11</v>
      </c>
      <c r="E357" s="44">
        <v>1599.0</v>
      </c>
      <c r="F357" s="44" t="s">
        <v>2509</v>
      </c>
      <c r="G357" s="45"/>
      <c r="H357" s="42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2"/>
      <c r="B358" s="52" t="s">
        <v>2552</v>
      </c>
      <c r="C358" s="44">
        <v>9.952679178E9</v>
      </c>
      <c r="D358" s="44">
        <v>5.65747410845E11</v>
      </c>
      <c r="E358" s="44">
        <v>1503.0</v>
      </c>
      <c r="F358" s="44" t="s">
        <v>2553</v>
      </c>
      <c r="G358" s="45"/>
      <c r="H358" s="42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2"/>
      <c r="B359" s="52" t="s">
        <v>2554</v>
      </c>
      <c r="C359" s="44">
        <v>8.610996743E9</v>
      </c>
      <c r="D359" s="44">
        <v>5.29106869489E11</v>
      </c>
      <c r="E359" s="44">
        <v>1770.0</v>
      </c>
      <c r="F359" s="44" t="s">
        <v>252</v>
      </c>
      <c r="G359" s="45"/>
      <c r="H359" s="42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2"/>
      <c r="B360" s="44" t="s">
        <v>2555</v>
      </c>
      <c r="C360" s="44">
        <v>8.095186772E9</v>
      </c>
      <c r="D360" s="44" t="s">
        <v>2556</v>
      </c>
      <c r="E360" s="44">
        <v>2607.0</v>
      </c>
      <c r="F360" s="44" t="s">
        <v>2557</v>
      </c>
      <c r="G360" s="45"/>
      <c r="H360" s="42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2"/>
      <c r="B361" s="52" t="s">
        <v>2558</v>
      </c>
      <c r="C361" s="44" t="s">
        <v>2559</v>
      </c>
      <c r="D361" s="44">
        <v>5.29157898295E11</v>
      </c>
      <c r="E361" s="44">
        <v>1770.0</v>
      </c>
      <c r="F361" s="44" t="s">
        <v>60</v>
      </c>
      <c r="G361" s="45"/>
      <c r="H361" s="42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2"/>
      <c r="B362" s="52" t="s">
        <v>2560</v>
      </c>
      <c r="C362" s="44">
        <v>7.35869461E9</v>
      </c>
      <c r="D362" s="44">
        <v>5.29115902497E11</v>
      </c>
      <c r="E362" s="44">
        <v>2360.0</v>
      </c>
      <c r="F362" s="44" t="s">
        <v>266</v>
      </c>
      <c r="G362" s="45"/>
      <c r="H362" s="42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69"/>
      <c r="B363" s="69" t="s">
        <v>2561</v>
      </c>
      <c r="C363" s="69">
        <v>4.1793055221E10</v>
      </c>
      <c r="D363" s="69">
        <v>5.6577282598E11</v>
      </c>
      <c r="E363" s="69">
        <v>1700.0</v>
      </c>
      <c r="F363" s="69" t="s">
        <v>2562</v>
      </c>
      <c r="G363" s="70"/>
      <c r="H363" s="71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42"/>
      <c r="B364" s="52" t="s">
        <v>2563</v>
      </c>
      <c r="C364" s="44">
        <v>9.688930316E9</v>
      </c>
      <c r="D364" s="44">
        <v>5.65712824521E11</v>
      </c>
      <c r="E364" s="44">
        <v>1599.0</v>
      </c>
      <c r="F364" s="44" t="s">
        <v>2540</v>
      </c>
      <c r="G364" s="45"/>
      <c r="H364" s="42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2"/>
      <c r="B365" s="52" t="s">
        <v>2564</v>
      </c>
      <c r="C365" s="44">
        <v>9.940351435E9</v>
      </c>
      <c r="D365" s="44" t="s">
        <v>2565</v>
      </c>
      <c r="E365" s="44">
        <v>2004.0</v>
      </c>
      <c r="F365" s="44" t="s">
        <v>2566</v>
      </c>
      <c r="G365" s="45"/>
      <c r="H365" s="42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2"/>
      <c r="B366" s="44" t="s">
        <v>2567</v>
      </c>
      <c r="C366" s="44">
        <v>9.600129482E9</v>
      </c>
      <c r="D366" s="44">
        <v>1.12858648319E11</v>
      </c>
      <c r="E366" s="44">
        <v>2607.0</v>
      </c>
      <c r="F366" s="44" t="s">
        <v>52</v>
      </c>
      <c r="G366" s="45"/>
      <c r="H366" s="42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2"/>
      <c r="B367" s="44" t="s">
        <v>2568</v>
      </c>
      <c r="C367" s="44">
        <f>971563887532</f>
        <v>971563887532</v>
      </c>
      <c r="D367" s="44" t="s">
        <v>2569</v>
      </c>
      <c r="E367" s="44">
        <v>2004.0</v>
      </c>
      <c r="F367" s="44" t="s">
        <v>770</v>
      </c>
      <c r="G367" s="45"/>
      <c r="H367" s="42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2"/>
      <c r="B368" s="44" t="s">
        <v>2570</v>
      </c>
      <c r="C368" s="44">
        <v>8.61047993E9</v>
      </c>
      <c r="D368" s="44">
        <v>5.65781950637E11</v>
      </c>
      <c r="E368" s="44">
        <v>1599.0</v>
      </c>
      <c r="F368" s="44" t="s">
        <v>2540</v>
      </c>
      <c r="G368" s="45"/>
      <c r="H368" s="42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4"/>
      <c r="B369" s="44" t="s">
        <v>2571</v>
      </c>
      <c r="C369" s="44">
        <v>9.48235994E9</v>
      </c>
      <c r="D369" s="44">
        <v>5.65721458378E11</v>
      </c>
      <c r="E369" s="44">
        <v>1599.0</v>
      </c>
      <c r="F369" s="44" t="s">
        <v>2540</v>
      </c>
      <c r="G369" s="45"/>
      <c r="H369" s="42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72" t="s">
        <v>2572</v>
      </c>
      <c r="B370" s="72" t="s">
        <v>2573</v>
      </c>
      <c r="C370" s="72">
        <f>971563887532</f>
        <v>971563887532</v>
      </c>
      <c r="D370" s="72" t="s">
        <v>2574</v>
      </c>
      <c r="E370" s="72">
        <v>8214.0</v>
      </c>
      <c r="F370" s="44" t="s">
        <v>2575</v>
      </c>
      <c r="G370" s="45"/>
      <c r="H370" s="42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4"/>
      <c r="B371" s="44" t="s">
        <v>2570</v>
      </c>
      <c r="C371" s="44">
        <v>8.61047993E9</v>
      </c>
      <c r="D371" s="44">
        <v>5.65776565974E11</v>
      </c>
      <c r="E371" s="44">
        <v>1680.0</v>
      </c>
      <c r="F371" s="44" t="s">
        <v>5</v>
      </c>
      <c r="G371" s="45"/>
      <c r="H371" s="42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2"/>
      <c r="B372" s="44" t="s">
        <v>2576</v>
      </c>
      <c r="C372" s="44">
        <v>6.383781954E9</v>
      </c>
      <c r="D372" s="44">
        <v>5.65836987966E11</v>
      </c>
      <c r="E372" s="44">
        <v>1770.0</v>
      </c>
      <c r="F372" s="44" t="s">
        <v>252</v>
      </c>
      <c r="G372" s="45"/>
      <c r="H372" s="42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2"/>
      <c r="B373" s="52" t="s">
        <v>514</v>
      </c>
      <c r="C373" s="44">
        <v>9.994204975E9</v>
      </c>
      <c r="D373" s="44">
        <v>5.29220518921E11</v>
      </c>
      <c r="E373" s="44">
        <v>1180.0</v>
      </c>
      <c r="F373" s="44" t="s">
        <v>1768</v>
      </c>
      <c r="G373" s="45"/>
      <c r="H373" s="42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2"/>
      <c r="B374" s="52" t="s">
        <v>2577</v>
      </c>
      <c r="C374" s="44">
        <v>9.566298287E9</v>
      </c>
      <c r="D374" s="44">
        <v>1.12879995734E11</v>
      </c>
      <c r="E374" s="44">
        <v>4008.0</v>
      </c>
      <c r="F374" s="44" t="s">
        <v>2578</v>
      </c>
      <c r="G374" s="45"/>
      <c r="H374" s="42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2"/>
      <c r="B375" s="52" t="s">
        <v>2579</v>
      </c>
      <c r="C375" s="44">
        <v>9.481716925E9</v>
      </c>
      <c r="D375" s="44">
        <v>8.97989076295E11</v>
      </c>
      <c r="E375" s="44">
        <v>1503.0</v>
      </c>
      <c r="F375" s="44" t="s">
        <v>568</v>
      </c>
      <c r="G375" s="45"/>
      <c r="H375" s="42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2"/>
      <c r="B376" s="44" t="s">
        <v>2580</v>
      </c>
      <c r="C376" s="44">
        <v>9.444892058E9</v>
      </c>
      <c r="D376" s="44">
        <v>5.65842097519E11</v>
      </c>
      <c r="E376" s="44">
        <v>500.0</v>
      </c>
      <c r="F376" s="44" t="s">
        <v>2581</v>
      </c>
      <c r="G376" s="45"/>
      <c r="H376" s="4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2"/>
      <c r="B377" s="44" t="s">
        <v>572</v>
      </c>
      <c r="C377" s="44">
        <v>8.838490001E9</v>
      </c>
      <c r="D377" s="44">
        <v>5.29241664702E11</v>
      </c>
      <c r="E377" s="44">
        <v>1599.0</v>
      </c>
      <c r="F377" s="52" t="s">
        <v>2582</v>
      </c>
      <c r="G377" s="45"/>
      <c r="H377" s="42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72" t="s">
        <v>2583</v>
      </c>
      <c r="B378" s="44" t="s">
        <v>2584</v>
      </c>
      <c r="C378" s="44">
        <v>9.344463924E9</v>
      </c>
      <c r="D378" s="44">
        <v>5.79272463159E11</v>
      </c>
      <c r="E378" s="44">
        <v>1599.0</v>
      </c>
      <c r="F378" s="52" t="s">
        <v>2582</v>
      </c>
      <c r="G378" s="45"/>
      <c r="H378" s="42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2"/>
      <c r="B379" s="44" t="s">
        <v>2585</v>
      </c>
      <c r="C379" s="44">
        <v>9.677930698E9</v>
      </c>
      <c r="D379" s="44">
        <v>5.65993106232E11</v>
      </c>
      <c r="E379" s="44">
        <v>1770.0</v>
      </c>
      <c r="F379" s="44" t="s">
        <v>1921</v>
      </c>
      <c r="G379" s="45"/>
      <c r="H379" s="42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2"/>
      <c r="B380" s="44" t="s">
        <v>2586</v>
      </c>
      <c r="C380" s="44">
        <v>9.51316062E9</v>
      </c>
      <c r="D380" s="44">
        <v>3.37177913975E11</v>
      </c>
      <c r="E380" s="44">
        <v>1770.0</v>
      </c>
      <c r="F380" s="44" t="s">
        <v>1921</v>
      </c>
      <c r="G380" s="45"/>
      <c r="H380" s="4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2"/>
      <c r="B381" s="44" t="s">
        <v>2587</v>
      </c>
      <c r="C381" s="44">
        <v>7.358513697E9</v>
      </c>
      <c r="D381" s="44">
        <v>5.65930750095E11</v>
      </c>
      <c r="E381" s="44">
        <v>1770.0</v>
      </c>
      <c r="F381" s="44" t="s">
        <v>1921</v>
      </c>
      <c r="G381" s="45"/>
      <c r="H381" s="4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2"/>
      <c r="B382" s="44" t="s">
        <v>2588</v>
      </c>
      <c r="C382" s="44">
        <v>9.841884993E9</v>
      </c>
      <c r="D382" s="44">
        <v>1.12952354124E11</v>
      </c>
      <c r="E382" s="44">
        <v>1770.0</v>
      </c>
      <c r="F382" s="44" t="s">
        <v>1921</v>
      </c>
      <c r="G382" s="45"/>
      <c r="H382" s="42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2"/>
      <c r="B383" s="44" t="s">
        <v>2589</v>
      </c>
      <c r="C383" s="44">
        <v>9.843713668E9</v>
      </c>
      <c r="D383" s="44">
        <v>5.6599775175E11</v>
      </c>
      <c r="E383" s="44">
        <v>1770.0</v>
      </c>
      <c r="F383" s="44" t="s">
        <v>1921</v>
      </c>
      <c r="G383" s="45"/>
      <c r="H383" s="42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2"/>
      <c r="B384" s="44" t="s">
        <v>2590</v>
      </c>
      <c r="C384" s="44">
        <v>8.072893155E9</v>
      </c>
      <c r="D384" s="52">
        <v>4.46557613315E11</v>
      </c>
      <c r="E384" s="44">
        <v>1599.0</v>
      </c>
      <c r="F384" s="44" t="s">
        <v>2591</v>
      </c>
      <c r="G384" s="45"/>
      <c r="H384" s="42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2"/>
      <c r="B385" s="44" t="s">
        <v>322</v>
      </c>
      <c r="C385" s="44">
        <v>6.383977625E9</v>
      </c>
      <c r="D385" s="44">
        <v>1.12959872561E11</v>
      </c>
      <c r="E385" s="44">
        <v>1180.0</v>
      </c>
      <c r="F385" s="44" t="s">
        <v>2592</v>
      </c>
      <c r="G385" s="45"/>
      <c r="H385" s="42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6.5" customHeight="1">
      <c r="A386" s="42"/>
      <c r="B386" s="44" t="s">
        <v>267</v>
      </c>
      <c r="C386" s="44">
        <v>9.989859933E9</v>
      </c>
      <c r="D386" s="44">
        <v>1.12971805784E11</v>
      </c>
      <c r="E386" s="44">
        <v>1770.0</v>
      </c>
      <c r="F386" s="44" t="s">
        <v>1921</v>
      </c>
      <c r="G386" s="45"/>
      <c r="H386" s="42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4" t="s">
        <v>2593</v>
      </c>
      <c r="B387" s="44" t="s">
        <v>2594</v>
      </c>
      <c r="C387" s="44">
        <v>9.442080757E9</v>
      </c>
      <c r="D387" s="44">
        <v>1.12975689425E11</v>
      </c>
      <c r="E387" s="44">
        <v>1599.0</v>
      </c>
      <c r="F387" s="44" t="s">
        <v>2595</v>
      </c>
      <c r="G387" s="45"/>
      <c r="H387" s="42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2"/>
      <c r="B388" s="44" t="s">
        <v>1674</v>
      </c>
      <c r="C388" s="44">
        <v>9.940670186E9</v>
      </c>
      <c r="D388" s="44">
        <v>4.20565072945E11</v>
      </c>
      <c r="E388" s="44">
        <v>1770.0</v>
      </c>
      <c r="F388" s="44" t="s">
        <v>376</v>
      </c>
      <c r="G388" s="45"/>
      <c r="H388" s="42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2"/>
      <c r="B389" s="44" t="s">
        <v>2596</v>
      </c>
      <c r="C389" s="44">
        <f>60167500035</f>
        <v>60167500035</v>
      </c>
      <c r="D389" s="44">
        <v>5.29485205701E11</v>
      </c>
      <c r="E389" s="44">
        <v>1770.0</v>
      </c>
      <c r="F389" s="44" t="s">
        <v>252</v>
      </c>
      <c r="G389" s="45"/>
      <c r="H389" s="42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2"/>
      <c r="B390" s="44" t="s">
        <v>2597</v>
      </c>
      <c r="C390" s="44">
        <v>9.940907616E9</v>
      </c>
      <c r="D390" s="44">
        <v>5.66003248015E11</v>
      </c>
      <c r="E390" s="44">
        <v>1503.0</v>
      </c>
      <c r="F390" s="44" t="s">
        <v>2598</v>
      </c>
      <c r="G390" s="45"/>
      <c r="H390" s="42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2"/>
      <c r="B391" s="44" t="s">
        <v>2599</v>
      </c>
      <c r="C391" s="44">
        <v>9.942373401E9</v>
      </c>
      <c r="D391" s="44" t="s">
        <v>2600</v>
      </c>
      <c r="E391" s="44">
        <v>5511.0</v>
      </c>
      <c r="F391" s="44" t="s">
        <v>2601</v>
      </c>
      <c r="G391" s="45"/>
      <c r="H391" s="42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2"/>
      <c r="B392" s="52" t="s">
        <v>2602</v>
      </c>
      <c r="C392" s="44">
        <v>9.79000127E9</v>
      </c>
      <c r="D392" s="44">
        <v>5.66009545151E11</v>
      </c>
      <c r="E392" s="44">
        <v>1770.0</v>
      </c>
      <c r="F392" s="44" t="s">
        <v>1921</v>
      </c>
      <c r="G392" s="45"/>
      <c r="H392" s="42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2"/>
      <c r="B393" s="52" t="s">
        <v>2603</v>
      </c>
      <c r="C393" s="44">
        <v>8.680000104E9</v>
      </c>
      <c r="D393" s="44">
        <v>5.29309893251E11</v>
      </c>
      <c r="E393" s="44">
        <v>1770.0</v>
      </c>
      <c r="F393" s="44" t="s">
        <v>144</v>
      </c>
      <c r="G393" s="45"/>
      <c r="H393" s="42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2"/>
      <c r="B394" s="52" t="s">
        <v>2604</v>
      </c>
      <c r="C394" s="44">
        <v>9.79000127E9</v>
      </c>
      <c r="D394" s="44">
        <v>5.2948933387E11</v>
      </c>
      <c r="E394" s="44">
        <v>1770.0</v>
      </c>
      <c r="F394" s="44" t="s">
        <v>1921</v>
      </c>
      <c r="G394" s="45"/>
      <c r="H394" s="42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2"/>
      <c r="B395" s="52" t="s">
        <v>2605</v>
      </c>
      <c r="C395" s="44">
        <v>9.176623094E9</v>
      </c>
      <c r="D395" s="44" t="s">
        <v>2606</v>
      </c>
      <c r="E395" s="44">
        <v>2360.0</v>
      </c>
      <c r="F395" s="44" t="s">
        <v>266</v>
      </c>
      <c r="G395" s="45"/>
      <c r="H395" s="42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2"/>
      <c r="B396" s="52" t="s">
        <v>1962</v>
      </c>
      <c r="C396" s="42">
        <f>96897565005</f>
        <v>96897565005</v>
      </c>
      <c r="D396" s="44">
        <v>5.29464338588E11</v>
      </c>
      <c r="E396" s="44">
        <v>11826.0</v>
      </c>
      <c r="F396" s="44" t="s">
        <v>2607</v>
      </c>
      <c r="G396" s="45"/>
      <c r="H396" s="42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2"/>
      <c r="B397" s="44" t="s">
        <v>2608</v>
      </c>
      <c r="C397" s="44">
        <v>8.608820873E9</v>
      </c>
      <c r="D397" s="44">
        <v>5.66050540935E11</v>
      </c>
      <c r="E397" s="44">
        <v>1770.0</v>
      </c>
      <c r="F397" s="44" t="s">
        <v>144</v>
      </c>
      <c r="G397" s="45"/>
      <c r="H397" s="42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2"/>
      <c r="B398" s="44" t="s">
        <v>2209</v>
      </c>
      <c r="C398" s="44">
        <v>9.790466539E9</v>
      </c>
      <c r="D398" s="44">
        <v>5.29498855359E11</v>
      </c>
      <c r="E398" s="44">
        <v>1599.0</v>
      </c>
      <c r="F398" s="44" t="s">
        <v>2582</v>
      </c>
      <c r="G398" s="45"/>
      <c r="H398" s="42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2"/>
      <c r="B399" s="44" t="s">
        <v>957</v>
      </c>
      <c r="C399" s="44">
        <v>9.791251865E9</v>
      </c>
      <c r="D399" s="44">
        <v>5.29439853647E11</v>
      </c>
      <c r="E399" s="44">
        <v>3604.0</v>
      </c>
      <c r="F399" s="44" t="s">
        <v>2609</v>
      </c>
      <c r="G399" s="45"/>
      <c r="H399" s="42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2"/>
      <c r="B400" s="44" t="s">
        <v>2610</v>
      </c>
      <c r="C400" s="44">
        <v>9.894264134E9</v>
      </c>
      <c r="D400" s="44">
        <v>5.66019164718E11</v>
      </c>
      <c r="E400" s="44">
        <v>1503.0</v>
      </c>
      <c r="F400" s="44" t="s">
        <v>2611</v>
      </c>
      <c r="G400" s="45"/>
      <c r="H400" s="42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4" t="s">
        <v>2612</v>
      </c>
      <c r="B401" s="44" t="s">
        <v>2613</v>
      </c>
      <c r="C401" s="44">
        <v>9.677042375E9</v>
      </c>
      <c r="D401" s="44">
        <v>5.2958459645E11</v>
      </c>
      <c r="E401" s="44">
        <v>3604.0</v>
      </c>
      <c r="F401" s="44" t="s">
        <v>2609</v>
      </c>
      <c r="G401" s="45"/>
      <c r="H401" s="42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2"/>
      <c r="B402" s="44" t="s">
        <v>2614</v>
      </c>
      <c r="C402" s="44">
        <v>8.778066565E9</v>
      </c>
      <c r="D402" s="44">
        <v>5.66542882955E11</v>
      </c>
      <c r="E402" s="44">
        <v>1770.0</v>
      </c>
      <c r="F402" s="44" t="s">
        <v>112</v>
      </c>
      <c r="G402" s="45"/>
      <c r="H402" s="42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2"/>
      <c r="B403" s="44" t="s">
        <v>2615</v>
      </c>
      <c r="C403" s="44" t="s">
        <v>2616</v>
      </c>
      <c r="D403" s="44">
        <v>5.29537980588E11</v>
      </c>
      <c r="E403" s="44">
        <v>1770.0</v>
      </c>
      <c r="F403" s="44" t="s">
        <v>112</v>
      </c>
      <c r="G403" s="45"/>
      <c r="H403" s="42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2"/>
      <c r="B404" s="44" t="s">
        <v>2617</v>
      </c>
      <c r="C404" s="44">
        <v>9.940994719E9</v>
      </c>
      <c r="D404" s="44">
        <v>1.1302717682E11</v>
      </c>
      <c r="E404" s="44">
        <v>3006.0</v>
      </c>
      <c r="F404" s="44" t="s">
        <v>2618</v>
      </c>
      <c r="G404" s="45"/>
      <c r="H404" s="42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2"/>
      <c r="B405" s="44" t="s">
        <v>2619</v>
      </c>
      <c r="C405" s="44">
        <v>9.787677329E9</v>
      </c>
      <c r="D405" s="44">
        <v>5.29530602197E11</v>
      </c>
      <c r="E405" s="44">
        <v>1770.0</v>
      </c>
      <c r="F405" s="44" t="s">
        <v>1921</v>
      </c>
      <c r="G405" s="45"/>
      <c r="H405" s="42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2"/>
      <c r="B406" s="44" t="s">
        <v>1590</v>
      </c>
      <c r="C406" s="44">
        <v>9.789190031E9</v>
      </c>
      <c r="D406" s="44">
        <v>5.29555917212E11</v>
      </c>
      <c r="E406" s="44">
        <v>1770.0</v>
      </c>
      <c r="F406" s="44" t="s">
        <v>1921</v>
      </c>
      <c r="G406" s="45"/>
      <c r="H406" s="42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4"/>
      <c r="B407" s="44" t="s">
        <v>2620</v>
      </c>
      <c r="C407" s="44">
        <v>9.597843599E9</v>
      </c>
      <c r="D407" s="44">
        <v>5.29540196412E11</v>
      </c>
      <c r="E407" s="44">
        <v>1599.0</v>
      </c>
      <c r="F407" s="44" t="s">
        <v>2582</v>
      </c>
      <c r="G407" s="45"/>
      <c r="H407" s="42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2"/>
      <c r="B408" s="44" t="s">
        <v>2621</v>
      </c>
      <c r="C408" s="44">
        <v>8.056944373E9</v>
      </c>
      <c r="D408" s="44">
        <v>1.92055590853E11</v>
      </c>
      <c r="E408" s="44">
        <v>2004.0</v>
      </c>
      <c r="F408" s="44" t="s">
        <v>2622</v>
      </c>
      <c r="G408" s="45"/>
      <c r="H408" s="42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2"/>
      <c r="B409" s="44" t="s">
        <v>2623</v>
      </c>
      <c r="C409" s="44">
        <v>9.989843636E9</v>
      </c>
      <c r="D409" s="44">
        <v>5.66182478095E11</v>
      </c>
      <c r="E409" s="44">
        <v>1503.0</v>
      </c>
      <c r="F409" s="44" t="s">
        <v>2624</v>
      </c>
      <c r="G409" s="45"/>
      <c r="H409" s="42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4" t="s">
        <v>2625</v>
      </c>
      <c r="B410" s="44" t="s">
        <v>2626</v>
      </c>
      <c r="C410" s="44">
        <v>9.361241175E9</v>
      </c>
      <c r="D410" s="44">
        <v>5.29530323461E11</v>
      </c>
      <c r="E410" s="44">
        <v>1600.0</v>
      </c>
      <c r="F410" s="44" t="s">
        <v>2627</v>
      </c>
      <c r="G410" s="45"/>
      <c r="H410" s="42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2"/>
      <c r="B411" s="44" t="s">
        <v>2628</v>
      </c>
      <c r="C411" s="44">
        <v>9.677889674E9</v>
      </c>
      <c r="D411" s="44">
        <v>5.29547655086E11</v>
      </c>
      <c r="E411" s="44">
        <v>2004.0</v>
      </c>
      <c r="F411" s="44" t="s">
        <v>2439</v>
      </c>
      <c r="G411" s="45"/>
      <c r="H411" s="42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2"/>
      <c r="B412" s="44" t="s">
        <v>1579</v>
      </c>
      <c r="C412" s="44">
        <v>9.940907681E9</v>
      </c>
      <c r="D412" s="44">
        <v>4.93263360529E11</v>
      </c>
      <c r="E412" s="44">
        <v>2607.0</v>
      </c>
      <c r="F412" s="44" t="s">
        <v>2629</v>
      </c>
      <c r="G412" s="45"/>
      <c r="H412" s="42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2"/>
      <c r="B413" s="44" t="s">
        <v>2630</v>
      </c>
      <c r="C413" s="44">
        <v>9.042008264E9</v>
      </c>
      <c r="D413" s="44">
        <v>5.29661966675E11</v>
      </c>
      <c r="E413" s="44">
        <v>1770.0</v>
      </c>
      <c r="F413" s="44" t="s">
        <v>1921</v>
      </c>
      <c r="G413" s="45"/>
      <c r="H413" s="42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2"/>
      <c r="B414" s="44" t="s">
        <v>32</v>
      </c>
      <c r="C414" s="44">
        <v>8.277106964E9</v>
      </c>
      <c r="D414" s="44">
        <v>1.13068826205E11</v>
      </c>
      <c r="E414" s="44">
        <v>8619.0</v>
      </c>
      <c r="F414" s="44" t="s">
        <v>2631</v>
      </c>
      <c r="G414" s="45"/>
      <c r="H414" s="42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2"/>
      <c r="B415" s="44" t="s">
        <v>2632</v>
      </c>
      <c r="C415" s="44">
        <v>7.550284982E9</v>
      </c>
      <c r="D415" s="44">
        <v>5.29681317057E11</v>
      </c>
      <c r="E415" s="44">
        <v>1770.0</v>
      </c>
      <c r="F415" s="44" t="s">
        <v>112</v>
      </c>
      <c r="G415" s="45"/>
      <c r="H415" s="42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2"/>
      <c r="B416" s="44" t="s">
        <v>2633</v>
      </c>
      <c r="C416" s="44">
        <v>8.277106964E9</v>
      </c>
      <c r="D416" s="44">
        <v>1.13069155662E11</v>
      </c>
      <c r="E416" s="44">
        <v>1503.0</v>
      </c>
      <c r="F416" s="44" t="s">
        <v>2553</v>
      </c>
      <c r="G416" s="45"/>
      <c r="H416" s="42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2"/>
      <c r="B417" s="44" t="s">
        <v>2634</v>
      </c>
      <c r="C417" s="44">
        <v>8.056827456E9</v>
      </c>
      <c r="D417" s="44">
        <v>5.29644553278E11</v>
      </c>
      <c r="E417" s="44">
        <v>1504.0</v>
      </c>
      <c r="F417" s="44" t="s">
        <v>2553</v>
      </c>
      <c r="G417" s="45"/>
      <c r="H417" s="42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2"/>
      <c r="B418" s="44" t="s">
        <v>2635</v>
      </c>
      <c r="C418" s="44">
        <v>9.094448333E9</v>
      </c>
      <c r="D418" s="44">
        <v>5.29616720727E11</v>
      </c>
      <c r="E418" s="44">
        <v>1770.0</v>
      </c>
      <c r="F418" s="44" t="s">
        <v>330</v>
      </c>
      <c r="G418" s="45"/>
      <c r="H418" s="42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2"/>
      <c r="B419" s="44" t="s">
        <v>2636</v>
      </c>
      <c r="C419" s="44">
        <v>9.361509879E9</v>
      </c>
      <c r="D419" s="44">
        <v>1.13072504835E11</v>
      </c>
      <c r="E419" s="44">
        <v>1770.0</v>
      </c>
      <c r="F419" s="44" t="s">
        <v>330</v>
      </c>
      <c r="G419" s="45"/>
      <c r="H419" s="42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4"/>
      <c r="B420" s="44" t="s">
        <v>42</v>
      </c>
      <c r="C420" s="44">
        <v>8.056129439E9</v>
      </c>
      <c r="D420" s="44">
        <v>5.29605447085E11</v>
      </c>
      <c r="E420" s="44">
        <v>1180.0</v>
      </c>
      <c r="F420" s="44" t="s">
        <v>39</v>
      </c>
      <c r="G420" s="45"/>
      <c r="H420" s="42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2"/>
      <c r="B421" s="44" t="s">
        <v>512</v>
      </c>
      <c r="C421" s="44">
        <v>8.61092189E9</v>
      </c>
      <c r="D421" s="44">
        <v>5.29670888774E11</v>
      </c>
      <c r="E421" s="44">
        <v>1770.0</v>
      </c>
      <c r="F421" s="44" t="s">
        <v>112</v>
      </c>
      <c r="G421" s="45"/>
      <c r="H421" s="42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2"/>
      <c r="B422" s="44" t="s">
        <v>2637</v>
      </c>
      <c r="C422" s="44">
        <v>9.865342081E9</v>
      </c>
      <c r="D422" s="44">
        <v>5.29663743303E11</v>
      </c>
      <c r="E422" s="44">
        <v>1770.0</v>
      </c>
      <c r="F422" s="44" t="s">
        <v>1921</v>
      </c>
      <c r="G422" s="45"/>
      <c r="H422" s="42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2"/>
      <c r="B423" s="44" t="s">
        <v>2638</v>
      </c>
      <c r="C423" s="44">
        <f>9444429493</f>
        <v>9444429493</v>
      </c>
      <c r="D423" s="44">
        <v>5.29675157338E11</v>
      </c>
      <c r="E423" s="44">
        <v>1770.0</v>
      </c>
      <c r="F423" s="44" t="s">
        <v>1921</v>
      </c>
      <c r="G423" s="45"/>
      <c r="H423" s="42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2"/>
      <c r="B424" s="44" t="s">
        <v>2639</v>
      </c>
      <c r="C424" s="44">
        <v>8.056917031E9</v>
      </c>
      <c r="D424" s="44">
        <v>5.29675172628E11</v>
      </c>
      <c r="E424" s="44">
        <v>1770.0</v>
      </c>
      <c r="F424" s="44" t="s">
        <v>1921</v>
      </c>
      <c r="G424" s="45"/>
      <c r="H424" s="42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2"/>
      <c r="B425" s="44" t="s">
        <v>2640</v>
      </c>
      <c r="C425" s="44">
        <v>6.382616065E9</v>
      </c>
      <c r="D425" s="44" t="s">
        <v>2641</v>
      </c>
      <c r="E425" s="44">
        <v>1770.0</v>
      </c>
      <c r="F425" s="44" t="s">
        <v>1921</v>
      </c>
      <c r="G425" s="45"/>
      <c r="H425" s="42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2"/>
      <c r="B426" s="52" t="s">
        <v>263</v>
      </c>
      <c r="C426" s="44">
        <v>9.698290909E9</v>
      </c>
      <c r="D426" s="44">
        <v>1.13080283783E11</v>
      </c>
      <c r="E426" s="44">
        <v>1770.0</v>
      </c>
      <c r="F426" s="44" t="s">
        <v>1921</v>
      </c>
      <c r="G426" s="45"/>
      <c r="H426" s="42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2"/>
      <c r="B427" s="44" t="s">
        <v>2642</v>
      </c>
      <c r="C427" s="44">
        <v>9.629160701E9</v>
      </c>
      <c r="D427" s="44">
        <v>5.29607983958E11</v>
      </c>
      <c r="E427" s="44">
        <v>1770.0</v>
      </c>
      <c r="F427" s="44" t="s">
        <v>1921</v>
      </c>
      <c r="G427" s="45"/>
      <c r="H427" s="42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2"/>
      <c r="B428" s="44" t="s">
        <v>2643</v>
      </c>
      <c r="C428" s="44">
        <v>9.842812525E9</v>
      </c>
      <c r="D428" s="44">
        <v>5.29662369807E11</v>
      </c>
      <c r="E428" s="44">
        <v>777.0</v>
      </c>
      <c r="F428" s="44" t="s">
        <v>2644</v>
      </c>
      <c r="G428" s="45"/>
      <c r="H428" s="42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57"/>
      <c r="B429" s="44" t="s">
        <v>2645</v>
      </c>
      <c r="C429" s="44">
        <v>9.884930016E9</v>
      </c>
      <c r="D429" s="44">
        <v>3.22988144086E11</v>
      </c>
      <c r="E429" s="44">
        <v>1770.0</v>
      </c>
      <c r="F429" s="44" t="s">
        <v>2646</v>
      </c>
      <c r="G429" s="45"/>
      <c r="H429" s="42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4"/>
      <c r="B430" s="44" t="s">
        <v>2647</v>
      </c>
      <c r="C430" s="44">
        <v>9.686033442E9</v>
      </c>
      <c r="D430" s="44">
        <v>5.2195491754E10</v>
      </c>
      <c r="E430" s="44">
        <v>1770.0</v>
      </c>
      <c r="F430" s="44" t="s">
        <v>388</v>
      </c>
      <c r="G430" s="45"/>
      <c r="H430" s="42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57"/>
      <c r="B431" s="52" t="s">
        <v>1106</v>
      </c>
      <c r="C431" s="52">
        <v>9.71543899979E11</v>
      </c>
      <c r="D431" s="52">
        <v>1.13085864397E11</v>
      </c>
      <c r="E431" s="44">
        <v>1770.0</v>
      </c>
      <c r="F431" s="44" t="s">
        <v>388</v>
      </c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2" t="s">
        <v>2648</v>
      </c>
      <c r="C432" s="52">
        <v>9.538132254E9</v>
      </c>
      <c r="D432" s="52">
        <v>5.29620463044E11</v>
      </c>
      <c r="E432" s="44">
        <v>1770.0</v>
      </c>
      <c r="F432" s="44" t="s">
        <v>388</v>
      </c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2" t="s">
        <v>2649</v>
      </c>
      <c r="C433" s="52">
        <v>9.498175116E9</v>
      </c>
      <c r="D433" s="52">
        <v>1.13088396798E11</v>
      </c>
      <c r="E433" s="44">
        <v>1770.0</v>
      </c>
      <c r="F433" s="44" t="s">
        <v>388</v>
      </c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2" t="s">
        <v>2650</v>
      </c>
      <c r="C434" s="52">
        <v>9.663601457E9</v>
      </c>
      <c r="D434" s="52">
        <v>7.52160542862E11</v>
      </c>
      <c r="E434" s="44">
        <v>1770.0</v>
      </c>
      <c r="F434" s="44" t="s">
        <v>388</v>
      </c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2" t="s">
        <v>2651</v>
      </c>
      <c r="C435" s="52">
        <v>9.841602222E9</v>
      </c>
      <c r="D435" s="52">
        <v>5.29673990618E11</v>
      </c>
      <c r="E435" s="52">
        <v>1770.0</v>
      </c>
      <c r="F435" s="44" t="s">
        <v>388</v>
      </c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2" t="s">
        <v>2652</v>
      </c>
      <c r="C436" s="52">
        <v>7.639994068E9</v>
      </c>
      <c r="D436" s="52">
        <v>5.66200807831E11</v>
      </c>
      <c r="E436" s="52">
        <v>1770.0</v>
      </c>
      <c r="F436" s="44" t="s">
        <v>388</v>
      </c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44"/>
      <c r="B437" s="52" t="s">
        <v>1085</v>
      </c>
      <c r="C437" s="52">
        <v>9.567152348E9</v>
      </c>
      <c r="D437" s="52">
        <v>7.83107692965E11</v>
      </c>
      <c r="E437" s="52">
        <v>1770.0</v>
      </c>
      <c r="F437" s="44" t="s">
        <v>388</v>
      </c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73" t="s">
        <v>2653</v>
      </c>
      <c r="B438" s="52" t="s">
        <v>543</v>
      </c>
      <c r="C438" s="52">
        <v>9.176288355E9</v>
      </c>
      <c r="D438" s="52">
        <v>5.66372316786E11</v>
      </c>
      <c r="E438" s="52">
        <v>1770.0</v>
      </c>
      <c r="F438" s="44" t="s">
        <v>388</v>
      </c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44" t="s">
        <v>2654</v>
      </c>
      <c r="C439" s="44">
        <v>9.71558622865E11</v>
      </c>
      <c r="D439" s="44">
        <v>5.29686585702E11</v>
      </c>
      <c r="E439" s="44">
        <v>1770.0</v>
      </c>
      <c r="F439" s="44" t="s">
        <v>388</v>
      </c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2" t="s">
        <v>2655</v>
      </c>
      <c r="C440" s="52">
        <v>9.940552373E9</v>
      </c>
      <c r="D440" s="52">
        <v>5.66392033398E11</v>
      </c>
      <c r="E440" s="44">
        <v>1770.0</v>
      </c>
      <c r="F440" s="52" t="s">
        <v>252</v>
      </c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2" t="s">
        <v>2656</v>
      </c>
      <c r="C441" s="52">
        <v>7.200010626E9</v>
      </c>
      <c r="D441" s="52" t="s">
        <v>2657</v>
      </c>
      <c r="E441" s="44">
        <v>1770.0</v>
      </c>
      <c r="F441" s="52" t="s">
        <v>252</v>
      </c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2" t="s">
        <v>2658</v>
      </c>
      <c r="C442" s="52">
        <v>6.382944402E9</v>
      </c>
      <c r="D442" s="52">
        <v>3.91216795235E11</v>
      </c>
      <c r="E442" s="44">
        <v>1770.0</v>
      </c>
      <c r="F442" s="52" t="s">
        <v>252</v>
      </c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2" t="s">
        <v>1738</v>
      </c>
      <c r="C443" s="52">
        <v>9.840632721E9</v>
      </c>
      <c r="D443" s="52">
        <v>5.66358230037E11</v>
      </c>
      <c r="E443" s="44">
        <v>1770.0</v>
      </c>
      <c r="F443" s="52" t="s">
        <v>1921</v>
      </c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2" t="s">
        <v>2659</v>
      </c>
      <c r="C444" s="52">
        <v>8.87034138E9</v>
      </c>
      <c r="D444" s="52">
        <v>5.29748609406E11</v>
      </c>
      <c r="E444" s="44">
        <v>1770.0</v>
      </c>
      <c r="F444" s="52" t="s">
        <v>1921</v>
      </c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2" t="s">
        <v>2660</v>
      </c>
      <c r="C445" s="52">
        <v>9.945600935E9</v>
      </c>
      <c r="D445" s="52">
        <v>6.90215724114E11</v>
      </c>
      <c r="E445" s="44">
        <v>1770.0</v>
      </c>
      <c r="F445" s="52" t="s">
        <v>1921</v>
      </c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2" t="s">
        <v>2661</v>
      </c>
      <c r="C446" s="52">
        <v>6.374865549E9</v>
      </c>
      <c r="D446" s="52">
        <v>5.66367521817E11</v>
      </c>
      <c r="E446" s="44">
        <v>1770.0</v>
      </c>
      <c r="F446" s="52" t="s">
        <v>1921</v>
      </c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69"/>
      <c r="B447" s="74" t="s">
        <v>347</v>
      </c>
      <c r="C447" s="74">
        <f>6590584551</f>
        <v>6590584551</v>
      </c>
      <c r="D447" s="74"/>
      <c r="E447" s="74"/>
      <c r="F447" s="74" t="s">
        <v>442</v>
      </c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57"/>
      <c r="B448" s="52" t="s">
        <v>1184</v>
      </c>
      <c r="C448" s="52">
        <v>9.245290417E9</v>
      </c>
      <c r="D448" s="52">
        <v>1.13113127207E11</v>
      </c>
      <c r="E448" s="44">
        <v>1770.0</v>
      </c>
      <c r="F448" s="52" t="s">
        <v>144</v>
      </c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2" t="s">
        <v>1867</v>
      </c>
      <c r="C449" s="52">
        <v>9.884991873E9</v>
      </c>
      <c r="D449" s="52">
        <v>1.13115348084E11</v>
      </c>
      <c r="E449" s="44">
        <v>1770.0</v>
      </c>
      <c r="F449" s="52" t="s">
        <v>144</v>
      </c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2" t="s">
        <v>2662</v>
      </c>
      <c r="C450" s="52">
        <v>7.708725828E9</v>
      </c>
      <c r="D450" s="52">
        <v>5.6636403518E11</v>
      </c>
      <c r="E450" s="44">
        <v>1770.0</v>
      </c>
      <c r="F450" s="52" t="s">
        <v>144</v>
      </c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2" t="s">
        <v>2663</v>
      </c>
      <c r="C451" s="52">
        <v>9.900579831E9</v>
      </c>
      <c r="D451" s="52">
        <v>5.66330516255E11</v>
      </c>
      <c r="E451" s="52">
        <v>2004.0</v>
      </c>
      <c r="F451" s="52" t="s">
        <v>2664</v>
      </c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2" t="s">
        <v>2665</v>
      </c>
      <c r="C452" s="52">
        <v>8.610226592E9</v>
      </c>
      <c r="D452" s="52">
        <v>5.66337437019E11</v>
      </c>
      <c r="E452" s="44">
        <v>1770.0</v>
      </c>
      <c r="F452" s="52" t="s">
        <v>144</v>
      </c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2" t="s">
        <v>2666</v>
      </c>
      <c r="C453" s="52">
        <v>9.496764412E9</v>
      </c>
      <c r="D453" s="52">
        <v>5.66301028212E11</v>
      </c>
      <c r="E453" s="44">
        <v>1770.0</v>
      </c>
      <c r="F453" s="52" t="s">
        <v>144</v>
      </c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2" t="s">
        <v>1446</v>
      </c>
      <c r="C454" s="52">
        <v>9.476003197E9</v>
      </c>
      <c r="D454" s="52">
        <v>5.6631803498E11</v>
      </c>
      <c r="E454" s="44">
        <v>1770.0</v>
      </c>
      <c r="F454" s="52" t="s">
        <v>144</v>
      </c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44"/>
      <c r="B455" s="52" t="s">
        <v>2667</v>
      </c>
      <c r="C455" s="52">
        <v>9.840699947E9</v>
      </c>
      <c r="D455" s="52">
        <v>5.29794874369E11</v>
      </c>
      <c r="E455" s="52">
        <v>1599.0</v>
      </c>
      <c r="F455" s="52" t="s">
        <v>2595</v>
      </c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2" t="s">
        <v>2668</v>
      </c>
      <c r="C456" s="52">
        <v>6.581133776E9</v>
      </c>
      <c r="D456" s="52">
        <v>3.54606665E8</v>
      </c>
      <c r="E456" s="52">
        <v>4720.0</v>
      </c>
      <c r="F456" s="52" t="s">
        <v>266</v>
      </c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2" t="s">
        <v>683</v>
      </c>
      <c r="C457" s="52">
        <v>9.841617924E9</v>
      </c>
      <c r="D457" s="52">
        <v>5.66303032568E11</v>
      </c>
      <c r="E457" s="52">
        <v>1770.0</v>
      </c>
      <c r="F457" s="52" t="s">
        <v>144</v>
      </c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68"/>
      <c r="B458" s="52" t="s">
        <v>2669</v>
      </c>
      <c r="C458" s="52">
        <v>9.071273751E9</v>
      </c>
      <c r="D458" s="52">
        <v>2.36825372737E11</v>
      </c>
      <c r="E458" s="52">
        <v>1599.0</v>
      </c>
      <c r="F458" s="52" t="s">
        <v>2509</v>
      </c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52" t="s">
        <v>2670</v>
      </c>
      <c r="C459" s="52">
        <v>9.845122779E9</v>
      </c>
      <c r="D459" s="52">
        <v>5.66396637203E11</v>
      </c>
      <c r="E459" s="52">
        <v>1770.0</v>
      </c>
      <c r="F459" s="52" t="s">
        <v>1921</v>
      </c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57"/>
      <c r="B460" s="52" t="s">
        <v>2671</v>
      </c>
      <c r="C460" s="52">
        <v>9.600548159E9</v>
      </c>
      <c r="D460" s="52">
        <v>5.66331247766E11</v>
      </c>
      <c r="E460" s="52">
        <v>1770.0</v>
      </c>
      <c r="F460" s="52" t="s">
        <v>1921</v>
      </c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2" t="s">
        <v>2397</v>
      </c>
      <c r="C461" s="52">
        <v>9.677123709E9</v>
      </c>
      <c r="D461" s="52">
        <v>5.29788524475E11</v>
      </c>
      <c r="E461" s="52">
        <v>1770.0</v>
      </c>
      <c r="F461" s="52" t="s">
        <v>1921</v>
      </c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68"/>
      <c r="B462" s="52" t="s">
        <v>2672</v>
      </c>
      <c r="C462" s="52">
        <v>4.47447923999E11</v>
      </c>
      <c r="D462" s="52" t="s">
        <v>2600</v>
      </c>
      <c r="E462" s="52">
        <v>4720.0</v>
      </c>
      <c r="F462" s="52" t="s">
        <v>266</v>
      </c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68"/>
      <c r="B463" s="52" t="s">
        <v>2673</v>
      </c>
      <c r="C463" s="52">
        <v>9.96244576E9</v>
      </c>
      <c r="D463" s="52" t="s">
        <v>2674</v>
      </c>
      <c r="E463" s="52">
        <v>2003.0</v>
      </c>
      <c r="F463" s="52" t="s">
        <v>2675</v>
      </c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68"/>
      <c r="B464" s="52" t="s">
        <v>2676</v>
      </c>
      <c r="C464" s="52">
        <v>9.946143375E9</v>
      </c>
      <c r="D464" s="52">
        <v>5.66375952095E11</v>
      </c>
      <c r="E464" s="52">
        <v>1770.0</v>
      </c>
      <c r="F464" s="52" t="s">
        <v>297</v>
      </c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52" t="s">
        <v>2677</v>
      </c>
      <c r="C465" s="52">
        <v>7.604881292E9</v>
      </c>
      <c r="D465" s="52">
        <v>1.13127464712E11</v>
      </c>
      <c r="E465" s="52">
        <v>1770.0</v>
      </c>
      <c r="F465" s="52" t="s">
        <v>297</v>
      </c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68"/>
      <c r="B466" s="52" t="s">
        <v>2678</v>
      </c>
      <c r="C466" s="52">
        <v>9.952693605E9</v>
      </c>
      <c r="D466" s="52">
        <v>5.2975030702E11</v>
      </c>
      <c r="E466" s="52">
        <v>1770.0</v>
      </c>
      <c r="F466" s="52" t="s">
        <v>297</v>
      </c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68"/>
      <c r="B467" s="52" t="s">
        <v>2679</v>
      </c>
      <c r="C467" s="52">
        <v>7.695998168E9</v>
      </c>
      <c r="D467" s="52">
        <v>5.6630465047E11</v>
      </c>
      <c r="E467" s="52">
        <v>1770.0</v>
      </c>
      <c r="F467" s="52" t="s">
        <v>297</v>
      </c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68"/>
      <c r="B468" s="52" t="s">
        <v>2680</v>
      </c>
      <c r="C468" s="52">
        <v>9.486662877E9</v>
      </c>
      <c r="D468" s="52">
        <v>5.66372857646E11</v>
      </c>
      <c r="E468" s="52">
        <v>1770.0</v>
      </c>
      <c r="F468" s="52" t="s">
        <v>297</v>
      </c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68"/>
      <c r="B469" s="52" t="s">
        <v>2455</v>
      </c>
      <c r="C469" s="52">
        <v>9.790746762E9</v>
      </c>
      <c r="D469" s="52">
        <v>5.66371055668E11</v>
      </c>
      <c r="E469" s="52">
        <v>1770.0</v>
      </c>
      <c r="F469" s="52" t="s">
        <v>297</v>
      </c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68"/>
      <c r="B470" s="52" t="s">
        <v>2681</v>
      </c>
      <c r="C470" s="52">
        <v>9.487540333E9</v>
      </c>
      <c r="D470" s="52">
        <v>3.5282841777E11</v>
      </c>
      <c r="E470" s="52">
        <v>1770.0</v>
      </c>
      <c r="F470" s="52" t="s">
        <v>297</v>
      </c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68"/>
      <c r="B471" s="52" t="s">
        <v>2682</v>
      </c>
      <c r="C471" s="52">
        <v>9.498176523E9</v>
      </c>
      <c r="D471" s="52">
        <v>5.6630015586E11</v>
      </c>
      <c r="E471" s="52">
        <v>1770.0</v>
      </c>
      <c r="F471" s="52" t="s">
        <v>297</v>
      </c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68"/>
      <c r="B472" s="52" t="s">
        <v>2683</v>
      </c>
      <c r="C472" s="52">
        <v>9.840583334E9</v>
      </c>
      <c r="D472" s="52">
        <v>1.13131295422E11</v>
      </c>
      <c r="E472" s="52">
        <v>1770.0</v>
      </c>
      <c r="F472" s="52" t="s">
        <v>297</v>
      </c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68"/>
      <c r="B473" s="52" t="s">
        <v>2684</v>
      </c>
      <c r="C473" s="52">
        <v>9.566297949E9</v>
      </c>
      <c r="D473" s="52">
        <v>5.66303977285E11</v>
      </c>
      <c r="E473" s="52">
        <v>1770.0</v>
      </c>
      <c r="F473" s="52" t="s">
        <v>297</v>
      </c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68"/>
      <c r="B474" s="52" t="s">
        <v>2685</v>
      </c>
      <c r="C474" s="52">
        <v>9.655376533E9</v>
      </c>
      <c r="D474" s="52">
        <v>5.29751172809E11</v>
      </c>
      <c r="E474" s="52">
        <v>1770.0</v>
      </c>
      <c r="F474" s="52" t="s">
        <v>297</v>
      </c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68"/>
      <c r="B475" s="52" t="s">
        <v>2686</v>
      </c>
      <c r="C475" s="52">
        <v>6.382666604E9</v>
      </c>
      <c r="D475" s="52" t="s">
        <v>2687</v>
      </c>
      <c r="E475" s="52">
        <v>1770.0</v>
      </c>
      <c r="F475" s="52" t="s">
        <v>297</v>
      </c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68"/>
      <c r="B476" s="52" t="s">
        <v>285</v>
      </c>
      <c r="C476" s="52">
        <v>7.448872363E9</v>
      </c>
      <c r="D476" s="52">
        <v>5.66386274004E11</v>
      </c>
      <c r="E476" s="52">
        <v>1770.0</v>
      </c>
      <c r="F476" s="52" t="s">
        <v>297</v>
      </c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68"/>
      <c r="B477" s="52" t="s">
        <v>2648</v>
      </c>
      <c r="C477" s="52">
        <v>8.015047055E9</v>
      </c>
      <c r="D477" s="52">
        <v>5.66371469746E11</v>
      </c>
      <c r="E477" s="52">
        <v>1770.0</v>
      </c>
      <c r="F477" s="52" t="s">
        <v>297</v>
      </c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76"/>
      <c r="B478" s="77" t="s">
        <v>2688</v>
      </c>
      <c r="C478" s="77">
        <v>9.344352717E9</v>
      </c>
      <c r="D478" s="77">
        <v>5.66389877769E11</v>
      </c>
      <c r="E478" s="77">
        <v>1770.0</v>
      </c>
      <c r="F478" s="77" t="s">
        <v>50</v>
      </c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52" t="s">
        <v>2689</v>
      </c>
      <c r="B479" s="52" t="s">
        <v>2690</v>
      </c>
      <c r="C479" s="52">
        <v>7.550038455E9</v>
      </c>
      <c r="D479" s="52">
        <v>5.29887525913E11</v>
      </c>
      <c r="E479" s="52">
        <v>7080.0</v>
      </c>
      <c r="F479" s="52" t="s">
        <v>2691</v>
      </c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68"/>
      <c r="B480" s="52" t="s">
        <v>1674</v>
      </c>
      <c r="C480" s="52">
        <v>6.383977625E9</v>
      </c>
      <c r="D480" s="52">
        <v>5.29878021941E11</v>
      </c>
      <c r="E480" s="52">
        <v>1770.0</v>
      </c>
      <c r="F480" s="52" t="s">
        <v>252</v>
      </c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68"/>
      <c r="B481" s="52" t="s">
        <v>794</v>
      </c>
      <c r="C481" s="52">
        <v>9.970166444E9</v>
      </c>
      <c r="D481" s="52">
        <v>1.13163926765E11</v>
      </c>
      <c r="E481" s="52">
        <v>7080.0</v>
      </c>
      <c r="F481" s="52" t="s">
        <v>2692</v>
      </c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75"/>
      <c r="B482" s="74" t="s">
        <v>867</v>
      </c>
      <c r="C482" s="78">
        <f>491796761445</f>
        <v>491796761445</v>
      </c>
      <c r="D482" s="74" t="s">
        <v>2693</v>
      </c>
      <c r="E482" s="74">
        <v>1770.0</v>
      </c>
      <c r="F482" s="74" t="s">
        <v>1921</v>
      </c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57"/>
      <c r="B483" s="52" t="s">
        <v>2694</v>
      </c>
      <c r="C483" s="52">
        <v>8.838356196E9</v>
      </c>
      <c r="D483" s="52" t="s">
        <v>2695</v>
      </c>
      <c r="E483" s="52">
        <v>10822.0</v>
      </c>
      <c r="F483" s="52" t="s">
        <v>2696</v>
      </c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2" t="s">
        <v>2697</v>
      </c>
      <c r="C484" s="52">
        <v>7.397179662E9</v>
      </c>
      <c r="D484" s="52">
        <v>5.29826380833E11</v>
      </c>
      <c r="E484" s="52">
        <v>2360.0</v>
      </c>
      <c r="F484" s="52" t="s">
        <v>266</v>
      </c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2" t="s">
        <v>325</v>
      </c>
      <c r="C485" s="52">
        <v>9.841602222E9</v>
      </c>
      <c r="D485" s="52">
        <v>1.13172451727E11</v>
      </c>
      <c r="E485" s="52">
        <v>2360.0</v>
      </c>
      <c r="F485" s="52" t="s">
        <v>266</v>
      </c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2" t="s">
        <v>2698</v>
      </c>
      <c r="C486" s="52">
        <v>9.00335718E9</v>
      </c>
      <c r="D486" s="52">
        <v>1.46089192985E11</v>
      </c>
      <c r="E486" s="52">
        <v>1599.0</v>
      </c>
      <c r="F486" s="52" t="s">
        <v>2285</v>
      </c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2" t="s">
        <v>2699</v>
      </c>
      <c r="C487" s="52">
        <v>6.381873017E9</v>
      </c>
      <c r="D487" s="52">
        <v>1.1319166467E11</v>
      </c>
      <c r="E487" s="52">
        <v>1770.0</v>
      </c>
      <c r="F487" s="52" t="s">
        <v>372</v>
      </c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4" t="s">
        <v>2700</v>
      </c>
      <c r="B488" s="52" t="s">
        <v>2701</v>
      </c>
      <c r="C488" s="52">
        <v>8.220667194E9</v>
      </c>
      <c r="D488" s="52">
        <v>5.66587532678E11</v>
      </c>
      <c r="E488" s="52">
        <v>3006.0</v>
      </c>
      <c r="F488" s="52" t="s">
        <v>2702</v>
      </c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2" t="s">
        <v>2703</v>
      </c>
      <c r="C489" s="52">
        <v>9.941270003E9</v>
      </c>
      <c r="D489" s="52" t="s">
        <v>2704</v>
      </c>
      <c r="E489" s="52">
        <v>4008.0</v>
      </c>
      <c r="F489" s="52" t="s">
        <v>2705</v>
      </c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4" t="s">
        <v>2706</v>
      </c>
      <c r="B490" s="52" t="s">
        <v>2707</v>
      </c>
      <c r="C490" s="52">
        <v>9.095171312E9</v>
      </c>
      <c r="D490" s="52" t="s">
        <v>2708</v>
      </c>
      <c r="E490" s="52">
        <v>2607.0</v>
      </c>
      <c r="F490" s="52" t="s">
        <v>2709</v>
      </c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2" t="s">
        <v>2710</v>
      </c>
      <c r="C491" s="68">
        <f>15149846650</f>
        <v>15149846650</v>
      </c>
      <c r="D491" s="52">
        <v>1.7615260451495E13</v>
      </c>
      <c r="E491" s="52">
        <v>9619.0</v>
      </c>
      <c r="F491" s="52" t="s">
        <v>2711</v>
      </c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2" t="s">
        <v>2712</v>
      </c>
      <c r="C492" s="52">
        <v>9.841540221E9</v>
      </c>
      <c r="D492" s="52">
        <v>5.30065464679E11</v>
      </c>
      <c r="E492" s="52">
        <v>1180.0</v>
      </c>
      <c r="F492" s="52" t="s">
        <v>39</v>
      </c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2" t="s">
        <v>2713</v>
      </c>
      <c r="C493" s="52">
        <v>9.59110267E9</v>
      </c>
      <c r="D493" s="52" t="s">
        <v>2714</v>
      </c>
      <c r="E493" s="52">
        <v>4750.0</v>
      </c>
      <c r="F493" s="52" t="s">
        <v>2715</v>
      </c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2" t="s">
        <v>2716</v>
      </c>
      <c r="C494" s="52">
        <v>9.78717347E9</v>
      </c>
      <c r="D494" s="52">
        <v>5.30054316225E11</v>
      </c>
      <c r="E494" s="52">
        <v>1503.0</v>
      </c>
      <c r="F494" s="52" t="s">
        <v>1673</v>
      </c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2" t="s">
        <v>2717</v>
      </c>
      <c r="C495" s="52">
        <v>9.840002795E9</v>
      </c>
      <c r="D495" s="52">
        <v>5.66676374267E11</v>
      </c>
      <c r="E495" s="52">
        <v>8016.0</v>
      </c>
      <c r="F495" s="52" t="s">
        <v>2718</v>
      </c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2" t="s">
        <v>2719</v>
      </c>
      <c r="C496" s="52">
        <v>8.790939047E9</v>
      </c>
      <c r="D496" s="52" t="s">
        <v>2720</v>
      </c>
      <c r="E496" s="52">
        <v>2607.0</v>
      </c>
      <c r="F496" s="52" t="s">
        <v>2721</v>
      </c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2" t="s">
        <v>2722</v>
      </c>
      <c r="C497" s="52">
        <v>8.012357005E9</v>
      </c>
      <c r="D497" s="52">
        <v>5.30068274339E11</v>
      </c>
      <c r="E497" s="52">
        <v>1503.0</v>
      </c>
      <c r="F497" s="52" t="s">
        <v>568</v>
      </c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2" t="s">
        <v>2723</v>
      </c>
      <c r="C498" s="52">
        <v>9.7433931101E10</v>
      </c>
      <c r="D498" s="52" t="s">
        <v>2724</v>
      </c>
      <c r="E498" s="52">
        <v>3540.0</v>
      </c>
      <c r="F498" s="52" t="s">
        <v>2725</v>
      </c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4" t="s">
        <v>2726</v>
      </c>
      <c r="B499" s="52" t="s">
        <v>285</v>
      </c>
      <c r="C499" s="52">
        <v>9.043184961E9</v>
      </c>
      <c r="D499" s="52">
        <v>1.13283915612E11</v>
      </c>
      <c r="E499" s="52">
        <v>2606.0</v>
      </c>
      <c r="F499" s="52" t="s">
        <v>2137</v>
      </c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2" t="s">
        <v>2727</v>
      </c>
      <c r="C500" s="52">
        <v>9.962961327E9</v>
      </c>
      <c r="D500" s="52">
        <v>5.43905143015E11</v>
      </c>
      <c r="E500" s="52">
        <v>1503.0</v>
      </c>
      <c r="F500" s="52" t="s">
        <v>2728</v>
      </c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2" t="s">
        <v>2729</v>
      </c>
      <c r="C501" s="52">
        <v>9.597309992E9</v>
      </c>
      <c r="D501" s="52">
        <v>5.30185410188E11</v>
      </c>
      <c r="E501" s="52">
        <v>1180.0</v>
      </c>
      <c r="F501" s="52" t="s">
        <v>39</v>
      </c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68"/>
      <c r="B502" s="52" t="s">
        <v>2730</v>
      </c>
      <c r="C502" s="52">
        <v>9.48696648E9</v>
      </c>
      <c r="D502" s="52">
        <v>1.13286620671E11</v>
      </c>
      <c r="E502" s="52">
        <v>3540.0</v>
      </c>
      <c r="F502" s="52" t="s">
        <v>2725</v>
      </c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2" t="s">
        <v>2731</v>
      </c>
      <c r="B503" s="52" t="s">
        <v>2643</v>
      </c>
      <c r="C503" s="52">
        <v>6.383968402E9</v>
      </c>
      <c r="D503" s="52" t="s">
        <v>2732</v>
      </c>
      <c r="E503" s="52">
        <v>1507.0</v>
      </c>
      <c r="F503" s="52" t="s">
        <v>2733</v>
      </c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68"/>
      <c r="B504" s="52" t="s">
        <v>2734</v>
      </c>
      <c r="C504" s="52">
        <v>9.59110267E9</v>
      </c>
      <c r="D504" s="52" t="s">
        <v>2735</v>
      </c>
      <c r="E504" s="52">
        <v>25000.0</v>
      </c>
      <c r="F504" s="52" t="s">
        <v>2736</v>
      </c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68"/>
      <c r="B505" s="52" t="s">
        <v>2737</v>
      </c>
      <c r="C505" s="52">
        <v>9.626962145E9</v>
      </c>
      <c r="D505" s="52">
        <v>5.3024453041E11</v>
      </c>
      <c r="E505" s="68"/>
      <c r="F505" s="52" t="s">
        <v>1266</v>
      </c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2" t="s">
        <v>2738</v>
      </c>
      <c r="B506" s="52" t="s">
        <v>2739</v>
      </c>
      <c r="C506" s="68">
        <f>96871657709</f>
        <v>96871657709</v>
      </c>
      <c r="D506" s="52">
        <v>5.32636862495E11</v>
      </c>
      <c r="E506" s="52">
        <v>4720.0</v>
      </c>
      <c r="F506" s="52" t="s">
        <v>266</v>
      </c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68"/>
      <c r="B507" s="52" t="s">
        <v>2740</v>
      </c>
      <c r="C507" s="52">
        <v>9.44226749E9</v>
      </c>
      <c r="D507" s="52">
        <v>1.13386921005E11</v>
      </c>
      <c r="E507" s="52">
        <v>2360.0</v>
      </c>
      <c r="F507" s="52" t="s">
        <v>266</v>
      </c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68"/>
      <c r="B508" s="52" t="s">
        <v>2741</v>
      </c>
      <c r="C508" s="52">
        <v>9.941270003E9</v>
      </c>
      <c r="D508" s="52" t="s">
        <v>2742</v>
      </c>
      <c r="E508" s="52">
        <v>2106.0</v>
      </c>
      <c r="F508" s="52" t="s">
        <v>2743</v>
      </c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68"/>
      <c r="B509" s="52" t="s">
        <v>2744</v>
      </c>
      <c r="C509" s="52">
        <v>9.71012934E9</v>
      </c>
      <c r="D509" s="52">
        <v>8.86784423035E11</v>
      </c>
      <c r="E509" s="52">
        <v>1180.0</v>
      </c>
      <c r="F509" s="52" t="s">
        <v>442</v>
      </c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68"/>
      <c r="B510" s="52" t="s">
        <v>2745</v>
      </c>
      <c r="C510" s="52">
        <v>9.626962145E9</v>
      </c>
      <c r="D510" s="52" t="s">
        <v>2746</v>
      </c>
      <c r="E510" s="52">
        <v>2004.0</v>
      </c>
      <c r="F510" s="52" t="s">
        <v>7</v>
      </c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68"/>
      <c r="B511" s="52" t="s">
        <v>2747</v>
      </c>
      <c r="C511" s="52">
        <v>9.597235829E9</v>
      </c>
      <c r="D511" s="52">
        <v>5.30074003443E11</v>
      </c>
      <c r="E511" s="52">
        <v>2607.0</v>
      </c>
      <c r="F511" s="52" t="s">
        <v>2346</v>
      </c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68"/>
      <c r="B512" s="52" t="s">
        <v>2748</v>
      </c>
      <c r="C512" s="52">
        <v>9.78979026E9</v>
      </c>
      <c r="D512" s="52" t="s">
        <v>2749</v>
      </c>
      <c r="E512" s="52">
        <v>3605.0</v>
      </c>
      <c r="F512" s="52" t="s">
        <v>1686</v>
      </c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2" t="s">
        <v>2750</v>
      </c>
      <c r="B513" s="52" t="s">
        <v>2397</v>
      </c>
      <c r="C513" s="52">
        <v>9.080102913E9</v>
      </c>
      <c r="D513" s="52">
        <v>5.67092078831E11</v>
      </c>
      <c r="E513" s="52">
        <v>1599.0</v>
      </c>
      <c r="F513" s="52" t="s">
        <v>2751</v>
      </c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68"/>
      <c r="B514" s="52" t="s">
        <v>2752</v>
      </c>
      <c r="C514" s="52">
        <v>9.972334383E9</v>
      </c>
      <c r="D514" s="52">
        <v>5.30480982894E11</v>
      </c>
      <c r="E514" s="52">
        <v>1503.0</v>
      </c>
      <c r="F514" s="52" t="s">
        <v>1673</v>
      </c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68"/>
      <c r="B515" s="52" t="s">
        <v>2753</v>
      </c>
      <c r="C515" s="52">
        <v>9.740406203E9</v>
      </c>
      <c r="D515" s="52">
        <v>7.30327482246E11</v>
      </c>
      <c r="E515" s="52">
        <v>3540.0</v>
      </c>
      <c r="F515" s="52" t="s">
        <v>2725</v>
      </c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68"/>
      <c r="B516" s="52" t="s">
        <v>2754</v>
      </c>
      <c r="C516" s="68">
        <f>17789841263</f>
        <v>17789841263</v>
      </c>
      <c r="D516" s="52" t="s">
        <v>2600</v>
      </c>
      <c r="E516" s="52">
        <v>4720.0</v>
      </c>
      <c r="F516" s="52" t="s">
        <v>54</v>
      </c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68"/>
      <c r="B517" s="52" t="s">
        <v>2755</v>
      </c>
      <c r="C517" s="52">
        <v>6.380825164E9</v>
      </c>
      <c r="D517" s="52">
        <v>5.30495065649E11</v>
      </c>
      <c r="E517" s="52">
        <v>2004.0</v>
      </c>
      <c r="F517" s="52" t="s">
        <v>2756</v>
      </c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2"/>
      <c r="B518" s="52"/>
      <c r="C518" s="52"/>
      <c r="D518" s="52"/>
      <c r="E518" s="52"/>
      <c r="F518" s="52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68"/>
      <c r="B519" s="52"/>
      <c r="C519" s="52"/>
      <c r="D519" s="52"/>
      <c r="E519" s="52"/>
      <c r="F519" s="52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68"/>
      <c r="B520" s="68"/>
      <c r="C520" s="68"/>
      <c r="D520" s="68"/>
      <c r="E520" s="68"/>
      <c r="F520" s="68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68"/>
      <c r="B521" s="68"/>
      <c r="C521" s="68"/>
      <c r="D521" s="68"/>
      <c r="E521" s="68"/>
      <c r="F521" s="68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68"/>
      <c r="B522" s="68"/>
      <c r="C522" s="68"/>
      <c r="D522" s="68"/>
      <c r="E522" s="68"/>
      <c r="F522" s="68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68"/>
      <c r="B523" s="68"/>
      <c r="C523" s="68"/>
      <c r="D523" s="68"/>
      <c r="E523" s="68"/>
      <c r="F523" s="68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</sheetData>
  <conditionalFormatting sqref="D478">
    <cfRule type="expression" dxfId="0" priority="1">
      <formula>COUNTIF($E$1:$E$498,D478)&gt;1</formula>
    </cfRule>
  </conditionalFormatting>
  <conditionalFormatting sqref="D146:D150 D319">
    <cfRule type="expression" dxfId="0" priority="2">
      <formula>COUNTIF($E$1:$E$497,D146)&gt;1</formula>
    </cfRule>
  </conditionalFormatting>
  <conditionalFormatting sqref="D183">
    <cfRule type="expression" dxfId="0" priority="3">
      <formula>COUNTIF($D$1:$D$490,D183)&gt;1</formula>
    </cfRule>
  </conditionalFormatting>
  <conditionalFormatting sqref="D112">
    <cfRule type="expression" dxfId="0" priority="4">
      <formula>COUNTIF($D$1:$D$489,D112)&gt;1</formula>
    </cfRule>
  </conditionalFormatting>
  <conditionalFormatting sqref="D185:D193">
    <cfRule type="expression" dxfId="0" priority="5">
      <formula>COUNTIF($E$1:$E$464,D185)&gt;1</formula>
    </cfRule>
  </conditionalFormatting>
  <conditionalFormatting sqref="D172">
    <cfRule type="expression" dxfId="0" priority="6">
      <formula>COUNTIF($E$1:$E$466,D172)&gt;1</formula>
    </cfRule>
  </conditionalFormatting>
  <conditionalFormatting sqref="D170">
    <cfRule type="expression" dxfId="0" priority="7">
      <formula>COUNTIF($E$1:$E$466,D170)&gt;1</formula>
    </cfRule>
  </conditionalFormatting>
  <conditionalFormatting sqref="D92">
    <cfRule type="expression" dxfId="0" priority="8">
      <formula>COUNTIF($D$1:$D$464,D92)&gt;1</formula>
    </cfRule>
  </conditionalFormatting>
  <conditionalFormatting sqref="D93">
    <cfRule type="expression" dxfId="0" priority="9">
      <formula>COUNTIF($E$1:$E$469,D93)&gt;1</formula>
    </cfRule>
  </conditionalFormatting>
  <conditionalFormatting sqref="D47">
    <cfRule type="expression" dxfId="0" priority="10">
      <formula>COUNTIF($E$1:$E$464,D47)&gt;1</formula>
    </cfRule>
  </conditionalFormatting>
  <conditionalFormatting sqref="D39">
    <cfRule type="expression" dxfId="0" priority="11">
      <formula>COUNTIF($E$1:$E$464,D39)&gt;1</formula>
    </cfRule>
  </conditionalFormatting>
  <conditionalFormatting sqref="D1:D19 D21:D38 D40:D46 D48:D51 C52 D53:D61 D63:D89 D94:D111 D113 D115:D138 D140:D169 D171 D173:D182 D184 D194:D216 B218 D218:D230 D235:D262 D264:D293 D295:D318 D320 D325:D383 F384 D385:D430 D432:D438 D440:D477 D479:D988">
    <cfRule type="expression" dxfId="0" priority="12">
      <formula>COUNTIF($D$1:$D$464,D1)&gt;1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3" man="1"/>
  </rowBreaks>
  <colBreaks count="1" manualBreakCount="1">
    <brk id="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34.75"/>
    <col customWidth="1" min="8" max="8" width="13.63"/>
  </cols>
  <sheetData>
    <row r="1" ht="15.75" customHeight="1">
      <c r="A1" s="40" t="s">
        <v>0</v>
      </c>
      <c r="B1" s="41" t="s">
        <v>1</v>
      </c>
      <c r="C1" s="41" t="s">
        <v>713</v>
      </c>
      <c r="D1" s="41" t="s">
        <v>714</v>
      </c>
      <c r="E1" s="41" t="s">
        <v>715</v>
      </c>
      <c r="F1" s="41" t="s">
        <v>716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75" customHeight="1">
      <c r="A2" s="79">
        <v>45668.0</v>
      </c>
      <c r="B2" s="80" t="s">
        <v>2757</v>
      </c>
      <c r="C2" s="80">
        <v>9.176082621E9</v>
      </c>
      <c r="D2" s="80" t="s">
        <v>2758</v>
      </c>
      <c r="E2" s="80">
        <v>2360.0</v>
      </c>
      <c r="F2" s="80" t="s">
        <v>940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5.75" customHeight="1">
      <c r="A3" s="42"/>
      <c r="B3" s="80" t="s">
        <v>2759</v>
      </c>
      <c r="C3" s="80">
        <v>9.944115967E9</v>
      </c>
      <c r="D3" s="80">
        <v>5.30553840198E11</v>
      </c>
      <c r="E3" s="80">
        <v>3540.0</v>
      </c>
      <c r="F3" s="80" t="s">
        <v>2725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2"/>
      <c r="B4" s="82" t="s">
        <v>2760</v>
      </c>
      <c r="C4" s="80">
        <f>919043029738</f>
        <v>919043029738</v>
      </c>
      <c r="D4" s="80">
        <v>5.30572133876E11</v>
      </c>
      <c r="E4" s="80">
        <v>1599.0</v>
      </c>
      <c r="F4" s="80" t="s">
        <v>2326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>
      <c r="A5" s="42"/>
      <c r="B5" s="80" t="s">
        <v>2761</v>
      </c>
      <c r="C5" s="80">
        <f>919942373401</f>
        <v>919942373401</v>
      </c>
      <c r="D5" s="80">
        <v>5.3058664105E11</v>
      </c>
      <c r="E5" s="80">
        <v>1180.0</v>
      </c>
      <c r="F5" s="80" t="s">
        <v>2543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2"/>
      <c r="B6" s="80" t="s">
        <v>2752</v>
      </c>
      <c r="C6" s="80">
        <f>919972334383</f>
        <v>919972334383</v>
      </c>
      <c r="D6" s="80">
        <v>5.30527426947E11</v>
      </c>
      <c r="E6" s="80">
        <v>1503.0</v>
      </c>
      <c r="F6" s="80" t="s">
        <v>568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7"/>
      <c r="B7" s="83" t="s">
        <v>2762</v>
      </c>
      <c r="C7" s="84">
        <f>919176056969</f>
        <v>919176056969</v>
      </c>
      <c r="D7" s="83">
        <v>3.11711073055E11</v>
      </c>
      <c r="E7" s="83">
        <v>1180.0</v>
      </c>
      <c r="F7" s="83" t="s">
        <v>2763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3"/>
      <c r="B8" s="80" t="s">
        <v>1639</v>
      </c>
      <c r="C8" s="80">
        <f>919965966006</f>
        <v>919965966006</v>
      </c>
      <c r="D8" s="80">
        <v>5.30518976298E11</v>
      </c>
      <c r="E8" s="80">
        <v>3540.0</v>
      </c>
      <c r="F8" s="80" t="s">
        <v>17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2"/>
      <c r="B9" s="80" t="s">
        <v>2764</v>
      </c>
      <c r="C9" s="80">
        <f>918971324781</f>
        <v>918971324781</v>
      </c>
      <c r="D9" s="80">
        <v>5.30577974677E11</v>
      </c>
      <c r="E9" s="80">
        <v>1180.0</v>
      </c>
      <c r="F9" s="80" t="s">
        <v>121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8"/>
      <c r="B10" s="82" t="s">
        <v>562</v>
      </c>
      <c r="C10" s="82">
        <f>917483660466</f>
        <v>917483660466</v>
      </c>
      <c r="D10" s="82">
        <v>5.30528222E8</v>
      </c>
      <c r="E10" s="82">
        <v>1599.0</v>
      </c>
      <c r="F10" s="82" t="s">
        <v>2299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7"/>
      <c r="B11" s="82" t="s">
        <v>1542</v>
      </c>
      <c r="C11" s="82">
        <f>971553330106</f>
        <v>971553330106</v>
      </c>
      <c r="D11" s="82">
        <v>5.30520795261E11</v>
      </c>
      <c r="E11" s="82">
        <v>9440.0</v>
      </c>
      <c r="F11" s="80" t="s">
        <v>2765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>
        <v>45699.0</v>
      </c>
      <c r="B12" s="80" t="s">
        <v>2564</v>
      </c>
      <c r="C12" s="80">
        <f>919488809035</f>
        <v>919488809035</v>
      </c>
      <c r="D12" s="82">
        <v>5.67268940362E11</v>
      </c>
      <c r="E12" s="80">
        <v>2004.0</v>
      </c>
      <c r="F12" s="80" t="s">
        <v>2766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50"/>
      <c r="B13" s="80" t="s">
        <v>2767</v>
      </c>
      <c r="C13" s="80">
        <v>6.379073949E9</v>
      </c>
      <c r="D13" s="80">
        <v>5.30600754924E11</v>
      </c>
      <c r="E13" s="80">
        <v>3540.0</v>
      </c>
      <c r="F13" s="80" t="s">
        <v>74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50"/>
      <c r="B14" s="80" t="s">
        <v>2768</v>
      </c>
      <c r="C14" s="80">
        <f>919791837427</f>
        <v>919791837427</v>
      </c>
      <c r="D14" s="80" t="s">
        <v>2769</v>
      </c>
      <c r="E14" s="80">
        <v>2607.0</v>
      </c>
      <c r="F14" s="80" t="s">
        <v>2137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3">
        <v>45727.0</v>
      </c>
      <c r="B15" s="80" t="s">
        <v>2770</v>
      </c>
      <c r="C15" s="80">
        <v>9.150028471E9</v>
      </c>
      <c r="D15" s="80" t="s">
        <v>2771</v>
      </c>
      <c r="E15" s="80">
        <v>3550.0</v>
      </c>
      <c r="F15" s="80" t="s">
        <v>17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51"/>
      <c r="B16" s="83" t="s">
        <v>695</v>
      </c>
      <c r="C16" s="83">
        <v>6.366118138E9</v>
      </c>
      <c r="D16" s="80">
        <v>1.13572429433E11</v>
      </c>
      <c r="E16" s="80">
        <v>3540.0</v>
      </c>
      <c r="F16" s="80" t="s">
        <v>17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53"/>
      <c r="B17" s="80" t="s">
        <v>2772</v>
      </c>
      <c r="C17" s="80">
        <v>8.056538384E9</v>
      </c>
      <c r="D17" s="80">
        <v>5.30794181615E11</v>
      </c>
      <c r="E17" s="80">
        <v>1180.0</v>
      </c>
      <c r="F17" s="83" t="s">
        <v>121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/>
      <c r="B18" s="83" t="s">
        <v>2773</v>
      </c>
      <c r="C18" s="83">
        <f>6588183834</f>
        <v>6588183834</v>
      </c>
      <c r="D18" s="80">
        <v>1.13549751347E11</v>
      </c>
      <c r="E18" s="80">
        <v>3540.0</v>
      </c>
      <c r="F18" s="80" t="s">
        <v>155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/>
      <c r="B19" s="80" t="s">
        <v>347</v>
      </c>
      <c r="C19" s="80">
        <f>6590584551</f>
        <v>6590584551</v>
      </c>
      <c r="D19" s="80" t="s">
        <v>2774</v>
      </c>
      <c r="E19" s="80">
        <v>5900.0</v>
      </c>
      <c r="F19" s="83" t="s">
        <v>2775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50"/>
      <c r="B20" s="80" t="s">
        <v>2776</v>
      </c>
      <c r="C20" s="80">
        <f>919940340227</f>
        <v>919940340227</v>
      </c>
      <c r="D20" s="82">
        <v>5.67293891694E11</v>
      </c>
      <c r="E20" s="80">
        <v>3540.0</v>
      </c>
      <c r="F20" s="80" t="s">
        <v>155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53"/>
      <c r="B21" s="80" t="s">
        <v>867</v>
      </c>
      <c r="C21" s="80">
        <f>491796761445</f>
        <v>491796761445</v>
      </c>
      <c r="D21" s="80">
        <v>1.13549525868E11</v>
      </c>
      <c r="E21" s="80">
        <v>3540.0</v>
      </c>
      <c r="F21" s="80" t="s">
        <v>155</v>
      </c>
      <c r="G21" s="49"/>
      <c r="H21" s="4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42"/>
      <c r="B22" s="80" t="s">
        <v>2777</v>
      </c>
      <c r="C22" s="80">
        <f>919980660831</f>
        <v>919980660831</v>
      </c>
      <c r="D22" s="80" t="s">
        <v>2778</v>
      </c>
      <c r="E22" s="80">
        <v>3540.0</v>
      </c>
      <c r="F22" s="80" t="s">
        <v>155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/>
      <c r="B23" s="80" t="s">
        <v>280</v>
      </c>
      <c r="C23" s="80">
        <v>8.838306812E9</v>
      </c>
      <c r="D23" s="80">
        <v>5.67263934958E11</v>
      </c>
      <c r="E23" s="80">
        <v>3540.0</v>
      </c>
      <c r="F23" s="80" t="s">
        <v>155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/>
      <c r="B24" s="83" t="s">
        <v>2094</v>
      </c>
      <c r="C24" s="80">
        <f>917010475396</f>
        <v>917010475396</v>
      </c>
      <c r="D24" s="80">
        <v>6.12651753075E11</v>
      </c>
      <c r="E24" s="80">
        <v>1503.0</v>
      </c>
      <c r="F24" s="80" t="s">
        <v>2779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/>
      <c r="B25" s="80" t="s">
        <v>2422</v>
      </c>
      <c r="C25" s="80">
        <f>918610410041</f>
        <v>918610410041</v>
      </c>
      <c r="D25" s="80">
        <v>5.30724972371E11</v>
      </c>
      <c r="E25" s="80">
        <v>3540.0</v>
      </c>
      <c r="F25" s="80" t="s">
        <v>2725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3"/>
      <c r="B26" s="80" t="s">
        <v>1411</v>
      </c>
      <c r="C26" s="80" t="s">
        <v>2780</v>
      </c>
      <c r="D26" s="80" t="s">
        <v>2781</v>
      </c>
      <c r="E26" s="80">
        <v>630.0</v>
      </c>
      <c r="F26" s="80" t="s">
        <v>2782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71"/>
      <c r="B27" s="85" t="s">
        <v>2783</v>
      </c>
      <c r="C27" s="85">
        <f>41793055221</f>
        <v>41793055221</v>
      </c>
      <c r="D27" s="85">
        <v>5.30702223246E11</v>
      </c>
      <c r="E27" s="85">
        <v>3741.0</v>
      </c>
      <c r="F27" s="85" t="s">
        <v>2784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0"/>
      <c r="B28" s="83" t="s">
        <v>1115</v>
      </c>
      <c r="C28" s="83">
        <v>9.962935697E9</v>
      </c>
      <c r="D28" s="83">
        <v>5.30758225459E11</v>
      </c>
      <c r="E28" s="80">
        <v>3540.0</v>
      </c>
      <c r="F28" s="80" t="s">
        <v>2725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2"/>
      <c r="B29" s="80" t="s">
        <v>2785</v>
      </c>
      <c r="C29" s="80">
        <f>919787598869</f>
        <v>919787598869</v>
      </c>
      <c r="D29" s="80">
        <v>4.43853434009E11</v>
      </c>
      <c r="E29" s="80">
        <v>350.0</v>
      </c>
      <c r="F29" s="80" t="s">
        <v>2786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86"/>
      <c r="B30" s="83" t="s">
        <v>1747</v>
      </c>
      <c r="C30" s="83">
        <v>9.789308281E9</v>
      </c>
      <c r="D30" s="83">
        <v>5.30705668249E11</v>
      </c>
      <c r="E30" s="83">
        <v>3540.0</v>
      </c>
      <c r="F30" s="83" t="s">
        <v>62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86"/>
      <c r="B31" s="83" t="s">
        <v>2787</v>
      </c>
      <c r="C31" s="84">
        <f>6582444059</f>
        <v>6582444059</v>
      </c>
      <c r="D31" s="83" t="s">
        <v>2788</v>
      </c>
      <c r="E31" s="83">
        <v>3540.0</v>
      </c>
      <c r="F31" s="83" t="s">
        <v>58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86"/>
      <c r="B32" s="80" t="s">
        <v>1579</v>
      </c>
      <c r="C32" s="83">
        <f>919940907681</f>
        <v>919940907681</v>
      </c>
      <c r="D32" s="80">
        <v>1.13583539235E11</v>
      </c>
      <c r="E32" s="80">
        <v>250.0</v>
      </c>
      <c r="F32" s="80" t="s">
        <v>2789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86"/>
      <c r="B33" s="83" t="s">
        <v>1385</v>
      </c>
      <c r="C33" s="83">
        <v>8.524936812E9</v>
      </c>
      <c r="D33" s="83">
        <v>5.67354428541E11</v>
      </c>
      <c r="E33" s="83">
        <v>1503.0</v>
      </c>
      <c r="F33" s="80" t="s">
        <v>2779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86"/>
      <c r="B34" s="87" t="s">
        <v>562</v>
      </c>
      <c r="C34" s="88">
        <f>919626066287</f>
        <v>919626066287</v>
      </c>
      <c r="D34" s="87">
        <v>1.13609995116E11</v>
      </c>
      <c r="E34" s="87">
        <v>3540.0</v>
      </c>
      <c r="F34" s="87" t="s">
        <v>74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86"/>
      <c r="B35" s="80" t="s">
        <v>2790</v>
      </c>
      <c r="C35" s="80">
        <f>919846505548</f>
        <v>919846505548</v>
      </c>
      <c r="D35" s="80">
        <v>5.26851354476E11</v>
      </c>
      <c r="E35" s="80">
        <v>2004.0</v>
      </c>
      <c r="F35" s="87" t="s">
        <v>2791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89">
        <v>45758.0</v>
      </c>
      <c r="B36" s="80" t="s">
        <v>2792</v>
      </c>
      <c r="C36" s="80">
        <f>919746759650</f>
        <v>919746759650</v>
      </c>
      <c r="D36" s="80">
        <v>5.30809532658E11</v>
      </c>
      <c r="E36" s="80">
        <v>1503.0</v>
      </c>
      <c r="F36" s="80" t="s">
        <v>706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86"/>
      <c r="B37" s="80" t="s">
        <v>2793</v>
      </c>
      <c r="C37" s="80">
        <f>919962315669</f>
        <v>919962315669</v>
      </c>
      <c r="D37" s="80">
        <v>5.6727909056E11</v>
      </c>
      <c r="E37" s="80">
        <v>3540.0</v>
      </c>
      <c r="F37" s="80" t="s">
        <v>2725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86"/>
      <c r="B38" s="80" t="s">
        <v>2794</v>
      </c>
      <c r="C38" s="80">
        <f>919895177788 </f>
        <v>919895177788</v>
      </c>
      <c r="D38" s="80">
        <v>5.3083461663E11</v>
      </c>
      <c r="E38" s="80">
        <v>1503.0</v>
      </c>
      <c r="F38" s="80" t="s">
        <v>2795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86"/>
      <c r="B39" s="80" t="s">
        <v>2796</v>
      </c>
      <c r="C39" s="80">
        <f>917299907741</f>
        <v>917299907741</v>
      </c>
      <c r="D39" s="80">
        <v>5.30813730026E11</v>
      </c>
      <c r="E39" s="80">
        <v>3540.0</v>
      </c>
      <c r="F39" s="80" t="s">
        <v>2725</v>
      </c>
      <c r="G39" s="57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86"/>
      <c r="B40" s="80" t="s">
        <v>2797</v>
      </c>
      <c r="C40" s="80" t="s">
        <v>2798</v>
      </c>
      <c r="D40" s="80">
        <v>5.30818395393E11</v>
      </c>
      <c r="E40" s="80">
        <v>2607.0</v>
      </c>
      <c r="F40" s="80" t="s">
        <v>2799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2"/>
      <c r="B41" s="80" t="s">
        <v>2800</v>
      </c>
      <c r="C41" s="80">
        <f>919901422149</f>
        <v>919901422149</v>
      </c>
      <c r="D41" s="80">
        <v>5.30811926007E11</v>
      </c>
      <c r="E41" s="80">
        <v>1503.0</v>
      </c>
      <c r="F41" s="80" t="s">
        <v>2801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2"/>
      <c r="B42" s="80" t="s">
        <v>2802</v>
      </c>
      <c r="C42" s="80">
        <v>9.19113522636E11</v>
      </c>
      <c r="D42" s="80">
        <v>5.67440704223E11</v>
      </c>
      <c r="E42" s="80">
        <v>3540.0</v>
      </c>
      <c r="F42" s="80" t="s">
        <v>2725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2"/>
      <c r="B43" s="80" t="s">
        <v>2803</v>
      </c>
      <c r="C43" s="80" t="s">
        <v>2804</v>
      </c>
      <c r="D43" s="80">
        <v>5.67433174577E11</v>
      </c>
      <c r="E43" s="80">
        <v>1680.0</v>
      </c>
      <c r="F43" s="80" t="s">
        <v>2805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3"/>
      <c r="B44" s="90" t="s">
        <v>543</v>
      </c>
      <c r="C44" s="90">
        <v>9.18695214236E11</v>
      </c>
      <c r="D44" s="90">
        <v>5.67416812323E11</v>
      </c>
      <c r="E44" s="90">
        <v>3540.0</v>
      </c>
      <c r="F44" s="90" t="s">
        <v>2725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50"/>
      <c r="B45" s="80" t="s">
        <v>2806</v>
      </c>
      <c r="C45" s="80">
        <v>9.18680000104E11</v>
      </c>
      <c r="D45" s="80">
        <v>5.67448014352E11</v>
      </c>
      <c r="E45" s="80">
        <v>3540.0</v>
      </c>
      <c r="F45" s="80" t="s">
        <v>88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2"/>
      <c r="B46" s="80" t="s">
        <v>2807</v>
      </c>
      <c r="C46" s="80">
        <f>60167500035</f>
        <v>60167500035</v>
      </c>
      <c r="D46" s="80">
        <v>1.6339892977E11</v>
      </c>
      <c r="E46" s="80">
        <v>3540.0</v>
      </c>
      <c r="F46" s="80" t="s">
        <v>88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2"/>
      <c r="B47" s="80" t="s">
        <v>2808</v>
      </c>
      <c r="C47" s="80">
        <f>919500382245</f>
        <v>919500382245</v>
      </c>
      <c r="D47" s="80">
        <v>5.67427100016E11</v>
      </c>
      <c r="E47" s="80">
        <v>2360.0</v>
      </c>
      <c r="F47" s="80" t="s">
        <v>220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8"/>
      <c r="B48" s="82" t="s">
        <v>2809</v>
      </c>
      <c r="C48" s="82">
        <v>9.19442450445E11</v>
      </c>
      <c r="D48" s="82">
        <v>3.27559481299E11</v>
      </c>
      <c r="E48" s="80">
        <v>2360.0</v>
      </c>
      <c r="F48" s="80" t="s">
        <v>88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8"/>
      <c r="B49" s="82" t="s">
        <v>606</v>
      </c>
      <c r="C49" s="82" t="s">
        <v>2810</v>
      </c>
      <c r="D49" s="82">
        <v>5.67414572805E11</v>
      </c>
      <c r="E49" s="80">
        <v>3540.0</v>
      </c>
      <c r="F49" s="80" t="s">
        <v>88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2"/>
      <c r="B50" s="80" t="s">
        <v>2811</v>
      </c>
      <c r="C50" s="80" t="s">
        <v>2812</v>
      </c>
      <c r="D50" s="80" t="s">
        <v>2813</v>
      </c>
      <c r="E50" s="82">
        <v>3614.0</v>
      </c>
      <c r="F50" s="80" t="s">
        <v>2814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2"/>
      <c r="B51" s="80" t="s">
        <v>2815</v>
      </c>
      <c r="C51" s="80" t="s">
        <v>2812</v>
      </c>
      <c r="D51" s="83" t="s">
        <v>2816</v>
      </c>
      <c r="E51" s="80">
        <v>2004.0</v>
      </c>
      <c r="F51" s="80" t="s">
        <v>2817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3"/>
      <c r="B52" s="80" t="s">
        <v>2688</v>
      </c>
      <c r="C52" s="80" t="s">
        <v>2818</v>
      </c>
      <c r="D52" s="80">
        <v>5.6742133716E11</v>
      </c>
      <c r="E52" s="80">
        <v>4797.0</v>
      </c>
      <c r="F52" s="80" t="s">
        <v>2819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3">
        <v>45788.0</v>
      </c>
      <c r="B53" s="80" t="s">
        <v>2820</v>
      </c>
      <c r="C53" s="80" t="s">
        <v>2821</v>
      </c>
      <c r="D53" s="80">
        <v>9.68906115165E11</v>
      </c>
      <c r="E53" s="80">
        <v>6012.0</v>
      </c>
      <c r="F53" s="80" t="s">
        <v>2822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2"/>
      <c r="B54" s="80"/>
      <c r="C54" s="80"/>
      <c r="D54" s="80"/>
      <c r="E54" s="80"/>
      <c r="F54" s="80" t="s">
        <v>2823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2"/>
      <c r="B55" s="44"/>
      <c r="C55" s="44"/>
      <c r="D55" s="44"/>
      <c r="E55" s="44"/>
      <c r="F55" s="44" t="s">
        <v>2824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2"/>
      <c r="B56" s="52" t="s">
        <v>2825</v>
      </c>
      <c r="C56" s="44" t="s">
        <v>2826</v>
      </c>
      <c r="D56" s="44">
        <v>5.30946430675E11</v>
      </c>
      <c r="E56" s="44">
        <v>3540.0</v>
      </c>
      <c r="F56" s="44" t="s">
        <v>101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2"/>
      <c r="B57" s="52" t="s">
        <v>416</v>
      </c>
      <c r="C57" s="44" t="s">
        <v>2827</v>
      </c>
      <c r="D57" s="44">
        <v>5.3097354059E11</v>
      </c>
      <c r="E57" s="44">
        <v>3540.0</v>
      </c>
      <c r="F57" s="44" t="s">
        <v>137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2"/>
      <c r="B58" s="44" t="s">
        <v>1317</v>
      </c>
      <c r="C58" s="44" t="s">
        <v>2828</v>
      </c>
      <c r="D58" s="44">
        <v>1.13674689065E11</v>
      </c>
      <c r="E58" s="44">
        <v>3540.0</v>
      </c>
      <c r="F58" s="44" t="s">
        <v>882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2"/>
      <c r="B59" s="44" t="s">
        <v>2829</v>
      </c>
      <c r="C59" s="44" t="s">
        <v>2830</v>
      </c>
      <c r="D59" s="44">
        <v>2.43023777029E11</v>
      </c>
      <c r="E59" s="44">
        <v>3540.0</v>
      </c>
      <c r="F59" s="44" t="s">
        <v>137</v>
      </c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3"/>
      <c r="B60" s="52" t="s">
        <v>2831</v>
      </c>
      <c r="C60" s="44" t="s">
        <v>2832</v>
      </c>
      <c r="D60" s="44">
        <v>4.73866825405E11</v>
      </c>
      <c r="E60" s="44">
        <v>3540.0</v>
      </c>
      <c r="F60" s="44" t="s">
        <v>98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2"/>
      <c r="B61" s="44" t="s">
        <v>2833</v>
      </c>
      <c r="C61" s="44">
        <v>7.87188531E9</v>
      </c>
      <c r="D61" s="44">
        <v>5.67529979815E11</v>
      </c>
      <c r="E61" s="44">
        <v>3540.0</v>
      </c>
      <c r="F61" s="44" t="s">
        <v>882</v>
      </c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2"/>
      <c r="B62" s="44" t="s">
        <v>751</v>
      </c>
      <c r="C62" s="44" t="s">
        <v>2834</v>
      </c>
      <c r="D62" s="44">
        <v>5.67591173701E11</v>
      </c>
      <c r="E62" s="44">
        <v>3540.0</v>
      </c>
      <c r="F62" s="44" t="s">
        <v>101</v>
      </c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7.25" customHeight="1">
      <c r="A63" s="50"/>
      <c r="B63" s="44" t="s">
        <v>2835</v>
      </c>
      <c r="C63" s="44" t="s">
        <v>2836</v>
      </c>
      <c r="D63" s="44">
        <v>5.67577152119E11</v>
      </c>
      <c r="E63" s="44">
        <v>3540.0</v>
      </c>
      <c r="F63" s="44" t="s">
        <v>101</v>
      </c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2"/>
      <c r="B64" s="44" t="s">
        <v>2837</v>
      </c>
      <c r="C64" s="44" t="s">
        <v>2838</v>
      </c>
      <c r="D64" s="44">
        <v>5.67417086251E11</v>
      </c>
      <c r="E64" s="44">
        <v>3540.0</v>
      </c>
      <c r="F64" s="44" t="s">
        <v>2839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2"/>
      <c r="B65" s="44" t="s">
        <v>2840</v>
      </c>
      <c r="C65" s="44">
        <v>9.94459189E9</v>
      </c>
      <c r="D65" s="44">
        <v>1.1367943612E11</v>
      </c>
      <c r="E65" s="44">
        <v>702.0</v>
      </c>
      <c r="F65" s="44" t="s">
        <v>2841</v>
      </c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53"/>
      <c r="B66" s="44" t="s">
        <v>2259</v>
      </c>
      <c r="C66" s="44" t="s">
        <v>2842</v>
      </c>
      <c r="D66" s="44">
        <v>6.98203465557E11</v>
      </c>
      <c r="E66" s="44">
        <v>6012.0</v>
      </c>
      <c r="F66" s="44" t="s">
        <v>2843</v>
      </c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2"/>
      <c r="B67" s="44"/>
      <c r="C67" s="44"/>
      <c r="D67" s="44"/>
      <c r="E67" s="44"/>
      <c r="F67" s="44" t="s">
        <v>2844</v>
      </c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2"/>
      <c r="B68" s="44"/>
      <c r="C68" s="44"/>
      <c r="D68" s="44"/>
      <c r="E68" s="44"/>
      <c r="F68" s="44" t="s">
        <v>2845</v>
      </c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2"/>
      <c r="B69" s="44" t="s">
        <v>2846</v>
      </c>
      <c r="C69" s="44">
        <v>1.9629748002E10</v>
      </c>
      <c r="D69" s="44">
        <v>5.67456839578E11</v>
      </c>
      <c r="E69" s="44">
        <v>1150.0</v>
      </c>
      <c r="F69" s="44" t="s">
        <v>39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2"/>
      <c r="B70" s="44"/>
      <c r="C70" s="44"/>
      <c r="D70" s="44">
        <v>1.13680831297E11</v>
      </c>
      <c r="E70" s="44"/>
      <c r="F70" s="44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2"/>
      <c r="B71" s="44" t="s">
        <v>2847</v>
      </c>
      <c r="C71" s="44">
        <v>9.843744301E9</v>
      </c>
      <c r="D71" s="44">
        <v>8.19797459133E11</v>
      </c>
      <c r="E71" s="44">
        <v>3540.0</v>
      </c>
      <c r="F71" s="44" t="s">
        <v>17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2"/>
      <c r="B72" s="44" t="s">
        <v>2848</v>
      </c>
      <c r="C72" s="44" t="s">
        <v>2849</v>
      </c>
      <c r="D72" s="44" t="s">
        <v>2850</v>
      </c>
      <c r="E72" s="44">
        <v>4720.0</v>
      </c>
      <c r="F72" s="44" t="s">
        <v>2851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2"/>
      <c r="B73" s="44" t="s">
        <v>1321</v>
      </c>
      <c r="C73" s="44" t="s">
        <v>2852</v>
      </c>
      <c r="D73" s="44">
        <v>5.30860521318E11</v>
      </c>
      <c r="E73" s="44">
        <v>1503.0</v>
      </c>
      <c r="F73" s="44" t="s">
        <v>2853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2"/>
      <c r="B74" s="44" t="s">
        <v>2854</v>
      </c>
      <c r="C74" s="44" t="s">
        <v>2855</v>
      </c>
      <c r="D74" s="44">
        <v>1.13687085402E11</v>
      </c>
      <c r="E74" s="44">
        <v>3540.0</v>
      </c>
      <c r="F74" s="44" t="s">
        <v>2856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4"/>
      <c r="B75" s="44" t="s">
        <v>2857</v>
      </c>
      <c r="C75" s="44" t="s">
        <v>2858</v>
      </c>
      <c r="D75" s="46">
        <v>5.30969323041E11</v>
      </c>
      <c r="E75" s="44">
        <v>3540.0</v>
      </c>
      <c r="F75" s="44" t="s">
        <v>126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2"/>
      <c r="B76" s="44" t="s">
        <v>2859</v>
      </c>
      <c r="C76" s="44">
        <v>9.677123709E9</v>
      </c>
      <c r="D76" s="44">
        <v>5.30988788879E11</v>
      </c>
      <c r="E76" s="44">
        <v>3540.0</v>
      </c>
      <c r="F76" s="44" t="s">
        <v>2860</v>
      </c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2"/>
      <c r="B77" s="44" t="s">
        <v>2861</v>
      </c>
      <c r="C77" s="44">
        <v>9.843713668E9</v>
      </c>
      <c r="D77" s="44">
        <v>5.30909160872E11</v>
      </c>
      <c r="E77" s="44">
        <v>3540.0</v>
      </c>
      <c r="F77" s="44" t="s">
        <v>2862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2"/>
      <c r="B78" s="44" t="s">
        <v>2863</v>
      </c>
      <c r="C78" s="44" t="s">
        <v>2864</v>
      </c>
      <c r="D78" s="44">
        <v>5.67525081783E11</v>
      </c>
      <c r="E78" s="44">
        <v>3540.0</v>
      </c>
      <c r="F78" s="44" t="s">
        <v>2865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3"/>
      <c r="B79" s="44" t="s">
        <v>1977</v>
      </c>
      <c r="C79" s="44" t="s">
        <v>2866</v>
      </c>
      <c r="D79" s="44">
        <v>1.13696489474E11</v>
      </c>
      <c r="E79" s="44">
        <v>3540.0</v>
      </c>
      <c r="F79" s="44" t="s">
        <v>2867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2"/>
      <c r="B80" s="44" t="s">
        <v>2868</v>
      </c>
      <c r="C80" s="44" t="s">
        <v>2869</v>
      </c>
      <c r="D80" s="44">
        <v>5.30905995833E11</v>
      </c>
      <c r="E80" s="44">
        <v>3540.0</v>
      </c>
      <c r="F80" s="44" t="s">
        <v>2204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2"/>
      <c r="B81" s="44" t="s">
        <v>1641</v>
      </c>
      <c r="C81" s="44">
        <f>60162024540</f>
        <v>60162024540</v>
      </c>
      <c r="D81" s="44" t="s">
        <v>2870</v>
      </c>
      <c r="E81" s="44">
        <v>3540.0</v>
      </c>
      <c r="F81" s="44" t="s">
        <v>54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2"/>
      <c r="B82" s="44" t="s">
        <v>221</v>
      </c>
      <c r="C82" s="44" t="s">
        <v>2871</v>
      </c>
      <c r="D82" s="44">
        <v>5.3093057878E11</v>
      </c>
      <c r="E82" s="44">
        <v>1770.0</v>
      </c>
      <c r="F82" s="44" t="s">
        <v>292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2"/>
      <c r="B83" s="44" t="s">
        <v>2872</v>
      </c>
      <c r="C83" s="44">
        <v>9.994595262E9</v>
      </c>
      <c r="D83" s="44">
        <v>5.30992759229E11</v>
      </c>
      <c r="E83" s="44">
        <v>702.0</v>
      </c>
      <c r="F83" s="44" t="s">
        <v>2873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3">
        <v>45819.0</v>
      </c>
      <c r="B84" s="46" t="s">
        <v>2874</v>
      </c>
      <c r="C84" s="44" t="s">
        <v>2875</v>
      </c>
      <c r="D84" s="44">
        <v>1.7623457921238E13</v>
      </c>
      <c r="E84" s="44">
        <v>2360.0</v>
      </c>
      <c r="F84" s="44" t="s">
        <v>442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2"/>
      <c r="B85" s="44" t="s">
        <v>2876</v>
      </c>
      <c r="C85" s="44">
        <v>9.19994227195E11</v>
      </c>
      <c r="D85" s="44">
        <v>5.30737854111E11</v>
      </c>
      <c r="E85" s="44">
        <v>2751.0</v>
      </c>
      <c r="F85" s="44" t="s">
        <v>2877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2"/>
      <c r="B86" s="44"/>
      <c r="C86" s="44"/>
      <c r="D86" s="44">
        <v>5.30780564157E11</v>
      </c>
      <c r="E86" s="44">
        <v>853.0</v>
      </c>
      <c r="F86" s="44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3"/>
      <c r="B87" s="44" t="s">
        <v>2878</v>
      </c>
      <c r="C87" s="44" t="s">
        <v>2879</v>
      </c>
      <c r="D87" s="44">
        <v>5.30842641655E11</v>
      </c>
      <c r="E87" s="44">
        <v>1004.0</v>
      </c>
      <c r="F87" s="44" t="s">
        <v>1249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2"/>
      <c r="B88" s="44" t="s">
        <v>2880</v>
      </c>
      <c r="C88" s="44" t="s">
        <v>2881</v>
      </c>
      <c r="D88" s="44">
        <v>5.31032269198E11</v>
      </c>
      <c r="E88" s="44">
        <v>2004.0</v>
      </c>
      <c r="F88" s="44" t="s">
        <v>2882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53"/>
      <c r="B89" s="44" t="s">
        <v>2883</v>
      </c>
      <c r="C89" s="44" t="s">
        <v>2884</v>
      </c>
      <c r="D89" s="44">
        <v>5.31085308805E11</v>
      </c>
      <c r="E89" s="44">
        <v>3540.0</v>
      </c>
      <c r="F89" s="44" t="s">
        <v>2373</v>
      </c>
      <c r="G89" s="57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3">
        <v>45849.0</v>
      </c>
      <c r="B90" s="44" t="s">
        <v>1321</v>
      </c>
      <c r="C90" s="44" t="s">
        <v>2885</v>
      </c>
      <c r="D90" s="44">
        <v>1.13759237229E11</v>
      </c>
      <c r="E90" s="44">
        <v>3604.0</v>
      </c>
      <c r="F90" s="44" t="s">
        <v>1665</v>
      </c>
      <c r="G90" s="57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50"/>
      <c r="B91" s="44" t="s">
        <v>2886</v>
      </c>
      <c r="C91" s="44" t="s">
        <v>2887</v>
      </c>
      <c r="D91" s="44">
        <v>5.3111674373E11</v>
      </c>
      <c r="E91" s="44">
        <v>1180.0</v>
      </c>
      <c r="F91" s="44" t="s">
        <v>205</v>
      </c>
      <c r="G91" s="57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2"/>
      <c r="B92" s="44" t="s">
        <v>2888</v>
      </c>
      <c r="C92" s="44" t="s">
        <v>2889</v>
      </c>
      <c r="D92" s="44">
        <v>5.67704522475E11</v>
      </c>
      <c r="E92" s="44">
        <v>1221.0</v>
      </c>
      <c r="F92" s="44" t="s">
        <v>207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3">
        <v>45880.0</v>
      </c>
      <c r="B93" s="44" t="s">
        <v>2890</v>
      </c>
      <c r="C93" s="44" t="s">
        <v>2891</v>
      </c>
      <c r="D93" s="44">
        <v>2.70690706289E11</v>
      </c>
      <c r="E93" s="44">
        <v>1770.0</v>
      </c>
      <c r="F93" s="44" t="s">
        <v>2892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2"/>
      <c r="B94" s="52" t="s">
        <v>2893</v>
      </c>
      <c r="C94" s="44"/>
      <c r="D94" s="44">
        <v>1.13818063754E11</v>
      </c>
      <c r="E94" s="44">
        <v>350.0</v>
      </c>
      <c r="F94" s="44" t="s">
        <v>2894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2"/>
      <c r="B95" s="44" t="s">
        <v>2895</v>
      </c>
      <c r="C95" s="44" t="s">
        <v>2896</v>
      </c>
      <c r="D95" s="44">
        <v>5.31260652172E11</v>
      </c>
      <c r="E95" s="44">
        <v>1500.0</v>
      </c>
      <c r="F95" s="44" t="s">
        <v>2897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50"/>
      <c r="B96" s="44"/>
      <c r="C96" s="44"/>
      <c r="D96" s="44">
        <v>5.31260831454E11</v>
      </c>
      <c r="E96" s="44">
        <v>3.0</v>
      </c>
      <c r="F96" s="44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50"/>
      <c r="B97" s="44" t="s">
        <v>2898</v>
      </c>
      <c r="C97" s="44" t="s">
        <v>2899</v>
      </c>
      <c r="D97" s="44">
        <v>5.67831491208E11</v>
      </c>
      <c r="E97" s="44">
        <v>3540.0</v>
      </c>
      <c r="F97" s="44" t="s">
        <v>2900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2"/>
      <c r="B98" s="44" t="s">
        <v>2901</v>
      </c>
      <c r="C98" s="44" t="s">
        <v>2902</v>
      </c>
      <c r="D98" s="44">
        <v>5.67892171961E11</v>
      </c>
      <c r="E98" s="44">
        <v>1503.0</v>
      </c>
      <c r="F98" s="44" t="s">
        <v>2903</v>
      </c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2"/>
      <c r="B99" s="44" t="s">
        <v>2904</v>
      </c>
      <c r="C99" s="44">
        <v>9.629971285E9</v>
      </c>
      <c r="D99" s="44">
        <v>1.13831368217E11</v>
      </c>
      <c r="E99" s="44">
        <v>1599.0</v>
      </c>
      <c r="F99" s="44" t="s">
        <v>2326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54.75" customHeight="1">
      <c r="A100" s="42"/>
      <c r="B100" s="44" t="s">
        <v>2905</v>
      </c>
      <c r="C100" s="44">
        <v>9.1880725765E11</v>
      </c>
      <c r="D100" s="44" t="s">
        <v>2906</v>
      </c>
      <c r="E100" s="44">
        <v>303.0</v>
      </c>
      <c r="F100" s="44" t="s">
        <v>2907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2"/>
      <c r="B101" s="44" t="s">
        <v>2908</v>
      </c>
      <c r="C101" s="44" t="s">
        <v>2909</v>
      </c>
      <c r="D101" s="44">
        <v>5.31295502966E11</v>
      </c>
      <c r="E101" s="44">
        <v>2360.0</v>
      </c>
      <c r="F101" s="44" t="s">
        <v>1792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91">
        <v>45911.0</v>
      </c>
      <c r="B102" s="44" t="s">
        <v>2910</v>
      </c>
      <c r="C102" s="44" t="s">
        <v>2911</v>
      </c>
      <c r="D102" s="44">
        <v>1.13870914167E11</v>
      </c>
      <c r="E102" s="44">
        <v>2360.0</v>
      </c>
      <c r="F102" s="44" t="s">
        <v>753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52" t="s">
        <v>2656</v>
      </c>
      <c r="C103" s="52" t="s">
        <v>2912</v>
      </c>
      <c r="D103" s="52">
        <v>5.31355283729E11</v>
      </c>
      <c r="E103" s="44">
        <v>2004.0</v>
      </c>
      <c r="F103" s="44" t="s">
        <v>2913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4" t="s">
        <v>2914</v>
      </c>
      <c r="C104" s="44">
        <v>9.19944115967E11</v>
      </c>
      <c r="D104" s="44">
        <v>3.3998607888E10</v>
      </c>
      <c r="E104" s="44">
        <v>3604.0</v>
      </c>
      <c r="F104" s="44" t="s">
        <v>2915</v>
      </c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4" t="s">
        <v>2916</v>
      </c>
      <c r="C105" s="44" t="s">
        <v>2917</v>
      </c>
      <c r="D105" s="44">
        <v>5.31375172144E11</v>
      </c>
      <c r="E105" s="44">
        <v>4611.0</v>
      </c>
      <c r="F105" s="44" t="s">
        <v>2918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58"/>
      <c r="B106" s="59"/>
      <c r="C106" s="59"/>
      <c r="D106" s="60"/>
      <c r="E106" s="59"/>
      <c r="F106" s="44" t="s">
        <v>2824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61"/>
      <c r="B107" s="59" t="s">
        <v>2919</v>
      </c>
      <c r="C107" s="59" t="s">
        <v>2920</v>
      </c>
      <c r="D107" s="59">
        <v>5.67985203676E11</v>
      </c>
      <c r="E107" s="59">
        <v>1503.0</v>
      </c>
      <c r="F107" s="59" t="s">
        <v>2921</v>
      </c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62"/>
      <c r="B108" s="59" t="s">
        <v>2922</v>
      </c>
      <c r="C108" s="59" t="s">
        <v>2923</v>
      </c>
      <c r="D108" s="59">
        <v>5.6794472341E11</v>
      </c>
      <c r="E108" s="59">
        <v>4110.0</v>
      </c>
      <c r="F108" s="59" t="s">
        <v>2924</v>
      </c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3">
        <v>45941.0</v>
      </c>
      <c r="B109" s="59" t="s">
        <v>2350</v>
      </c>
      <c r="C109" s="59" t="s">
        <v>2925</v>
      </c>
      <c r="D109" s="59">
        <v>9.5201576689E10</v>
      </c>
      <c r="E109" s="59">
        <v>3604.0</v>
      </c>
      <c r="F109" s="60" t="s">
        <v>2338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58"/>
      <c r="B110" s="59"/>
      <c r="C110" s="59"/>
      <c r="D110" s="59"/>
      <c r="E110" s="59"/>
      <c r="F110" s="9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58"/>
      <c r="B111" s="59" t="s">
        <v>606</v>
      </c>
      <c r="C111" s="59" t="s">
        <v>2926</v>
      </c>
      <c r="D111" s="59">
        <v>5.6804105984E11</v>
      </c>
      <c r="E111" s="59">
        <v>4610.0</v>
      </c>
      <c r="F111" s="32" t="s">
        <v>2123</v>
      </c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58"/>
      <c r="B112" s="44"/>
      <c r="C112" s="44"/>
      <c r="D112" s="44"/>
      <c r="E112" s="59"/>
      <c r="F112" s="32" t="s">
        <v>2927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58"/>
      <c r="B113" s="59" t="s">
        <v>2928</v>
      </c>
      <c r="C113" s="59" t="s">
        <v>2929</v>
      </c>
      <c r="D113" s="59">
        <v>5.68082771283E11</v>
      </c>
      <c r="E113" s="59">
        <v>8912.0</v>
      </c>
      <c r="F113" s="59" t="s">
        <v>1043</v>
      </c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58"/>
      <c r="B114" s="52"/>
      <c r="C114" s="52"/>
      <c r="D114" s="52"/>
      <c r="E114" s="52"/>
      <c r="F114" s="52" t="s">
        <v>2467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58"/>
      <c r="B115" s="59"/>
      <c r="C115" s="59"/>
      <c r="D115" s="59"/>
      <c r="E115" s="59"/>
      <c r="F115" s="59" t="s">
        <v>96</v>
      </c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58"/>
      <c r="B116" s="59"/>
      <c r="C116" s="59"/>
      <c r="D116" s="59"/>
      <c r="E116" s="59"/>
      <c r="F116" s="44" t="s">
        <v>2930</v>
      </c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3"/>
      <c r="B117" s="44" t="s">
        <v>2931</v>
      </c>
      <c r="C117" s="44" t="s">
        <v>2932</v>
      </c>
      <c r="D117" s="44">
        <v>5.68012876284E11</v>
      </c>
      <c r="E117" s="59">
        <v>1180.0</v>
      </c>
      <c r="F117" s="44" t="s">
        <v>39</v>
      </c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62"/>
      <c r="B118" s="59" t="s">
        <v>514</v>
      </c>
      <c r="C118" s="59" t="s">
        <v>2933</v>
      </c>
      <c r="D118" s="59">
        <v>5.31461398062E11</v>
      </c>
      <c r="E118" s="59">
        <v>2607.0</v>
      </c>
      <c r="F118" s="59" t="s">
        <v>2346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58"/>
      <c r="B119" s="44" t="s">
        <v>1464</v>
      </c>
      <c r="C119" s="59">
        <v>9.19962113008E11</v>
      </c>
      <c r="D119" s="59">
        <v>5.31494003055E11</v>
      </c>
      <c r="E119" s="59">
        <v>2000.0</v>
      </c>
      <c r="F119" s="59" t="s">
        <v>2934</v>
      </c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53"/>
      <c r="B120" s="59" t="s">
        <v>2935</v>
      </c>
      <c r="C120" s="59" t="s">
        <v>2936</v>
      </c>
      <c r="D120" s="59">
        <v>5.31476178155E11</v>
      </c>
      <c r="E120" s="59">
        <v>1180.0</v>
      </c>
      <c r="F120" s="59" t="s">
        <v>753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58"/>
      <c r="B121" s="59" t="s">
        <v>2046</v>
      </c>
      <c r="C121" s="59">
        <v>9.1807227093E11</v>
      </c>
      <c r="D121" s="59">
        <v>5.31487945972E11</v>
      </c>
      <c r="E121" s="59"/>
      <c r="F121" s="59" t="s">
        <v>333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58"/>
      <c r="B122" s="52"/>
      <c r="C122" s="59"/>
      <c r="D122" s="59">
        <v>5.31488106379E11</v>
      </c>
      <c r="E122" s="59">
        <v>2360.0</v>
      </c>
      <c r="F122" s="59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93">
        <v>45972.0</v>
      </c>
      <c r="B123" s="59" t="s">
        <v>2937</v>
      </c>
      <c r="C123" s="59" t="s">
        <v>2938</v>
      </c>
      <c r="D123" s="59">
        <v>5.31581644375E11</v>
      </c>
      <c r="E123" s="59">
        <v>1111.0</v>
      </c>
      <c r="F123" s="59" t="s">
        <v>753</v>
      </c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58"/>
      <c r="B124" s="59"/>
      <c r="C124" s="59"/>
      <c r="D124" s="59">
        <v>5.31587930701E11</v>
      </c>
      <c r="E124" s="59">
        <v>69.0</v>
      </c>
      <c r="F124" s="59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58"/>
      <c r="B125" s="63" t="s">
        <v>2939</v>
      </c>
      <c r="C125" s="60">
        <v>4.47909162793E11</v>
      </c>
      <c r="D125" s="60">
        <v>1.386376388E9</v>
      </c>
      <c r="E125" s="60">
        <v>2360.0</v>
      </c>
      <c r="F125" s="60" t="s">
        <v>299</v>
      </c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58"/>
      <c r="B126" s="59" t="s">
        <v>2940</v>
      </c>
      <c r="C126" s="59" t="s">
        <v>2941</v>
      </c>
      <c r="D126" s="59"/>
      <c r="E126" s="59">
        <v>1599.0</v>
      </c>
      <c r="F126" s="59" t="s">
        <v>2942</v>
      </c>
      <c r="G126" s="42"/>
      <c r="H126" s="48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58"/>
      <c r="B127" s="59" t="s">
        <v>2943</v>
      </c>
      <c r="C127" s="59" t="s">
        <v>2944</v>
      </c>
      <c r="D127" s="59">
        <v>5.31559835415E11</v>
      </c>
      <c r="E127" s="59">
        <v>2004.0</v>
      </c>
      <c r="F127" s="59" t="s">
        <v>2945</v>
      </c>
      <c r="G127" s="42"/>
      <c r="H127" s="48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58"/>
      <c r="B128" s="59" t="s">
        <v>160</v>
      </c>
      <c r="C128" s="59">
        <v>9.18524920495E11</v>
      </c>
      <c r="D128" s="59">
        <v>5.31559236721E11</v>
      </c>
      <c r="E128" s="59">
        <v>1503.0</v>
      </c>
      <c r="F128" s="44" t="s">
        <v>587</v>
      </c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52" t="s">
        <v>503</v>
      </c>
      <c r="C129" s="44" t="s">
        <v>2946</v>
      </c>
      <c r="D129" s="44">
        <v>1.14007429693E11</v>
      </c>
      <c r="E129" s="44">
        <v>3507.0</v>
      </c>
      <c r="F129" s="44" t="s">
        <v>2947</v>
      </c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4"/>
      <c r="C130" s="44"/>
      <c r="D130" s="44"/>
      <c r="E130" s="44"/>
      <c r="F130" s="44" t="s">
        <v>2948</v>
      </c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53"/>
      <c r="B131" s="44" t="s">
        <v>2949</v>
      </c>
      <c r="C131" s="44" t="s">
        <v>2950</v>
      </c>
      <c r="D131" s="44">
        <v>6.09611567003E11</v>
      </c>
      <c r="E131" s="44">
        <v>2004.0</v>
      </c>
      <c r="F131" s="44" t="s">
        <v>2951</v>
      </c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64">
        <v>46002.0</v>
      </c>
      <c r="B132" s="52" t="s">
        <v>639</v>
      </c>
      <c r="C132" s="44" t="s">
        <v>2952</v>
      </c>
      <c r="D132" s="44">
        <v>5.68260850537E11</v>
      </c>
      <c r="E132" s="44">
        <v>2004.0</v>
      </c>
      <c r="F132" s="44" t="s">
        <v>2953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4" t="s">
        <v>2954</v>
      </c>
      <c r="C133" s="44">
        <v>9.19901477005E11</v>
      </c>
      <c r="D133" s="44">
        <v>1.08557076737E11</v>
      </c>
      <c r="E133" s="44">
        <v>1599.0</v>
      </c>
      <c r="F133" s="44" t="s">
        <v>2279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53"/>
      <c r="B134" s="44" t="s">
        <v>2931</v>
      </c>
      <c r="C134" s="44" t="s">
        <v>2955</v>
      </c>
      <c r="D134" s="44">
        <v>5.68242364203E11</v>
      </c>
      <c r="E134" s="44">
        <v>5043.0</v>
      </c>
      <c r="F134" s="44" t="s">
        <v>326</v>
      </c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3"/>
      <c r="B135" s="44"/>
      <c r="C135" s="44"/>
      <c r="D135" s="44"/>
      <c r="E135" s="44"/>
      <c r="F135" s="44" t="s">
        <v>2956</v>
      </c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4" t="s">
        <v>2957</v>
      </c>
      <c r="C136" s="44" t="s">
        <v>2958</v>
      </c>
      <c r="D136" s="44">
        <v>5.31536398194E11</v>
      </c>
      <c r="E136" s="44">
        <v>8718.0</v>
      </c>
      <c r="F136" s="44" t="s">
        <v>2959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4"/>
      <c r="C137" s="44"/>
      <c r="D137" s="44"/>
      <c r="E137" s="44"/>
      <c r="F137" s="44" t="s">
        <v>2960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4"/>
      <c r="C138" s="44"/>
      <c r="D138" s="44"/>
      <c r="E138" s="44"/>
      <c r="F138" s="44" t="s">
        <v>2961</v>
      </c>
      <c r="G138" s="42"/>
      <c r="H138" s="48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4"/>
      <c r="C139" s="52"/>
      <c r="D139" s="44"/>
      <c r="E139" s="44"/>
      <c r="F139" s="44" t="s">
        <v>2962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4"/>
      <c r="C140" s="44"/>
      <c r="D140" s="42"/>
      <c r="E140" s="44"/>
      <c r="F140" s="44" t="s">
        <v>2963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4" t="s">
        <v>2964</v>
      </c>
      <c r="C141" s="44" t="s">
        <v>2965</v>
      </c>
      <c r="D141" s="44">
        <v>5.68299396034E11</v>
      </c>
      <c r="E141" s="44">
        <v>202.0</v>
      </c>
      <c r="F141" s="44" t="s">
        <v>2966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4" t="s">
        <v>2967</v>
      </c>
      <c r="C142" s="44">
        <v>9.18608238889E11</v>
      </c>
      <c r="D142" s="44">
        <v>5.68249988345E11</v>
      </c>
      <c r="E142" s="44"/>
      <c r="F142" s="44" t="s">
        <v>2709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4"/>
      <c r="C143" s="44"/>
      <c r="D143" s="44">
        <v>5.68208796303E11</v>
      </c>
      <c r="E143" s="44">
        <v>2607.0</v>
      </c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53"/>
      <c r="B144" s="44" t="s">
        <v>2968</v>
      </c>
      <c r="C144" s="44">
        <v>9.18608238889E11</v>
      </c>
      <c r="D144" s="44">
        <v>1.14053981471E11</v>
      </c>
      <c r="E144" s="44">
        <v>1180.0</v>
      </c>
      <c r="F144" s="44" t="s">
        <v>913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4" t="s">
        <v>2969</v>
      </c>
      <c r="C145" s="44">
        <v>9.19655153039E11</v>
      </c>
      <c r="D145" s="44">
        <v>5.6821633083E11</v>
      </c>
      <c r="E145" s="44">
        <v>1770.0</v>
      </c>
      <c r="F145" s="52" t="s">
        <v>467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3"/>
      <c r="B146" s="44" t="s">
        <v>2970</v>
      </c>
      <c r="C146" s="44">
        <v>9.18220581297E11</v>
      </c>
      <c r="D146" s="44">
        <v>5.46670173024E11</v>
      </c>
      <c r="E146" s="44">
        <v>1180.0</v>
      </c>
      <c r="F146" s="44" t="s">
        <v>442</v>
      </c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4" t="s">
        <v>2971</v>
      </c>
      <c r="C147" s="44">
        <v>9.19342315639E11</v>
      </c>
      <c r="D147" s="44">
        <v>5.31677090052E11</v>
      </c>
      <c r="E147" s="44">
        <v>1221.0</v>
      </c>
      <c r="F147" s="44" t="s">
        <v>442</v>
      </c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4" t="s">
        <v>1962</v>
      </c>
      <c r="C148" s="44" t="s">
        <v>2972</v>
      </c>
      <c r="D148" s="44">
        <v>5.6825745323E11</v>
      </c>
      <c r="E148" s="44">
        <v>652.0</v>
      </c>
      <c r="F148" s="44" t="s">
        <v>2973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4" t="s">
        <v>2974</v>
      </c>
      <c r="C149" s="44">
        <v>9.19841581716E11</v>
      </c>
      <c r="D149" s="44">
        <v>5.68202257953E11</v>
      </c>
      <c r="E149" s="44">
        <v>1770.0</v>
      </c>
      <c r="F149" s="44" t="s">
        <v>292</v>
      </c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4" t="s">
        <v>2975</v>
      </c>
      <c r="B150" s="44" t="s">
        <v>2976</v>
      </c>
      <c r="C150" s="44" t="s">
        <v>2977</v>
      </c>
      <c r="D150" s="44">
        <v>1.1407592368E11</v>
      </c>
      <c r="E150" s="44">
        <v>2004.0</v>
      </c>
      <c r="F150" s="44" t="s">
        <v>2028</v>
      </c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52" t="s">
        <v>2978</v>
      </c>
      <c r="C151" s="46">
        <v>9.19840588441E11</v>
      </c>
      <c r="D151" s="44">
        <v>1.14072053921E11</v>
      </c>
      <c r="E151" s="44">
        <v>1770.0</v>
      </c>
      <c r="F151" s="44" t="s">
        <v>348</v>
      </c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4" t="s">
        <v>2979</v>
      </c>
      <c r="C152" s="46" t="s">
        <v>2980</v>
      </c>
      <c r="D152" s="44">
        <v>5.31798808163E11</v>
      </c>
      <c r="E152" s="44">
        <v>2360.0</v>
      </c>
      <c r="F152" s="44" t="s">
        <v>299</v>
      </c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4" t="s">
        <v>2981</v>
      </c>
      <c r="C153" s="46" t="s">
        <v>2982</v>
      </c>
      <c r="D153" s="44" t="s">
        <v>2983</v>
      </c>
      <c r="E153" s="44">
        <v>10000.0</v>
      </c>
      <c r="F153" s="44" t="s">
        <v>2984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4" t="s">
        <v>1641</v>
      </c>
      <c r="C154" s="46" t="s">
        <v>2985</v>
      </c>
      <c r="D154" s="44"/>
      <c r="E154" s="44">
        <v>25000.0</v>
      </c>
      <c r="F154" s="44" t="s">
        <v>2986</v>
      </c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4" t="s">
        <v>2987</v>
      </c>
      <c r="C155" s="46" t="s">
        <v>2988</v>
      </c>
      <c r="D155" s="44">
        <v>8.6788214536E11</v>
      </c>
      <c r="E155" s="44">
        <v>3607.0</v>
      </c>
      <c r="F155" s="44" t="s">
        <v>2989</v>
      </c>
      <c r="G155" s="42"/>
      <c r="H155" s="48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4"/>
      <c r="C156" s="46"/>
      <c r="D156" s="44">
        <v>6.16564359588E11</v>
      </c>
      <c r="E156" s="44"/>
      <c r="F156" s="44"/>
      <c r="G156" s="42"/>
      <c r="H156" s="48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4" t="s">
        <v>2990</v>
      </c>
      <c r="B157" s="44" t="s">
        <v>2991</v>
      </c>
      <c r="C157" s="46">
        <v>9.16380825164E11</v>
      </c>
      <c r="D157" s="44">
        <v>5.31834121351E11</v>
      </c>
      <c r="E157" s="44">
        <v>2607.0</v>
      </c>
      <c r="F157" s="44" t="s">
        <v>2992</v>
      </c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3"/>
      <c r="B158" s="44" t="s">
        <v>32</v>
      </c>
      <c r="C158" s="46">
        <v>9.19488018188E11</v>
      </c>
      <c r="D158" s="44">
        <v>5.6849655089E11</v>
      </c>
      <c r="E158" s="44">
        <v>1503.0</v>
      </c>
      <c r="F158" s="44" t="s">
        <v>596</v>
      </c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4" t="s">
        <v>2993</v>
      </c>
      <c r="C159" s="44" t="s">
        <v>2994</v>
      </c>
      <c r="D159" s="44">
        <v>1.61639327005E11</v>
      </c>
      <c r="E159" s="44">
        <v>4810.0</v>
      </c>
      <c r="F159" s="44" t="s">
        <v>2995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3"/>
      <c r="B160" s="44"/>
      <c r="C160" s="44"/>
      <c r="D160" s="44"/>
      <c r="E160" s="44"/>
      <c r="F160" s="44" t="s">
        <v>2073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4" t="s">
        <v>2996</v>
      </c>
      <c r="C161" s="44" t="s">
        <v>2997</v>
      </c>
      <c r="D161" s="44">
        <v>5.31796856357E11</v>
      </c>
      <c r="E161" s="44">
        <v>2360.0</v>
      </c>
      <c r="F161" s="44" t="s">
        <v>1504</v>
      </c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3"/>
      <c r="B162" s="44" t="s">
        <v>2998</v>
      </c>
      <c r="C162" s="44" t="s">
        <v>2999</v>
      </c>
      <c r="D162" s="44">
        <v>5.3189888462E11</v>
      </c>
      <c r="E162" s="44">
        <v>1770.0</v>
      </c>
      <c r="F162" s="44" t="s">
        <v>3000</v>
      </c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4"/>
      <c r="B163" s="44" t="s">
        <v>3001</v>
      </c>
      <c r="C163" s="44" t="s">
        <v>3002</v>
      </c>
      <c r="D163" s="44">
        <v>5.68470796254E11</v>
      </c>
      <c r="E163" s="46">
        <v>1180.0</v>
      </c>
      <c r="F163" s="44" t="s">
        <v>39</v>
      </c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4" t="s">
        <v>3003</v>
      </c>
      <c r="C164" s="52" t="s">
        <v>3004</v>
      </c>
      <c r="D164" s="44">
        <v>5.31828214628E11</v>
      </c>
      <c r="E164" s="44">
        <v>702.0</v>
      </c>
      <c r="F164" s="44" t="s">
        <v>3005</v>
      </c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4" t="s">
        <v>2847</v>
      </c>
      <c r="C165" s="44">
        <v>9.18807916563E11</v>
      </c>
      <c r="D165" s="44">
        <v>5.31993635717E11</v>
      </c>
      <c r="E165" s="44">
        <v>3471.0</v>
      </c>
      <c r="F165" s="44" t="s">
        <v>3006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4" t="s">
        <v>3007</v>
      </c>
      <c r="C166" s="44" t="s">
        <v>3008</v>
      </c>
      <c r="D166" s="44">
        <v>5.31927540463E11</v>
      </c>
      <c r="E166" s="44">
        <v>1503.0</v>
      </c>
      <c r="F166" s="44" t="s">
        <v>3009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4" t="s">
        <v>3010</v>
      </c>
      <c r="C167" s="44" t="s">
        <v>3011</v>
      </c>
      <c r="D167" s="44">
        <v>5.31951288336E11</v>
      </c>
      <c r="E167" s="44">
        <v>1770.0</v>
      </c>
      <c r="F167" s="44" t="s">
        <v>3012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4"/>
      <c r="B168" s="44" t="s">
        <v>3013</v>
      </c>
      <c r="C168" s="44" t="s">
        <v>3014</v>
      </c>
      <c r="D168" s="44">
        <v>1.08578038705E11</v>
      </c>
      <c r="E168" s="46">
        <v>2000.0</v>
      </c>
      <c r="F168" s="44" t="s">
        <v>3015</v>
      </c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4" t="s">
        <v>3016</v>
      </c>
      <c r="B169" s="44" t="s">
        <v>2017</v>
      </c>
      <c r="C169" s="44" t="s">
        <v>3017</v>
      </c>
      <c r="D169" s="44" t="s">
        <v>3018</v>
      </c>
      <c r="E169" s="44">
        <v>6012.0</v>
      </c>
      <c r="F169" s="44" t="s">
        <v>3019</v>
      </c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4"/>
      <c r="C170" s="44"/>
      <c r="D170" s="44"/>
      <c r="E170" s="44"/>
      <c r="F170" s="44" t="s">
        <v>3020</v>
      </c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4"/>
      <c r="C171" s="44"/>
      <c r="D171" s="44"/>
      <c r="E171" s="44"/>
      <c r="F171" s="44" t="s">
        <v>3018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52" t="s">
        <v>3021</v>
      </c>
      <c r="C172" s="44" t="s">
        <v>3022</v>
      </c>
      <c r="D172" s="44">
        <v>1.14230450357E11</v>
      </c>
      <c r="E172" s="44">
        <v>1180.0</v>
      </c>
      <c r="F172" s="44" t="s">
        <v>227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4" t="s">
        <v>3023</v>
      </c>
      <c r="B173" s="44" t="s">
        <v>3024</v>
      </c>
      <c r="C173" s="44">
        <v>-9.19566152651E11</v>
      </c>
      <c r="D173" s="44">
        <v>4.23891293215E11</v>
      </c>
      <c r="E173" s="44">
        <v>1770.0</v>
      </c>
      <c r="F173" s="44" t="s">
        <v>372</v>
      </c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4" t="s">
        <v>3025</v>
      </c>
      <c r="C174" s="44" t="s">
        <v>3026</v>
      </c>
      <c r="D174" s="44">
        <v>5.32076329305E11</v>
      </c>
      <c r="E174" s="44">
        <v>1599.0</v>
      </c>
      <c r="F174" s="44" t="s">
        <v>3027</v>
      </c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4" t="s">
        <v>3028</v>
      </c>
      <c r="C175" s="44">
        <v>9.17411012641E11</v>
      </c>
      <c r="D175" s="44">
        <v>2.12592769851E11</v>
      </c>
      <c r="E175" s="44">
        <v>3471.0</v>
      </c>
      <c r="F175" s="44" t="s">
        <v>449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4" t="s">
        <v>3029</v>
      </c>
      <c r="C176" s="44">
        <v>9.16301011959E11</v>
      </c>
      <c r="D176" s="44">
        <v>5.51148078992E11</v>
      </c>
      <c r="E176" s="44">
        <v>1503.0</v>
      </c>
      <c r="F176" s="44" t="s">
        <v>2126</v>
      </c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4" t="s">
        <v>3030</v>
      </c>
      <c r="C177" s="44" t="s">
        <v>3031</v>
      </c>
      <c r="D177" s="44">
        <v>3.92416399E8</v>
      </c>
      <c r="E177" s="44">
        <v>1770.0</v>
      </c>
      <c r="F177" s="44" t="s">
        <v>500</v>
      </c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4" t="s">
        <v>3032</v>
      </c>
      <c r="C178" s="44" t="s">
        <v>3033</v>
      </c>
      <c r="D178" s="44">
        <v>1.823801661E9</v>
      </c>
      <c r="E178" s="44">
        <v>26000.0</v>
      </c>
      <c r="F178" s="44" t="s">
        <v>3034</v>
      </c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4"/>
      <c r="C179" s="44"/>
      <c r="D179" s="44"/>
      <c r="E179" s="44"/>
      <c r="F179" s="44" t="s">
        <v>3035</v>
      </c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4"/>
      <c r="C180" s="44"/>
      <c r="D180" s="44"/>
      <c r="E180" s="44"/>
      <c r="F180" s="44" t="s">
        <v>3036</v>
      </c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4"/>
      <c r="C181" s="44"/>
      <c r="D181" s="44"/>
      <c r="E181" s="44"/>
      <c r="F181" s="44" t="s">
        <v>3037</v>
      </c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4"/>
      <c r="C182" s="44"/>
      <c r="D182" s="44"/>
      <c r="E182" s="44"/>
      <c r="F182" s="44" t="s">
        <v>3038</v>
      </c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4"/>
      <c r="C183" s="44"/>
      <c r="D183" s="44"/>
      <c r="E183" s="44"/>
      <c r="F183" s="44" t="s">
        <v>3039</v>
      </c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4"/>
      <c r="B184" s="44"/>
      <c r="C184" s="44"/>
      <c r="D184" s="44"/>
      <c r="E184" s="44"/>
      <c r="F184" s="44" t="s">
        <v>3040</v>
      </c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54"/>
      <c r="C185" s="44"/>
      <c r="D185" s="44"/>
      <c r="E185" s="44"/>
      <c r="F185" s="44" t="s">
        <v>3041</v>
      </c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4"/>
      <c r="B186" s="44"/>
      <c r="C186" s="44"/>
      <c r="D186" s="44"/>
      <c r="E186" s="44"/>
      <c r="F186" s="44" t="s">
        <v>3042</v>
      </c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4"/>
      <c r="C187" s="44"/>
      <c r="D187" s="44"/>
      <c r="E187" s="44"/>
      <c r="F187" s="44" t="s">
        <v>3043</v>
      </c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3"/>
      <c r="B188" s="44"/>
      <c r="C188" s="44"/>
      <c r="D188" s="44"/>
      <c r="E188" s="44"/>
      <c r="F188" s="44" t="s">
        <v>3044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4" t="s">
        <v>3045</v>
      </c>
      <c r="C189" s="44">
        <v>9.19844264344E11</v>
      </c>
      <c r="D189" s="44">
        <v>1.14286446191E11</v>
      </c>
      <c r="E189" s="44">
        <v>10000.0</v>
      </c>
      <c r="F189" s="44" t="s">
        <v>3046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4" t="s">
        <v>3047</v>
      </c>
      <c r="C190" s="44" t="s">
        <v>3048</v>
      </c>
      <c r="D190" s="44">
        <v>1.08587845173E11</v>
      </c>
      <c r="E190" s="44">
        <v>1770.0</v>
      </c>
      <c r="F190" s="44" t="s">
        <v>500</v>
      </c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4" t="s">
        <v>3049</v>
      </c>
      <c r="B191" s="44" t="s">
        <v>3050</v>
      </c>
      <c r="C191" s="44" t="s">
        <v>3051</v>
      </c>
      <c r="D191" s="44">
        <v>1.14304735333E11</v>
      </c>
      <c r="E191" s="44">
        <v>501.0</v>
      </c>
      <c r="F191" s="44" t="s">
        <v>3052</v>
      </c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4" t="s">
        <v>1542</v>
      </c>
      <c r="C192" s="44" t="s">
        <v>3053</v>
      </c>
      <c r="D192" s="44">
        <v>8.5483577785E10</v>
      </c>
      <c r="E192" s="44">
        <v>1503.0</v>
      </c>
      <c r="F192" s="44" t="s">
        <v>3054</v>
      </c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4"/>
      <c r="C193" s="44"/>
      <c r="D193" s="44"/>
      <c r="E193" s="44">
        <v>1599.0</v>
      </c>
      <c r="F193" s="44" t="s">
        <v>3055</v>
      </c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4" t="s">
        <v>3056</v>
      </c>
      <c r="C194" s="44" t="s">
        <v>2988</v>
      </c>
      <c r="D194" s="44">
        <v>5.98195957798E11</v>
      </c>
      <c r="E194" s="44">
        <v>3507.0</v>
      </c>
      <c r="F194" s="44" t="s">
        <v>3057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4" t="s">
        <v>2589</v>
      </c>
      <c r="C195" s="44" t="s">
        <v>3058</v>
      </c>
      <c r="D195" s="44">
        <v>1.14314724525E11</v>
      </c>
      <c r="E195" s="44">
        <v>3360.0</v>
      </c>
      <c r="F195" s="44" t="s">
        <v>1137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4" t="s">
        <v>730</v>
      </c>
      <c r="C196" s="44" t="s">
        <v>3059</v>
      </c>
      <c r="D196" s="44">
        <v>9.68160200877E11</v>
      </c>
      <c r="E196" s="44">
        <v>6720.0</v>
      </c>
      <c r="F196" s="44" t="s">
        <v>3060</v>
      </c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4" t="s">
        <v>3061</v>
      </c>
      <c r="C197" s="44" t="s">
        <v>2920</v>
      </c>
      <c r="D197" s="44">
        <v>5.68814450955E11</v>
      </c>
      <c r="E197" s="44"/>
      <c r="F197" s="44" t="s">
        <v>3062</v>
      </c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4"/>
      <c r="C198" s="44"/>
      <c r="D198" s="44">
        <v>5.68868155028E11</v>
      </c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4"/>
      <c r="B199" s="44"/>
      <c r="C199" s="44"/>
      <c r="D199" s="44">
        <v>5.68802269896E11</v>
      </c>
      <c r="E199" s="44">
        <v>4720.0</v>
      </c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4" t="s">
        <v>3063</v>
      </c>
      <c r="C200" s="44" t="s">
        <v>3064</v>
      </c>
      <c r="D200" s="44">
        <v>5.32225637627E11</v>
      </c>
      <c r="E200" s="44">
        <v>1180.0</v>
      </c>
      <c r="F200" s="44" t="s">
        <v>753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4" t="s">
        <v>562</v>
      </c>
      <c r="C201" s="44" t="s">
        <v>3065</v>
      </c>
      <c r="D201" s="44">
        <v>6.79444813225E11</v>
      </c>
      <c r="E201" s="44">
        <v>3360.0</v>
      </c>
      <c r="F201" s="44" t="s">
        <v>3066</v>
      </c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4" t="s">
        <v>3067</v>
      </c>
      <c r="C202" s="44" t="s">
        <v>3068</v>
      </c>
      <c r="D202" s="44">
        <v>5.68819955979E11</v>
      </c>
      <c r="E202" s="44">
        <v>7080.0</v>
      </c>
      <c r="F202" s="44" t="s">
        <v>3069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4" t="s">
        <v>3070</v>
      </c>
      <c r="C203" s="44" t="s">
        <v>3071</v>
      </c>
      <c r="D203" s="44">
        <v>1.14326992812E11</v>
      </c>
      <c r="E203" s="44">
        <v>3360.0</v>
      </c>
      <c r="F203" s="44" t="s">
        <v>3072</v>
      </c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4" t="s">
        <v>3073</v>
      </c>
      <c r="C204" s="44" t="s">
        <v>3074</v>
      </c>
      <c r="D204" s="44">
        <v>5.68870577649E11</v>
      </c>
      <c r="E204" s="44">
        <v>3360.0</v>
      </c>
      <c r="F204" s="44" t="s">
        <v>778</v>
      </c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54" t="s">
        <v>3075</v>
      </c>
      <c r="C205" s="44" t="s">
        <v>3076</v>
      </c>
      <c r="D205" s="44">
        <v>1.14335183812E11</v>
      </c>
      <c r="E205" s="44">
        <v>1770.0</v>
      </c>
      <c r="F205" s="44" t="s">
        <v>413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54" t="s">
        <v>3077</v>
      </c>
      <c r="C206" s="44" t="s">
        <v>3078</v>
      </c>
      <c r="D206" s="44"/>
      <c r="E206" s="44">
        <v>6942.0</v>
      </c>
      <c r="F206" s="44" t="s">
        <v>3079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4"/>
      <c r="C207" s="44"/>
      <c r="D207" s="44"/>
      <c r="E207" s="44"/>
      <c r="F207" s="44" t="s">
        <v>3080</v>
      </c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4" t="s">
        <v>3081</v>
      </c>
      <c r="B208" s="44" t="s">
        <v>636</v>
      </c>
      <c r="C208" s="44" t="s">
        <v>3082</v>
      </c>
      <c r="D208" s="44">
        <v>5.1100154914E11</v>
      </c>
      <c r="E208" s="44">
        <v>2360.0</v>
      </c>
      <c r="F208" s="44" t="s">
        <v>205</v>
      </c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4" t="s">
        <v>3083</v>
      </c>
      <c r="C209" s="44" t="s">
        <v>3084</v>
      </c>
      <c r="D209" s="44">
        <v>5.32323828946E11</v>
      </c>
      <c r="E209" s="44">
        <v>3360.0</v>
      </c>
      <c r="F209" s="44" t="s">
        <v>3066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4" t="s">
        <v>3085</v>
      </c>
      <c r="C210" s="44">
        <v>9.18939665477E11</v>
      </c>
      <c r="D210" s="44">
        <v>1.14299230173E11</v>
      </c>
      <c r="E210" s="44">
        <v>1680.0</v>
      </c>
      <c r="F210" s="44" t="s">
        <v>3086</v>
      </c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57"/>
      <c r="B211" s="44" t="s">
        <v>3087</v>
      </c>
      <c r="C211" s="44" t="s">
        <v>3088</v>
      </c>
      <c r="D211" s="44">
        <v>1.04766392838E11</v>
      </c>
      <c r="E211" s="44">
        <v>4008.0</v>
      </c>
      <c r="F211" s="44" t="s">
        <v>2060</v>
      </c>
      <c r="G211" s="42"/>
      <c r="H211" s="58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4"/>
      <c r="C212" s="44"/>
      <c r="D212" s="44"/>
      <c r="E212" s="44"/>
      <c r="F212" s="44" t="s">
        <v>3089</v>
      </c>
      <c r="G212" s="42"/>
      <c r="H212" s="58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4" t="s">
        <v>3090</v>
      </c>
      <c r="C213" s="44" t="s">
        <v>3091</v>
      </c>
      <c r="D213" s="44">
        <v>5.32320926547E11</v>
      </c>
      <c r="E213" s="44">
        <v>3364.0</v>
      </c>
      <c r="F213" s="44" t="s">
        <v>449</v>
      </c>
      <c r="G213" s="42"/>
      <c r="H213" s="58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64"/>
      <c r="B214" s="44"/>
      <c r="C214" s="44"/>
      <c r="D214" s="44">
        <v>5.32369631661E11</v>
      </c>
      <c r="E214" s="44">
        <v>2000.0</v>
      </c>
      <c r="F214" s="44" t="s">
        <v>2432</v>
      </c>
      <c r="G214" s="42"/>
      <c r="H214" s="58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4" t="s">
        <v>3092</v>
      </c>
      <c r="C215" s="44" t="s">
        <v>3093</v>
      </c>
      <c r="D215" s="44">
        <v>2.09501893358E11</v>
      </c>
      <c r="E215" s="44">
        <v>3507.0</v>
      </c>
      <c r="F215" s="44" t="s">
        <v>3094</v>
      </c>
      <c r="G215" s="42"/>
      <c r="H215" s="58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4"/>
      <c r="C216" s="44"/>
      <c r="D216" s="44"/>
      <c r="E216" s="44"/>
      <c r="F216" s="44" t="s">
        <v>3095</v>
      </c>
      <c r="G216" s="42"/>
      <c r="H216" s="58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4" t="s">
        <v>3077</v>
      </c>
      <c r="C217" s="44" t="s">
        <v>3078</v>
      </c>
      <c r="D217" s="54"/>
      <c r="E217" s="44">
        <v>3800.0</v>
      </c>
      <c r="F217" s="44" t="s">
        <v>3096</v>
      </c>
      <c r="G217" s="42"/>
      <c r="H217" s="58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4" t="s">
        <v>3097</v>
      </c>
      <c r="C218" s="44" t="s">
        <v>3098</v>
      </c>
      <c r="D218" s="44">
        <v>5.32397238805E11</v>
      </c>
      <c r="E218" s="44">
        <v>2360.0</v>
      </c>
      <c r="F218" s="44" t="s">
        <v>266</v>
      </c>
      <c r="G218" s="42"/>
      <c r="H218" s="58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4" t="s">
        <v>732</v>
      </c>
      <c r="C219" s="44" t="s">
        <v>3099</v>
      </c>
      <c r="D219" s="44">
        <v>5.32383931351E11</v>
      </c>
      <c r="E219" s="44">
        <v>1180.0</v>
      </c>
      <c r="F219" s="44" t="s">
        <v>39</v>
      </c>
      <c r="G219" s="42"/>
      <c r="H219" s="58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4"/>
      <c r="B220" s="65" t="s">
        <v>3100</v>
      </c>
      <c r="C220" s="46">
        <v>9.19513173957E11</v>
      </c>
      <c r="D220" s="46">
        <v>1.13604543598E11</v>
      </c>
      <c r="E220" s="46">
        <v>2350.0</v>
      </c>
      <c r="F220" s="44" t="s">
        <v>1504</v>
      </c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66" t="s">
        <v>3101</v>
      </c>
      <c r="C221" s="44">
        <v>9.1994056078E11</v>
      </c>
      <c r="D221" s="44">
        <v>5.32360532989E11</v>
      </c>
      <c r="E221" s="44">
        <v>2004.0</v>
      </c>
      <c r="F221" s="44" t="s">
        <v>3102</v>
      </c>
      <c r="G221" s="42"/>
      <c r="H221" s="58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4" t="s">
        <v>2529</v>
      </c>
      <c r="C222" s="44" t="s">
        <v>3103</v>
      </c>
      <c r="D222" s="44">
        <v>5.32208051231E11</v>
      </c>
      <c r="E222" s="44">
        <v>6540.0</v>
      </c>
      <c r="F222" s="44" t="s">
        <v>3104</v>
      </c>
      <c r="G222" s="42"/>
      <c r="H222" s="58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4"/>
      <c r="C223" s="44"/>
      <c r="D223" s="44"/>
      <c r="E223" s="44"/>
      <c r="F223" s="44" t="s">
        <v>3105</v>
      </c>
      <c r="G223" s="42"/>
      <c r="H223" s="58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4"/>
      <c r="C224" s="44"/>
      <c r="D224" s="44"/>
      <c r="E224" s="44"/>
      <c r="F224" s="44" t="s">
        <v>2132</v>
      </c>
      <c r="G224" s="42"/>
      <c r="H224" s="58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66" t="s">
        <v>3106</v>
      </c>
      <c r="C225" s="44" t="s">
        <v>3107</v>
      </c>
      <c r="D225" s="44" t="s">
        <v>3107</v>
      </c>
      <c r="E225" s="44">
        <v>1180.0</v>
      </c>
      <c r="F225" s="44" t="s">
        <v>753</v>
      </c>
      <c r="G225" s="42"/>
      <c r="H225" s="58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4" t="s">
        <v>3108</v>
      </c>
      <c r="C226" s="44" t="s">
        <v>3109</v>
      </c>
      <c r="D226" s="44">
        <v>5.32320838932E11</v>
      </c>
      <c r="E226" s="44">
        <v>1680.0</v>
      </c>
      <c r="F226" s="44" t="s">
        <v>763</v>
      </c>
      <c r="G226" s="42"/>
      <c r="H226" s="58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4" t="s">
        <v>3110</v>
      </c>
      <c r="C227" s="44" t="s">
        <v>3111</v>
      </c>
      <c r="D227" s="44" t="s">
        <v>3112</v>
      </c>
      <c r="E227" s="44">
        <v>4800.0</v>
      </c>
      <c r="F227" s="44" t="s">
        <v>1504</v>
      </c>
      <c r="G227" s="42"/>
      <c r="H227" s="58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4" t="s">
        <v>3113</v>
      </c>
      <c r="C228" s="44" t="s">
        <v>3114</v>
      </c>
      <c r="D228" s="44" t="s">
        <v>3115</v>
      </c>
      <c r="E228" s="44">
        <v>3540.0</v>
      </c>
      <c r="F228" s="44" t="s">
        <v>3066</v>
      </c>
      <c r="G228" s="42"/>
      <c r="H228" s="67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4" t="s">
        <v>3116</v>
      </c>
      <c r="C229" s="44" t="s">
        <v>2938</v>
      </c>
      <c r="D229" s="44">
        <v>5.32366098927E11</v>
      </c>
      <c r="E229" s="44">
        <v>7080.0</v>
      </c>
      <c r="F229" s="44" t="s">
        <v>80</v>
      </c>
      <c r="G229" s="42"/>
      <c r="H229" s="58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4" t="s">
        <v>3117</v>
      </c>
      <c r="B230" s="44" t="s">
        <v>3118</v>
      </c>
      <c r="C230" s="44" t="s">
        <v>3119</v>
      </c>
      <c r="D230" s="44">
        <v>5.68962203286E11</v>
      </c>
      <c r="E230" s="44">
        <v>3360.0</v>
      </c>
      <c r="F230" s="44" t="s">
        <v>3120</v>
      </c>
      <c r="G230" s="42"/>
      <c r="H230" s="58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4" t="s">
        <v>3121</v>
      </c>
      <c r="C231" s="44" t="s">
        <v>3122</v>
      </c>
      <c r="D231" s="44"/>
      <c r="E231" s="44">
        <v>3591.0</v>
      </c>
      <c r="F231" s="44" t="s">
        <v>3123</v>
      </c>
      <c r="G231" s="42"/>
      <c r="H231" s="58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4"/>
      <c r="B232" s="44" t="s">
        <v>1664</v>
      </c>
      <c r="C232" s="44" t="s">
        <v>3124</v>
      </c>
      <c r="D232" s="44">
        <v>7.445516969E10</v>
      </c>
      <c r="E232" s="44">
        <v>1770.0</v>
      </c>
      <c r="F232" s="44" t="s">
        <v>376</v>
      </c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4" t="s">
        <v>3125</v>
      </c>
      <c r="B233" s="44" t="s">
        <v>639</v>
      </c>
      <c r="C233" s="44" t="s">
        <v>3126</v>
      </c>
      <c r="D233" s="44">
        <v>5.69080133902E11</v>
      </c>
      <c r="E233" s="44">
        <v>1503.0</v>
      </c>
      <c r="F233" s="44" t="s">
        <v>3127</v>
      </c>
      <c r="G233" s="45"/>
      <c r="H233" s="42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2"/>
      <c r="B234" s="44" t="s">
        <v>3128</v>
      </c>
      <c r="C234" s="44">
        <v>9.18220437018E11</v>
      </c>
      <c r="D234" s="44">
        <v>9.42795644584E11</v>
      </c>
      <c r="E234" s="44">
        <v>1770.0</v>
      </c>
      <c r="F234" s="44" t="s">
        <v>348</v>
      </c>
      <c r="G234" s="45"/>
      <c r="H234" s="42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2"/>
      <c r="B235" s="44" t="s">
        <v>2211</v>
      </c>
      <c r="C235" s="44" t="s">
        <v>3129</v>
      </c>
      <c r="D235" s="44">
        <v>5.32413664665E11</v>
      </c>
      <c r="E235" s="44">
        <v>3604.0</v>
      </c>
      <c r="F235" s="44" t="s">
        <v>1665</v>
      </c>
      <c r="G235" s="45"/>
      <c r="H235" s="42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2"/>
      <c r="B236" s="44" t="s">
        <v>3130</v>
      </c>
      <c r="C236" s="44" t="s">
        <v>3131</v>
      </c>
      <c r="D236" s="44">
        <v>1.14420765546E11</v>
      </c>
      <c r="E236" s="44">
        <v>6720.0</v>
      </c>
      <c r="F236" s="44" t="s">
        <v>3132</v>
      </c>
      <c r="G236" s="45"/>
      <c r="H236" s="42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2"/>
      <c r="B237" s="44" t="s">
        <v>3133</v>
      </c>
      <c r="C237" s="44" t="s">
        <v>3134</v>
      </c>
      <c r="D237" s="44">
        <v>5.32416080019E11</v>
      </c>
      <c r="E237" s="44">
        <v>3360.0</v>
      </c>
      <c r="F237" s="44" t="s">
        <v>2373</v>
      </c>
      <c r="G237" s="45"/>
      <c r="H237" s="42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2"/>
      <c r="B238" s="44" t="s">
        <v>3135</v>
      </c>
      <c r="C238" s="44" t="s">
        <v>3136</v>
      </c>
      <c r="D238" s="44">
        <v>5.69057961092E11</v>
      </c>
      <c r="E238" s="44"/>
      <c r="F238" s="44" t="s">
        <v>355</v>
      </c>
      <c r="G238" s="45"/>
      <c r="H238" s="42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2"/>
      <c r="B239" s="44"/>
      <c r="C239" s="44"/>
      <c r="D239" s="44">
        <v>5.69095953811E11</v>
      </c>
      <c r="E239" s="44">
        <v>3360.0</v>
      </c>
      <c r="F239" s="44"/>
      <c r="G239" s="45"/>
      <c r="H239" s="42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2"/>
      <c r="B240" s="44" t="s">
        <v>3137</v>
      </c>
      <c r="C240" s="44" t="s">
        <v>3138</v>
      </c>
      <c r="D240" s="44">
        <v>1.14426522489E11</v>
      </c>
      <c r="E240" s="44">
        <v>3360.0</v>
      </c>
      <c r="F240" s="44" t="s">
        <v>3120</v>
      </c>
      <c r="G240" s="45"/>
      <c r="H240" s="42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2"/>
      <c r="B241" s="44" t="s">
        <v>3139</v>
      </c>
      <c r="C241" s="44" t="s">
        <v>3140</v>
      </c>
      <c r="D241" s="44">
        <v>5.69025358129E11</v>
      </c>
      <c r="E241" s="44">
        <v>1860.0</v>
      </c>
      <c r="F241" s="44" t="s">
        <v>750</v>
      </c>
      <c r="G241" s="45"/>
      <c r="H241" s="42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2"/>
      <c r="B242" s="44" t="s">
        <v>3141</v>
      </c>
      <c r="C242" s="44" t="s">
        <v>3142</v>
      </c>
      <c r="D242" s="44">
        <v>1.70508023245E11</v>
      </c>
      <c r="E242" s="44">
        <v>1680.0</v>
      </c>
      <c r="F242" s="44" t="s">
        <v>1692</v>
      </c>
      <c r="G242" s="45"/>
      <c r="H242" s="42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2"/>
      <c r="B243" s="44" t="s">
        <v>396</v>
      </c>
      <c r="C243" s="44">
        <v>9.19488488561E11</v>
      </c>
      <c r="D243" s="44">
        <v>1.14437365731E11</v>
      </c>
      <c r="E243" s="44">
        <v>1770.0</v>
      </c>
      <c r="F243" s="44" t="s">
        <v>348</v>
      </c>
      <c r="G243" s="45"/>
      <c r="H243" s="42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4"/>
      <c r="B244" s="44" t="s">
        <v>3143</v>
      </c>
      <c r="C244" s="44" t="s">
        <v>3144</v>
      </c>
      <c r="D244" s="44">
        <v>5.6900917581E11</v>
      </c>
      <c r="E244" s="44">
        <v>3360.0</v>
      </c>
      <c r="F244" s="44" t="s">
        <v>3120</v>
      </c>
      <c r="G244" s="45"/>
      <c r="H244" s="42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4" t="s">
        <v>3117</v>
      </c>
      <c r="B245" s="44" t="s">
        <v>3145</v>
      </c>
      <c r="C245" s="54" t="s">
        <v>3146</v>
      </c>
      <c r="D245" s="44">
        <v>1.14456806396E11</v>
      </c>
      <c r="E245" s="44"/>
      <c r="F245" s="44" t="s">
        <v>355</v>
      </c>
      <c r="G245" s="45"/>
      <c r="H245" s="42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2"/>
      <c r="B246" s="44"/>
      <c r="C246" s="44"/>
      <c r="D246" s="44">
        <v>1.14456776503E11</v>
      </c>
      <c r="E246" s="44">
        <v>3360.0</v>
      </c>
      <c r="F246" s="44"/>
      <c r="G246" s="45"/>
      <c r="H246" s="42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2"/>
      <c r="B247" s="44" t="s">
        <v>2558</v>
      </c>
      <c r="C247" s="44" t="s">
        <v>3147</v>
      </c>
      <c r="D247" s="44">
        <v>5.32573307847E11</v>
      </c>
      <c r="E247" s="44">
        <v>1180.0</v>
      </c>
      <c r="F247" s="44" t="s">
        <v>227</v>
      </c>
      <c r="G247" s="45"/>
      <c r="H247" s="42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2"/>
      <c r="B248" s="44" t="s">
        <v>3148</v>
      </c>
      <c r="C248" s="44">
        <v>9.18056715536E11</v>
      </c>
      <c r="D248" s="44">
        <v>5.32550199814E11</v>
      </c>
      <c r="E248" s="44">
        <v>3604.0</v>
      </c>
      <c r="F248" s="44" t="s">
        <v>1632</v>
      </c>
      <c r="G248" s="45"/>
      <c r="H248" s="42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2"/>
      <c r="B249" s="44" t="s">
        <v>3149</v>
      </c>
      <c r="C249" s="44">
        <v>9.790249544E9</v>
      </c>
      <c r="D249" s="44">
        <v>5.32583441015E11</v>
      </c>
      <c r="E249" s="44"/>
      <c r="F249" s="44" t="s">
        <v>3150</v>
      </c>
      <c r="G249" s="45"/>
      <c r="H249" s="42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2"/>
      <c r="B250" s="44" t="s">
        <v>3151</v>
      </c>
      <c r="C250" s="44">
        <v>9.952455266E9</v>
      </c>
      <c r="D250" s="44">
        <v>5.67728705278E11</v>
      </c>
      <c r="E250" s="44">
        <v>350.0</v>
      </c>
      <c r="F250" s="44" t="s">
        <v>2786</v>
      </c>
      <c r="G250" s="45"/>
      <c r="H250" s="42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2"/>
      <c r="B251" s="44" t="s">
        <v>309</v>
      </c>
      <c r="C251" s="44" t="s">
        <v>3152</v>
      </c>
      <c r="D251" s="44"/>
      <c r="E251" s="44">
        <v>3500.0</v>
      </c>
      <c r="F251" s="44" t="s">
        <v>3153</v>
      </c>
      <c r="G251" s="45"/>
      <c r="H251" s="42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64"/>
      <c r="B252" s="44" t="s">
        <v>3154</v>
      </c>
      <c r="C252" s="44">
        <v>7.904566865E9</v>
      </c>
      <c r="D252" s="44" t="s">
        <v>3155</v>
      </c>
      <c r="E252" s="44">
        <v>3360.0</v>
      </c>
      <c r="F252" s="44" t="s">
        <v>3150</v>
      </c>
      <c r="G252" s="45"/>
      <c r="H252" s="42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2"/>
      <c r="B253" s="44" t="s">
        <v>3156</v>
      </c>
      <c r="C253" s="44">
        <v>4.1799641889E10</v>
      </c>
      <c r="D253" s="44">
        <v>2.0426969686E11</v>
      </c>
      <c r="E253" s="44">
        <v>4720.0</v>
      </c>
      <c r="F253" s="44" t="s">
        <v>220</v>
      </c>
      <c r="G253" s="45"/>
      <c r="H253" s="42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4"/>
      <c r="B254" s="54" t="s">
        <v>3157</v>
      </c>
      <c r="C254" s="54">
        <v>8.778829077E9</v>
      </c>
      <c r="D254" s="54"/>
      <c r="E254" s="44">
        <v>1180.0</v>
      </c>
      <c r="F254" s="44" t="s">
        <v>227</v>
      </c>
      <c r="G254" s="45"/>
      <c r="H254" s="42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7.25" customHeight="1">
      <c r="A255" s="42"/>
      <c r="B255" s="44" t="s">
        <v>1323</v>
      </c>
      <c r="C255" s="44" t="s">
        <v>3158</v>
      </c>
      <c r="D255" s="44">
        <v>3.64896233569E11</v>
      </c>
      <c r="E255" s="44">
        <v>6720.0</v>
      </c>
      <c r="F255" s="44" t="s">
        <v>3159</v>
      </c>
      <c r="G255" s="45"/>
      <c r="H255" s="42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2"/>
      <c r="B256" s="44" t="s">
        <v>3160</v>
      </c>
      <c r="C256" s="44">
        <v>9.384463928E9</v>
      </c>
      <c r="D256" s="44" t="s">
        <v>3161</v>
      </c>
      <c r="E256" s="44">
        <v>3360.0</v>
      </c>
      <c r="F256" s="44" t="s">
        <v>3162</v>
      </c>
      <c r="G256" s="45"/>
      <c r="H256" s="42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4" t="s">
        <v>3125</v>
      </c>
      <c r="B257" s="44" t="s">
        <v>1850</v>
      </c>
      <c r="C257" s="44">
        <v>8.838306812E9</v>
      </c>
      <c r="D257" s="44">
        <v>5.6928940006E11</v>
      </c>
      <c r="E257" s="44">
        <v>1770.0</v>
      </c>
      <c r="F257" s="44" t="s">
        <v>112</v>
      </c>
      <c r="G257" s="45"/>
      <c r="H257" s="42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2"/>
      <c r="B258" s="44" t="s">
        <v>3163</v>
      </c>
      <c r="C258" s="44" t="s">
        <v>3164</v>
      </c>
      <c r="D258" s="44">
        <v>5.32619858392E11</v>
      </c>
      <c r="E258" s="44">
        <v>1180.0</v>
      </c>
      <c r="F258" s="44" t="s">
        <v>227</v>
      </c>
      <c r="G258" s="45"/>
      <c r="H258" s="42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2"/>
      <c r="B259" s="44" t="s">
        <v>3165</v>
      </c>
      <c r="C259" s="44">
        <v>8.92199495E9</v>
      </c>
      <c r="D259" s="44">
        <v>8.6708571014E10</v>
      </c>
      <c r="E259" s="44">
        <v>1770.0</v>
      </c>
      <c r="F259" s="44" t="s">
        <v>112</v>
      </c>
      <c r="G259" s="45"/>
      <c r="H259" s="42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2"/>
      <c r="B260" s="44" t="s">
        <v>3166</v>
      </c>
      <c r="C260" s="44" t="s">
        <v>3167</v>
      </c>
      <c r="D260" s="44">
        <v>5.32655555549E11</v>
      </c>
      <c r="E260" s="44">
        <v>2360.0</v>
      </c>
      <c r="F260" s="44" t="s">
        <v>220</v>
      </c>
      <c r="G260" s="45"/>
      <c r="H260" s="42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2"/>
      <c r="B261" s="44" t="s">
        <v>3168</v>
      </c>
      <c r="C261" s="44">
        <v>9.894491143E9</v>
      </c>
      <c r="D261" s="44" t="s">
        <v>3169</v>
      </c>
      <c r="E261" s="44">
        <v>3540.0</v>
      </c>
      <c r="F261" s="44" t="s">
        <v>88</v>
      </c>
      <c r="G261" s="45"/>
      <c r="H261" s="42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2"/>
      <c r="B262" s="44" t="s">
        <v>3170</v>
      </c>
      <c r="C262" s="44">
        <v>9.087520162E9</v>
      </c>
      <c r="D262" s="44">
        <v>5.32682256218E11</v>
      </c>
      <c r="E262" s="44">
        <v>3360.0</v>
      </c>
      <c r="F262" s="44" t="s">
        <v>3162</v>
      </c>
      <c r="G262" s="45"/>
      <c r="H262" s="42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4"/>
      <c r="B263" s="52" t="s">
        <v>3171</v>
      </c>
      <c r="C263" s="52" t="s">
        <v>3172</v>
      </c>
      <c r="D263" s="52">
        <v>5.32615234273E11</v>
      </c>
      <c r="E263" s="52">
        <v>1770.0</v>
      </c>
      <c r="F263" s="52" t="s">
        <v>3173</v>
      </c>
      <c r="G263" s="45"/>
      <c r="H263" s="42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2"/>
      <c r="B264" s="44" t="s">
        <v>2901</v>
      </c>
      <c r="C264" s="44" t="s">
        <v>3174</v>
      </c>
      <c r="D264" s="44" t="s">
        <v>3175</v>
      </c>
      <c r="E264" s="44">
        <v>1180.0</v>
      </c>
      <c r="F264" s="44" t="s">
        <v>39</v>
      </c>
      <c r="G264" s="45"/>
      <c r="H264" s="42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2"/>
      <c r="B265" s="44" t="s">
        <v>2115</v>
      </c>
      <c r="C265" s="44" t="s">
        <v>3176</v>
      </c>
      <c r="D265" s="44">
        <v>1.14529201153E11</v>
      </c>
      <c r="E265" s="44">
        <v>1770.0</v>
      </c>
      <c r="F265" s="44" t="s">
        <v>112</v>
      </c>
      <c r="G265" s="45"/>
      <c r="H265" s="42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2"/>
      <c r="B266" s="52" t="s">
        <v>3177</v>
      </c>
      <c r="C266" s="44" t="s">
        <v>3178</v>
      </c>
      <c r="D266" s="44" t="s">
        <v>3179</v>
      </c>
      <c r="E266" s="44">
        <v>1770.0</v>
      </c>
      <c r="F266" s="44" t="s">
        <v>112</v>
      </c>
      <c r="G266" s="45"/>
      <c r="H266" s="42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2"/>
      <c r="B267" s="44" t="s">
        <v>3180</v>
      </c>
      <c r="C267" s="44">
        <v>9.626676041E9</v>
      </c>
      <c r="D267" s="44">
        <v>1.14536403936E11</v>
      </c>
      <c r="E267" s="44">
        <v>1770.0</v>
      </c>
      <c r="F267" s="44" t="s">
        <v>112</v>
      </c>
      <c r="G267" s="45"/>
      <c r="H267" s="42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2"/>
      <c r="B268" s="44" t="s">
        <v>3181</v>
      </c>
      <c r="C268" s="44" t="s">
        <v>3182</v>
      </c>
      <c r="D268" s="44">
        <v>1.14535870026E11</v>
      </c>
      <c r="E268" s="44">
        <v>1770.0</v>
      </c>
      <c r="F268" s="44" t="s">
        <v>112</v>
      </c>
      <c r="G268" s="45"/>
      <c r="H268" s="42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4" t="s">
        <v>3183</v>
      </c>
      <c r="B269" s="52" t="s">
        <v>3184</v>
      </c>
      <c r="C269" s="44" t="s">
        <v>3185</v>
      </c>
      <c r="D269" s="44"/>
      <c r="E269" s="44">
        <v>4720.0</v>
      </c>
      <c r="F269" s="44" t="s">
        <v>220</v>
      </c>
      <c r="G269" s="45"/>
      <c r="H269" s="42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2"/>
      <c r="B270" s="44" t="s">
        <v>204</v>
      </c>
      <c r="C270" s="44" t="s">
        <v>3186</v>
      </c>
      <c r="D270" s="44">
        <v>1.145747994E11</v>
      </c>
      <c r="E270" s="44">
        <v>1680.0</v>
      </c>
      <c r="F270" s="44" t="s">
        <v>3187</v>
      </c>
      <c r="G270" s="45"/>
      <c r="H270" s="42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4" t="s">
        <v>3188</v>
      </c>
      <c r="B271" s="44" t="s">
        <v>2655</v>
      </c>
      <c r="C271" s="44">
        <v>8.760874595E9</v>
      </c>
      <c r="D271" s="44">
        <v>7.81947053285E11</v>
      </c>
      <c r="E271" s="44">
        <v>1180.0</v>
      </c>
      <c r="F271" s="44" t="s">
        <v>227</v>
      </c>
      <c r="G271" s="45"/>
      <c r="H271" s="42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2"/>
      <c r="B272" s="44" t="s">
        <v>3189</v>
      </c>
      <c r="C272" s="44">
        <v>8.508633227E9</v>
      </c>
      <c r="D272" s="44">
        <v>5.32704473721E11</v>
      </c>
      <c r="E272" s="44">
        <v>1770.0</v>
      </c>
      <c r="F272" s="44" t="s">
        <v>112</v>
      </c>
      <c r="G272" s="45"/>
      <c r="H272" s="42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2"/>
      <c r="B273" s="44" t="s">
        <v>3190</v>
      </c>
      <c r="C273" s="44" t="s">
        <v>3191</v>
      </c>
      <c r="D273" s="44">
        <v>1.14600211179E11</v>
      </c>
      <c r="E273" s="44">
        <v>1770.0</v>
      </c>
      <c r="F273" s="44" t="s">
        <v>112</v>
      </c>
      <c r="G273" s="45"/>
      <c r="H273" s="42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2"/>
      <c r="B274" s="44" t="s">
        <v>3192</v>
      </c>
      <c r="C274" s="44" t="s">
        <v>3193</v>
      </c>
      <c r="D274" s="44">
        <v>5.32848558051E11</v>
      </c>
      <c r="E274" s="44">
        <v>1770.0</v>
      </c>
      <c r="F274" s="44" t="s">
        <v>112</v>
      </c>
      <c r="G274" s="45"/>
      <c r="H274" s="42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2"/>
      <c r="B275" s="44" t="s">
        <v>3194</v>
      </c>
      <c r="C275" s="44" t="s">
        <v>3195</v>
      </c>
      <c r="D275" s="44">
        <v>5.32850092662E11</v>
      </c>
      <c r="E275" s="44">
        <v>1680.0</v>
      </c>
      <c r="F275" s="44" t="s">
        <v>3187</v>
      </c>
      <c r="G275" s="45"/>
      <c r="H275" s="42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2"/>
      <c r="B276" s="44" t="s">
        <v>3196</v>
      </c>
      <c r="C276" s="44" t="s">
        <v>3195</v>
      </c>
      <c r="D276" s="44">
        <v>5.32850121365E11</v>
      </c>
      <c r="E276" s="44">
        <v>1680.0</v>
      </c>
      <c r="F276" s="44" t="s">
        <v>3187</v>
      </c>
      <c r="G276" s="45"/>
      <c r="H276" s="42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2"/>
      <c r="B277" s="44" t="s">
        <v>3197</v>
      </c>
      <c r="C277" s="44" t="s">
        <v>3198</v>
      </c>
      <c r="D277" s="44" t="s">
        <v>3199</v>
      </c>
      <c r="E277" s="44">
        <v>1680.0</v>
      </c>
      <c r="F277" s="44" t="s">
        <v>3187</v>
      </c>
      <c r="G277" s="45"/>
      <c r="H277" s="42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2"/>
      <c r="B278" s="44" t="s">
        <v>3200</v>
      </c>
      <c r="C278" s="44" t="s">
        <v>3201</v>
      </c>
      <c r="D278" s="44">
        <v>5.69432610579E11</v>
      </c>
      <c r="E278" s="44">
        <v>1770.0</v>
      </c>
      <c r="F278" s="44" t="s">
        <v>112</v>
      </c>
      <c r="G278" s="45"/>
      <c r="H278" s="42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2"/>
      <c r="B279" s="44" t="s">
        <v>3202</v>
      </c>
      <c r="C279" s="44" t="s">
        <v>3203</v>
      </c>
      <c r="D279" s="44">
        <v>5.6946542189E11</v>
      </c>
      <c r="E279" s="44">
        <v>2003.0</v>
      </c>
      <c r="F279" s="44" t="s">
        <v>3204</v>
      </c>
      <c r="G279" s="45"/>
      <c r="H279" s="42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4"/>
      <c r="B280" s="52" t="s">
        <v>3205</v>
      </c>
      <c r="C280" s="44">
        <v>7.358674244E9</v>
      </c>
      <c r="D280" s="44">
        <v>5.69441507558E11</v>
      </c>
      <c r="E280" s="44">
        <v>1770.0</v>
      </c>
      <c r="F280" s="44" t="s">
        <v>112</v>
      </c>
      <c r="G280" s="45"/>
      <c r="H280" s="42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2"/>
      <c r="B281" s="44" t="s">
        <v>3206</v>
      </c>
      <c r="C281" s="44" t="s">
        <v>3207</v>
      </c>
      <c r="D281" s="44">
        <v>5.69461543059E11</v>
      </c>
      <c r="E281" s="44">
        <v>1770.0</v>
      </c>
      <c r="F281" s="44" t="s">
        <v>112</v>
      </c>
      <c r="G281" s="45"/>
      <c r="H281" s="42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2"/>
      <c r="B282" s="44" t="s">
        <v>3208</v>
      </c>
      <c r="C282" s="44" t="s">
        <v>3209</v>
      </c>
      <c r="D282" s="44">
        <v>5.69405244458E11</v>
      </c>
      <c r="E282" s="44">
        <v>1770.0</v>
      </c>
      <c r="F282" s="44" t="s">
        <v>112</v>
      </c>
      <c r="G282" s="45"/>
      <c r="H282" s="42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64"/>
      <c r="B283" s="44" t="s">
        <v>3210</v>
      </c>
      <c r="C283" s="44" t="s">
        <v>3211</v>
      </c>
      <c r="D283" s="44">
        <v>5.3286246346E11</v>
      </c>
      <c r="E283" s="44">
        <v>1770.0</v>
      </c>
      <c r="F283" s="44" t="s">
        <v>112</v>
      </c>
      <c r="G283" s="45"/>
      <c r="H283" s="42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2"/>
      <c r="B284" s="44" t="s">
        <v>3212</v>
      </c>
      <c r="C284" s="44" t="s">
        <v>3213</v>
      </c>
      <c r="D284" s="44">
        <v>5.32807421068E11</v>
      </c>
      <c r="E284" s="44">
        <v>1770.0</v>
      </c>
      <c r="F284" s="44" t="s">
        <v>112</v>
      </c>
      <c r="G284" s="45"/>
      <c r="H284" s="42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4"/>
      <c r="B285" s="44" t="s">
        <v>3214</v>
      </c>
      <c r="C285" s="44" t="s">
        <v>3215</v>
      </c>
      <c r="D285" s="44">
        <v>5.32803834133E11</v>
      </c>
      <c r="E285" s="44">
        <v>1770.0</v>
      </c>
      <c r="F285" s="44" t="s">
        <v>112</v>
      </c>
      <c r="G285" s="45"/>
      <c r="H285" s="42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2"/>
      <c r="B286" s="44" t="s">
        <v>3216</v>
      </c>
      <c r="C286" s="44" t="s">
        <v>3217</v>
      </c>
      <c r="D286" s="44">
        <v>5.69443185784E11</v>
      </c>
      <c r="E286" s="44">
        <v>1770.0</v>
      </c>
      <c r="F286" s="44" t="s">
        <v>112</v>
      </c>
      <c r="G286" s="45"/>
      <c r="H286" s="42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4" t="s">
        <v>3218</v>
      </c>
      <c r="B287" s="44" t="s">
        <v>3219</v>
      </c>
      <c r="C287" s="44" t="s">
        <v>3220</v>
      </c>
      <c r="D287" s="44">
        <v>4.22382528979E11</v>
      </c>
      <c r="E287" s="44">
        <v>1770.0</v>
      </c>
      <c r="F287" s="44" t="s">
        <v>112</v>
      </c>
      <c r="G287" s="45"/>
      <c r="H287" s="42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2"/>
      <c r="B288" s="44" t="s">
        <v>3221</v>
      </c>
      <c r="C288" s="44">
        <v>9.965184624E9</v>
      </c>
      <c r="D288" s="44">
        <v>1.14651251176E11</v>
      </c>
      <c r="E288" s="44">
        <v>1770.0</v>
      </c>
      <c r="F288" s="44" t="s">
        <v>112</v>
      </c>
      <c r="G288" s="45"/>
      <c r="H288" s="42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2"/>
      <c r="B289" s="44" t="s">
        <v>3222</v>
      </c>
      <c r="C289" s="44">
        <v>8.056827456E9</v>
      </c>
      <c r="D289" s="44">
        <v>5.32995671447E11</v>
      </c>
      <c r="E289" s="44">
        <v>2607.0</v>
      </c>
      <c r="F289" s="44" t="s">
        <v>3223</v>
      </c>
      <c r="G289" s="45"/>
      <c r="H289" s="42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2"/>
      <c r="B290" s="52" t="s">
        <v>3145</v>
      </c>
      <c r="C290" s="44">
        <v>7.871870512E9</v>
      </c>
      <c r="D290" s="44">
        <v>5.69556384203E11</v>
      </c>
      <c r="E290" s="44">
        <v>1770.0</v>
      </c>
      <c r="F290" s="44" t="s">
        <v>112</v>
      </c>
      <c r="G290" s="45"/>
      <c r="H290" s="42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2"/>
      <c r="B291" s="44" t="s">
        <v>1660</v>
      </c>
      <c r="C291" s="44">
        <v>8.610134301E9</v>
      </c>
      <c r="D291" s="44">
        <v>1.14653699542E11</v>
      </c>
      <c r="E291" s="44">
        <v>1770.0</v>
      </c>
      <c r="F291" s="44" t="s">
        <v>112</v>
      </c>
      <c r="G291" s="45"/>
      <c r="H291" s="42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2"/>
      <c r="B292" s="44" t="s">
        <v>3224</v>
      </c>
      <c r="C292" s="44" t="s">
        <v>3225</v>
      </c>
      <c r="D292" s="44">
        <v>5.69505176932E11</v>
      </c>
      <c r="E292" s="44">
        <v>1770.0</v>
      </c>
      <c r="F292" s="44" t="s">
        <v>292</v>
      </c>
      <c r="G292" s="45"/>
      <c r="H292" s="42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2"/>
      <c r="B293" s="44" t="s">
        <v>3226</v>
      </c>
      <c r="C293" s="44" t="s">
        <v>3227</v>
      </c>
      <c r="D293" s="44">
        <v>1.43624053295E11</v>
      </c>
      <c r="E293" s="44">
        <v>1770.0</v>
      </c>
      <c r="F293" s="44" t="s">
        <v>292</v>
      </c>
      <c r="G293" s="45"/>
      <c r="H293" s="42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4"/>
      <c r="B294" s="54" t="s">
        <v>2698</v>
      </c>
      <c r="C294" s="44" t="s">
        <v>3228</v>
      </c>
      <c r="D294" s="44">
        <v>1.44389133295E11</v>
      </c>
      <c r="E294" s="44">
        <v>1599.0</v>
      </c>
      <c r="F294" s="44" t="s">
        <v>2366</v>
      </c>
      <c r="G294" s="45"/>
      <c r="H294" s="42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2"/>
      <c r="B295" s="44" t="s">
        <v>3229</v>
      </c>
      <c r="C295" s="44" t="s">
        <v>3230</v>
      </c>
      <c r="D295" s="44">
        <v>5.32990884777E11</v>
      </c>
      <c r="E295" s="44">
        <v>1770.0</v>
      </c>
      <c r="F295" s="44" t="s">
        <v>413</v>
      </c>
      <c r="G295" s="45"/>
      <c r="H295" s="42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2"/>
      <c r="B296" s="44" t="s">
        <v>3231</v>
      </c>
      <c r="C296" s="44" t="s">
        <v>3232</v>
      </c>
      <c r="D296" s="44">
        <v>5.32993463757E11</v>
      </c>
      <c r="E296" s="44">
        <v>1770.0</v>
      </c>
      <c r="F296" s="44" t="s">
        <v>413</v>
      </c>
      <c r="G296" s="45"/>
      <c r="H296" s="42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2"/>
      <c r="B297" s="44" t="s">
        <v>3233</v>
      </c>
      <c r="C297" s="44">
        <v>9.18220581297E11</v>
      </c>
      <c r="D297" s="44">
        <v>5.49292189888E11</v>
      </c>
      <c r="E297" s="44">
        <v>1770.0</v>
      </c>
      <c r="F297" s="44" t="s">
        <v>292</v>
      </c>
      <c r="G297" s="45"/>
      <c r="H297" s="42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2"/>
      <c r="B298" s="44" t="s">
        <v>3234</v>
      </c>
      <c r="C298" s="44">
        <v>9.19790152262E11</v>
      </c>
      <c r="D298" s="44">
        <v>5.69586911639E11</v>
      </c>
      <c r="E298" s="44">
        <v>1770.0</v>
      </c>
      <c r="F298" s="44" t="s">
        <v>292</v>
      </c>
      <c r="G298" s="45"/>
      <c r="H298" s="42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4"/>
      <c r="B299" s="44" t="s">
        <v>3235</v>
      </c>
      <c r="C299" s="44" t="s">
        <v>3236</v>
      </c>
      <c r="D299" s="44" t="s">
        <v>3236</v>
      </c>
      <c r="E299" s="44">
        <v>3360.0</v>
      </c>
      <c r="F299" s="44" t="s">
        <v>2373</v>
      </c>
      <c r="G299" s="45"/>
      <c r="H299" s="42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2"/>
      <c r="B300" s="54" t="s">
        <v>3237</v>
      </c>
      <c r="C300" s="44" t="s">
        <v>3238</v>
      </c>
      <c r="D300" s="44">
        <v>8.707331456E9</v>
      </c>
      <c r="E300" s="44">
        <v>3360.0</v>
      </c>
      <c r="F300" s="44" t="s">
        <v>2373</v>
      </c>
      <c r="G300" s="45"/>
      <c r="H300" s="42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2"/>
      <c r="B301" s="54" t="s">
        <v>3239</v>
      </c>
      <c r="C301" s="44" t="s">
        <v>3240</v>
      </c>
      <c r="D301" s="44">
        <v>1.86314173295E11</v>
      </c>
      <c r="E301" s="44">
        <v>2000.0</v>
      </c>
      <c r="F301" s="44" t="s">
        <v>3241</v>
      </c>
      <c r="G301" s="45"/>
      <c r="H301" s="42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2"/>
      <c r="B302" s="54"/>
      <c r="C302" s="44"/>
      <c r="D302" s="44">
        <v>1.86348633295E11</v>
      </c>
      <c r="E302" s="44">
        <v>1360.0</v>
      </c>
      <c r="F302" s="44"/>
      <c r="G302" s="45"/>
      <c r="H302" s="42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2"/>
      <c r="B303" s="44" t="s">
        <v>3242</v>
      </c>
      <c r="C303" s="44" t="s">
        <v>3243</v>
      </c>
      <c r="D303" s="44">
        <v>5.32985672517E11</v>
      </c>
      <c r="E303" s="44">
        <v>1770.0</v>
      </c>
      <c r="F303" s="44" t="s">
        <v>112</v>
      </c>
      <c r="G303" s="45"/>
      <c r="H303" s="42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2"/>
      <c r="B304" s="44" t="s">
        <v>2194</v>
      </c>
      <c r="C304" s="44">
        <v>9.19345667122E11</v>
      </c>
      <c r="D304" s="44">
        <v>5.32955585167E11</v>
      </c>
      <c r="E304" s="44">
        <v>1770.0</v>
      </c>
      <c r="F304" s="44" t="s">
        <v>292</v>
      </c>
      <c r="G304" s="45"/>
      <c r="H304" s="42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4" t="s">
        <v>3244</v>
      </c>
      <c r="B305" s="44" t="s">
        <v>3245</v>
      </c>
      <c r="C305" s="44">
        <v>9.18056932601E11</v>
      </c>
      <c r="D305" s="44">
        <v>7.56553728711E11</v>
      </c>
      <c r="E305" s="44">
        <v>1770.0</v>
      </c>
      <c r="F305" s="44" t="s">
        <v>372</v>
      </c>
      <c r="G305" s="45"/>
      <c r="H305" s="42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22.5" customHeight="1">
      <c r="A306" s="42"/>
      <c r="B306" s="44" t="s">
        <v>3246</v>
      </c>
      <c r="C306" s="44" t="s">
        <v>3247</v>
      </c>
      <c r="D306" s="44">
        <v>2.12519067583E11</v>
      </c>
      <c r="E306" s="44">
        <v>1770.0</v>
      </c>
      <c r="F306" s="44" t="s">
        <v>351</v>
      </c>
      <c r="G306" s="45"/>
      <c r="H306" s="42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4"/>
      <c r="B307" s="44" t="s">
        <v>3248</v>
      </c>
      <c r="C307" s="44" t="s">
        <v>3249</v>
      </c>
      <c r="D307" s="44">
        <v>5.69692343655E11</v>
      </c>
      <c r="E307" s="44">
        <v>1770.0</v>
      </c>
      <c r="F307" s="44" t="s">
        <v>3250</v>
      </c>
      <c r="G307" s="45"/>
      <c r="H307" s="42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2"/>
      <c r="B308" s="44" t="s">
        <v>141</v>
      </c>
      <c r="C308" s="44" t="s">
        <v>3251</v>
      </c>
      <c r="D308" s="44">
        <v>2.82947093305E11</v>
      </c>
      <c r="E308" s="44">
        <v>1770.0</v>
      </c>
      <c r="F308" s="52" t="s">
        <v>376</v>
      </c>
      <c r="G308" s="45"/>
      <c r="H308" s="42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4"/>
      <c r="B309" s="44" t="s">
        <v>3252</v>
      </c>
      <c r="C309" s="44">
        <v>9.19884566543E11</v>
      </c>
      <c r="D309" s="44">
        <v>5.32916085832E11</v>
      </c>
      <c r="E309" s="44">
        <v>1770.0</v>
      </c>
      <c r="F309" s="44" t="s">
        <v>3253</v>
      </c>
      <c r="G309" s="45"/>
      <c r="H309" s="42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2"/>
      <c r="B310" s="54" t="s">
        <v>3254</v>
      </c>
      <c r="C310" s="44">
        <v>9.16381997699E11</v>
      </c>
      <c r="D310" s="44">
        <v>5.69643308716E11</v>
      </c>
      <c r="E310" s="44">
        <v>1770.0</v>
      </c>
      <c r="F310" s="44" t="s">
        <v>3250</v>
      </c>
      <c r="G310" s="45"/>
      <c r="H310" s="42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4"/>
      <c r="B311" s="52" t="s">
        <v>1738</v>
      </c>
      <c r="C311" s="44">
        <v>9.19361729907E11</v>
      </c>
      <c r="D311" s="44">
        <v>1.14700145851E11</v>
      </c>
      <c r="E311" s="44">
        <v>1180.0</v>
      </c>
      <c r="F311" s="44" t="s">
        <v>913</v>
      </c>
      <c r="G311" s="45"/>
      <c r="H311" s="42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2"/>
      <c r="B312" s="52" t="s">
        <v>141</v>
      </c>
      <c r="C312" s="44">
        <v>9.1801502473E11</v>
      </c>
      <c r="D312" s="44">
        <v>5.69663124012E11</v>
      </c>
      <c r="E312" s="44">
        <v>1770.0</v>
      </c>
      <c r="F312" s="44" t="s">
        <v>252</v>
      </c>
      <c r="G312" s="45"/>
      <c r="H312" s="42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2"/>
      <c r="B313" s="44" t="s">
        <v>402</v>
      </c>
      <c r="C313" s="44" t="s">
        <v>3255</v>
      </c>
      <c r="D313" s="44">
        <v>5.33001903891E11</v>
      </c>
      <c r="E313" s="44">
        <v>1770.0</v>
      </c>
      <c r="F313" s="44" t="s">
        <v>351</v>
      </c>
      <c r="G313" s="45"/>
      <c r="H313" s="42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2"/>
      <c r="B314" s="44" t="s">
        <v>1660</v>
      </c>
      <c r="C314" s="44" t="s">
        <v>3256</v>
      </c>
      <c r="D314" s="44">
        <v>5.69633345377E11</v>
      </c>
      <c r="E314" s="44">
        <v>3360.0</v>
      </c>
      <c r="F314" s="44" t="s">
        <v>3066</v>
      </c>
      <c r="G314" s="45"/>
      <c r="H314" s="42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4"/>
      <c r="B315" s="44" t="s">
        <v>3257</v>
      </c>
      <c r="C315" s="44">
        <v>9.19444936699E11</v>
      </c>
      <c r="D315" s="44">
        <v>5.69600847078E11</v>
      </c>
      <c r="E315" s="44">
        <v>1770.0</v>
      </c>
      <c r="F315" s="44" t="s">
        <v>252</v>
      </c>
      <c r="G315" s="45"/>
      <c r="H315" s="42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4"/>
      <c r="B316" s="44" t="s">
        <v>2901</v>
      </c>
      <c r="C316" s="44">
        <v>9.18610584136E11</v>
      </c>
      <c r="D316" s="44" t="s">
        <v>3258</v>
      </c>
      <c r="E316" s="44">
        <v>1770.0</v>
      </c>
      <c r="F316" s="44" t="s">
        <v>3259</v>
      </c>
      <c r="G316" s="45"/>
      <c r="H316" s="42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2"/>
      <c r="B317" s="44" t="s">
        <v>3260</v>
      </c>
      <c r="C317" s="44" t="s">
        <v>3261</v>
      </c>
      <c r="D317" s="44">
        <v>5.6960033327E11</v>
      </c>
      <c r="E317" s="44">
        <v>1770.0</v>
      </c>
      <c r="F317" s="44" t="s">
        <v>3262</v>
      </c>
      <c r="G317" s="45"/>
      <c r="H317" s="42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2"/>
      <c r="B318" s="44" t="s">
        <v>3263</v>
      </c>
      <c r="C318" s="44" t="s">
        <v>3264</v>
      </c>
      <c r="D318" s="44">
        <v>1.14705964199E11</v>
      </c>
      <c r="E318" s="44">
        <v>1770.0</v>
      </c>
      <c r="F318" s="44" t="s">
        <v>351</v>
      </c>
      <c r="G318" s="45"/>
      <c r="H318" s="42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2"/>
      <c r="B319" s="52" t="s">
        <v>3265</v>
      </c>
      <c r="C319" s="52" t="s">
        <v>3266</v>
      </c>
      <c r="D319" s="44">
        <v>5.69697746635E11</v>
      </c>
      <c r="E319" s="44">
        <v>1770.0</v>
      </c>
      <c r="F319" s="52" t="s">
        <v>3267</v>
      </c>
      <c r="G319" s="57"/>
      <c r="H319" s="42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2"/>
      <c r="B320" s="52" t="s">
        <v>3268</v>
      </c>
      <c r="C320" s="52">
        <v>9.19843831742E11</v>
      </c>
      <c r="D320" s="44">
        <v>1.14706730746E11</v>
      </c>
      <c r="E320" s="44">
        <v>1770.0</v>
      </c>
      <c r="F320" s="52" t="s">
        <v>372</v>
      </c>
      <c r="G320" s="57"/>
      <c r="H320" s="42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2"/>
      <c r="B321" s="52" t="s">
        <v>3269</v>
      </c>
      <c r="C321" s="52" t="s">
        <v>3270</v>
      </c>
      <c r="D321" s="52">
        <v>2.50958417227E11</v>
      </c>
      <c r="E321" s="44">
        <v>1770.0</v>
      </c>
      <c r="F321" s="52" t="s">
        <v>3271</v>
      </c>
      <c r="G321" s="57"/>
      <c r="H321" s="42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2"/>
      <c r="B322" s="52" t="s">
        <v>3272</v>
      </c>
      <c r="C322" s="52">
        <v>8.220159555E9</v>
      </c>
      <c r="D322" s="52"/>
      <c r="E322" s="52"/>
      <c r="F322" s="52" t="s">
        <v>3273</v>
      </c>
      <c r="G322" s="57"/>
      <c r="H322" s="42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2"/>
      <c r="B323" s="44" t="s">
        <v>3274</v>
      </c>
      <c r="C323" s="44">
        <v>9.19123541088E11</v>
      </c>
      <c r="D323" s="44">
        <v>5.33011495034E11</v>
      </c>
      <c r="E323" s="44">
        <v>1770.0</v>
      </c>
      <c r="F323" s="44" t="s">
        <v>3273</v>
      </c>
      <c r="G323" s="57"/>
      <c r="H323" s="42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4"/>
      <c r="B324" s="44" t="s">
        <v>3275</v>
      </c>
      <c r="C324" s="44">
        <v>9.17349384012E11</v>
      </c>
      <c r="D324" s="44">
        <v>1.14715670117E11</v>
      </c>
      <c r="E324" s="44">
        <v>1770.0</v>
      </c>
      <c r="F324" s="52" t="s">
        <v>348</v>
      </c>
      <c r="G324" s="57"/>
      <c r="H324" s="42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2"/>
      <c r="B325" s="44" t="s">
        <v>3276</v>
      </c>
      <c r="C325" s="44" t="s">
        <v>3277</v>
      </c>
      <c r="D325" s="44">
        <v>3.62599723305E11</v>
      </c>
      <c r="E325" s="44">
        <v>1770.0</v>
      </c>
      <c r="F325" s="44" t="s">
        <v>3271</v>
      </c>
      <c r="G325" s="45"/>
      <c r="H325" s="42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4"/>
      <c r="B326" s="44" t="s">
        <v>3278</v>
      </c>
      <c r="C326" s="44">
        <v>9.16380646272E11</v>
      </c>
      <c r="D326" s="44">
        <v>5.05365090087E11</v>
      </c>
      <c r="E326" s="44">
        <v>1770.0</v>
      </c>
      <c r="F326" s="44" t="s">
        <v>330</v>
      </c>
      <c r="G326" s="45"/>
      <c r="H326" s="42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2"/>
      <c r="B327" s="44" t="s">
        <v>457</v>
      </c>
      <c r="C327" s="44" t="s">
        <v>3279</v>
      </c>
      <c r="D327" s="44">
        <v>3.71541583305E11</v>
      </c>
      <c r="E327" s="44">
        <v>1770.0</v>
      </c>
      <c r="F327" s="44" t="s">
        <v>292</v>
      </c>
      <c r="G327" s="45"/>
      <c r="H327" s="42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2"/>
      <c r="B328" s="44"/>
      <c r="C328" s="44"/>
      <c r="D328" s="44">
        <v>3.71741553305E11</v>
      </c>
      <c r="E328" s="44"/>
      <c r="F328" s="44"/>
      <c r="G328" s="45"/>
      <c r="H328" s="42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4"/>
      <c r="B329" s="44" t="s">
        <v>3280</v>
      </c>
      <c r="C329" s="44" t="s">
        <v>3281</v>
      </c>
      <c r="D329" s="44">
        <v>5.69609809031E11</v>
      </c>
      <c r="E329" s="44">
        <v>1770.0</v>
      </c>
      <c r="F329" s="44" t="s">
        <v>330</v>
      </c>
      <c r="G329" s="45"/>
      <c r="H329" s="42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2"/>
      <c r="B330" s="44" t="s">
        <v>3282</v>
      </c>
      <c r="C330" s="44">
        <v>9.18682091456E11</v>
      </c>
      <c r="D330" s="44">
        <v>6.902092969E11</v>
      </c>
      <c r="E330" s="44">
        <v>1770.0</v>
      </c>
      <c r="F330" s="44" t="s">
        <v>3271</v>
      </c>
      <c r="G330" s="45"/>
      <c r="H330" s="42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2"/>
      <c r="B331" s="44" t="s">
        <v>3283</v>
      </c>
      <c r="C331" s="44">
        <v>6.0168512286E10</v>
      </c>
      <c r="D331" s="44">
        <v>9.98402933397E11</v>
      </c>
      <c r="E331" s="44">
        <v>1770.0</v>
      </c>
      <c r="F331" s="44" t="s">
        <v>3259</v>
      </c>
      <c r="G331" s="45"/>
      <c r="H331" s="42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2"/>
      <c r="B332" s="52" t="s">
        <v>131</v>
      </c>
      <c r="C332" s="44">
        <v>9.1979165269E11</v>
      </c>
      <c r="D332" s="44">
        <v>5.69635353082E11</v>
      </c>
      <c r="E332" s="44">
        <v>1770.0</v>
      </c>
      <c r="F332" s="44" t="s">
        <v>292</v>
      </c>
      <c r="G332" s="45"/>
      <c r="H332" s="42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4"/>
      <c r="B333" s="44" t="s">
        <v>3284</v>
      </c>
      <c r="C333" s="44" t="s">
        <v>3285</v>
      </c>
      <c r="D333" s="44">
        <v>5.33014934403E11</v>
      </c>
      <c r="E333" s="44">
        <v>1770.0</v>
      </c>
      <c r="F333" s="44" t="s">
        <v>60</v>
      </c>
      <c r="G333" s="45"/>
      <c r="H333" s="42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2"/>
      <c r="B334" s="44" t="s">
        <v>3286</v>
      </c>
      <c r="C334" s="44">
        <v>9.19344688087E11</v>
      </c>
      <c r="D334" s="44">
        <v>1.14728265456E11</v>
      </c>
      <c r="E334" s="44">
        <v>1770.0</v>
      </c>
      <c r="F334" s="44" t="s">
        <v>292</v>
      </c>
      <c r="G334" s="45"/>
      <c r="H334" s="42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4" t="s">
        <v>3287</v>
      </c>
      <c r="B335" s="44" t="s">
        <v>562</v>
      </c>
      <c r="C335" s="44">
        <v>9.1978945565E11</v>
      </c>
      <c r="D335" s="44">
        <v>5.33153525949E11</v>
      </c>
      <c r="E335" s="44">
        <v>1770.0</v>
      </c>
      <c r="F335" s="44" t="s">
        <v>297</v>
      </c>
      <c r="G335" s="45"/>
      <c r="H335" s="42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2"/>
      <c r="B336" s="52" t="s">
        <v>3288</v>
      </c>
      <c r="C336" s="44" t="s">
        <v>3289</v>
      </c>
      <c r="D336" s="44">
        <v>5.33141618876E11</v>
      </c>
      <c r="E336" s="44">
        <v>1180.0</v>
      </c>
      <c r="F336" s="44" t="s">
        <v>205</v>
      </c>
      <c r="G336" s="45"/>
      <c r="H336" s="42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2"/>
      <c r="B337" s="44" t="s">
        <v>1680</v>
      </c>
      <c r="C337" s="44">
        <v>9.18884355303E11</v>
      </c>
      <c r="D337" s="44">
        <v>5.35246603315E11</v>
      </c>
      <c r="E337" s="44">
        <v>2000.0</v>
      </c>
      <c r="F337" s="44" t="s">
        <v>3290</v>
      </c>
      <c r="G337" s="45"/>
      <c r="H337" s="42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2"/>
      <c r="B338" s="46" t="s">
        <v>1006</v>
      </c>
      <c r="C338" s="46">
        <v>9.19345513645E11</v>
      </c>
      <c r="D338" s="46">
        <v>1.08645468344E11</v>
      </c>
      <c r="E338" s="46">
        <v>1680.0</v>
      </c>
      <c r="F338" s="46" t="s">
        <v>5</v>
      </c>
      <c r="G338" s="45"/>
      <c r="H338" s="42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4"/>
      <c r="B339" s="44" t="s">
        <v>3291</v>
      </c>
      <c r="C339" s="44">
        <v>9.17411106578E11</v>
      </c>
      <c r="D339" s="44">
        <v>7.60808485147E11</v>
      </c>
      <c r="E339" s="44">
        <v>2607.0</v>
      </c>
      <c r="F339" s="46" t="s">
        <v>1601</v>
      </c>
      <c r="G339" s="45"/>
      <c r="H339" s="42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4"/>
      <c r="B340" s="44" t="s">
        <v>3292</v>
      </c>
      <c r="C340" s="66" t="s">
        <v>3293</v>
      </c>
      <c r="D340" s="44">
        <v>5.33187672097E11</v>
      </c>
      <c r="E340" s="44">
        <v>3540.0</v>
      </c>
      <c r="F340" s="44" t="s">
        <v>2204</v>
      </c>
      <c r="G340" s="45"/>
      <c r="H340" s="42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53.25" customHeight="1">
      <c r="A341" s="44" t="s">
        <v>3294</v>
      </c>
      <c r="B341" s="44" t="s">
        <v>3295</v>
      </c>
      <c r="C341" s="44" t="s">
        <v>3296</v>
      </c>
      <c r="D341" s="44" t="s">
        <v>3297</v>
      </c>
      <c r="E341" s="44">
        <v>2004.0</v>
      </c>
      <c r="F341" s="46" t="s">
        <v>3298</v>
      </c>
      <c r="G341" s="45"/>
      <c r="H341" s="42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2"/>
      <c r="B342" s="44" t="s">
        <v>3299</v>
      </c>
      <c r="C342" s="44">
        <v>9.980707411E9</v>
      </c>
      <c r="D342" s="44">
        <v>5.33233383327E11</v>
      </c>
      <c r="E342" s="44">
        <v>2000.0</v>
      </c>
      <c r="F342" s="44" t="s">
        <v>3300</v>
      </c>
      <c r="G342" s="45"/>
      <c r="H342" s="42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2"/>
      <c r="B343" s="44" t="s">
        <v>3301</v>
      </c>
      <c r="C343" s="44" t="s">
        <v>3302</v>
      </c>
      <c r="D343" s="44">
        <v>6.94638554258E11</v>
      </c>
      <c r="E343" s="44">
        <v>2000.0</v>
      </c>
      <c r="F343" s="44" t="s">
        <v>3303</v>
      </c>
      <c r="G343" s="45"/>
      <c r="H343" s="42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2"/>
      <c r="B344" s="52" t="s">
        <v>3304</v>
      </c>
      <c r="C344" s="44" t="s">
        <v>3305</v>
      </c>
      <c r="D344" s="44">
        <v>5.3329132764E11</v>
      </c>
      <c r="E344" s="44">
        <v>2000.0</v>
      </c>
      <c r="F344" s="44" t="s">
        <v>3306</v>
      </c>
      <c r="G344" s="45"/>
      <c r="H344" s="42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2"/>
      <c r="B345" s="52" t="s">
        <v>3307</v>
      </c>
      <c r="C345" s="44">
        <v>9.19884991873E11</v>
      </c>
      <c r="D345" s="44">
        <v>1.14811656529E11</v>
      </c>
      <c r="E345" s="44">
        <v>2004.0</v>
      </c>
      <c r="F345" s="52" t="s">
        <v>3308</v>
      </c>
      <c r="G345" s="45"/>
      <c r="H345" s="42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2"/>
      <c r="B346" s="52" t="s">
        <v>3309</v>
      </c>
      <c r="C346" s="44" t="s">
        <v>3310</v>
      </c>
      <c r="D346" s="44">
        <v>1.14800214756E11</v>
      </c>
      <c r="E346" s="44">
        <v>702.0</v>
      </c>
      <c r="F346" s="44" t="s">
        <v>3311</v>
      </c>
      <c r="G346" s="45"/>
      <c r="H346" s="42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2"/>
      <c r="B347" s="52" t="s">
        <v>3312</v>
      </c>
      <c r="C347" s="44" t="s">
        <v>3313</v>
      </c>
      <c r="D347" s="44">
        <v>1.14817416833E11</v>
      </c>
      <c r="E347" s="44">
        <v>3360.0</v>
      </c>
      <c r="F347" s="44" t="s">
        <v>3314</v>
      </c>
      <c r="G347" s="45"/>
      <c r="H347" s="42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2"/>
      <c r="B348" s="52" t="s">
        <v>3315</v>
      </c>
      <c r="C348" s="44" t="s">
        <v>3316</v>
      </c>
      <c r="D348" s="44">
        <v>1.14820626871E11</v>
      </c>
      <c r="E348" s="44">
        <v>1000.0</v>
      </c>
      <c r="F348" s="44" t="s">
        <v>3317</v>
      </c>
      <c r="G348" s="45"/>
      <c r="H348" s="42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2"/>
      <c r="B349" s="52" t="s">
        <v>3318</v>
      </c>
      <c r="C349" s="44">
        <v>7.592978243E9</v>
      </c>
      <c r="D349" s="44">
        <v>4.57419303188E11</v>
      </c>
      <c r="E349" s="44">
        <v>1503.0</v>
      </c>
      <c r="F349" s="44" t="s">
        <v>64</v>
      </c>
      <c r="G349" s="45"/>
      <c r="H349" s="42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4" t="s">
        <v>3319</v>
      </c>
      <c r="B350" s="52" t="s">
        <v>3320</v>
      </c>
      <c r="C350" s="44" t="s">
        <v>3321</v>
      </c>
      <c r="D350" s="44">
        <v>5.3320943388E11</v>
      </c>
      <c r="E350" s="44">
        <v>3360.0</v>
      </c>
      <c r="F350" s="44" t="s">
        <v>2373</v>
      </c>
      <c r="G350" s="45"/>
      <c r="H350" s="42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2"/>
      <c r="B351" s="52" t="s">
        <v>3322</v>
      </c>
      <c r="C351" s="44">
        <v>9.18553452017E11</v>
      </c>
      <c r="D351" s="44">
        <v>1.27347936628E11</v>
      </c>
      <c r="E351" s="44">
        <v>1503.0</v>
      </c>
      <c r="F351" s="44" t="s">
        <v>3323</v>
      </c>
      <c r="G351" s="45"/>
      <c r="H351" s="42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2"/>
      <c r="B352" s="52" t="s">
        <v>3324</v>
      </c>
      <c r="C352" s="44" t="s">
        <v>3325</v>
      </c>
      <c r="D352" s="44">
        <v>9.36241265369E11</v>
      </c>
      <c r="E352" s="44">
        <v>25000.0</v>
      </c>
      <c r="F352" s="44" t="s">
        <v>3326</v>
      </c>
      <c r="G352" s="45"/>
      <c r="H352" s="42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4"/>
      <c r="B353" s="52" t="s">
        <v>3327</v>
      </c>
      <c r="C353" s="44">
        <v>9.1638005787E11</v>
      </c>
      <c r="D353" s="44">
        <v>5.33328270975E11</v>
      </c>
      <c r="E353" s="44">
        <v>2360.0</v>
      </c>
      <c r="F353" s="44" t="s">
        <v>76</v>
      </c>
      <c r="G353" s="45"/>
      <c r="H353" s="42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4"/>
      <c r="B354" s="44"/>
      <c r="C354" s="44"/>
      <c r="D354" s="44"/>
      <c r="E354" s="44"/>
      <c r="F354" s="44"/>
      <c r="G354" s="45"/>
      <c r="H354" s="42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2"/>
      <c r="B355" s="44"/>
      <c r="C355" s="46"/>
      <c r="D355" s="44"/>
      <c r="E355" s="44"/>
      <c r="F355" s="44"/>
      <c r="G355" s="45"/>
      <c r="H355" s="42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68"/>
      <c r="B356" s="44"/>
      <c r="C356" s="46"/>
      <c r="D356" s="44"/>
      <c r="E356" s="44"/>
      <c r="F356" s="44"/>
      <c r="G356" s="45"/>
      <c r="H356" s="42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4"/>
      <c r="B357" s="44"/>
      <c r="C357" s="46"/>
      <c r="D357" s="44"/>
      <c r="E357" s="44"/>
      <c r="F357" s="44"/>
      <c r="G357" s="45"/>
      <c r="H357" s="42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2"/>
      <c r="B358" s="52"/>
      <c r="C358" s="44"/>
      <c r="D358" s="44"/>
      <c r="E358" s="44"/>
      <c r="F358" s="44"/>
      <c r="G358" s="45"/>
      <c r="H358" s="42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2"/>
      <c r="B359" s="52"/>
      <c r="C359" s="44"/>
      <c r="D359" s="44"/>
      <c r="E359" s="44"/>
      <c r="F359" s="44"/>
      <c r="G359" s="45"/>
      <c r="H359" s="42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2"/>
      <c r="B360" s="44"/>
      <c r="C360" s="44"/>
      <c r="D360" s="44"/>
      <c r="E360" s="44"/>
      <c r="F360" s="44"/>
      <c r="G360" s="45"/>
      <c r="H360" s="42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2"/>
      <c r="B361" s="52"/>
      <c r="C361" s="44"/>
      <c r="D361" s="44"/>
      <c r="E361" s="44"/>
      <c r="F361" s="44"/>
      <c r="G361" s="45"/>
      <c r="H361" s="42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2"/>
      <c r="B362" s="52"/>
      <c r="C362" s="44"/>
      <c r="D362" s="44"/>
      <c r="E362" s="44"/>
      <c r="F362" s="44"/>
      <c r="G362" s="45"/>
      <c r="H362" s="42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2"/>
      <c r="B363" s="52"/>
      <c r="C363" s="44"/>
      <c r="D363" s="44"/>
      <c r="E363" s="44"/>
      <c r="F363" s="44"/>
      <c r="G363" s="45"/>
      <c r="H363" s="42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2"/>
      <c r="B364" s="52"/>
      <c r="C364" s="44"/>
      <c r="D364" s="44"/>
      <c r="E364" s="44"/>
      <c r="F364" s="44"/>
      <c r="G364" s="45"/>
      <c r="H364" s="42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2"/>
      <c r="B365" s="44"/>
      <c r="C365" s="44"/>
      <c r="D365" s="44"/>
      <c r="E365" s="44"/>
      <c r="F365" s="44"/>
      <c r="G365" s="45"/>
      <c r="H365" s="42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2"/>
      <c r="B366" s="44"/>
      <c r="C366" s="44"/>
      <c r="D366" s="44"/>
      <c r="E366" s="44"/>
      <c r="F366" s="44"/>
      <c r="G366" s="45"/>
      <c r="H366" s="42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2"/>
      <c r="B367" s="44"/>
      <c r="C367" s="44"/>
      <c r="D367" s="44"/>
      <c r="E367" s="44"/>
      <c r="F367" s="44"/>
      <c r="G367" s="45"/>
      <c r="H367" s="42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4"/>
      <c r="B368" s="44"/>
      <c r="C368" s="44"/>
      <c r="D368" s="44"/>
      <c r="E368" s="44"/>
      <c r="F368" s="44"/>
      <c r="G368" s="45"/>
      <c r="H368" s="42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72"/>
      <c r="B369" s="72"/>
      <c r="C369" s="72"/>
      <c r="D369" s="72"/>
      <c r="E369" s="72"/>
      <c r="F369" s="44"/>
      <c r="G369" s="45"/>
      <c r="H369" s="42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4"/>
      <c r="B370" s="44"/>
      <c r="C370" s="44"/>
      <c r="D370" s="44"/>
      <c r="E370" s="44"/>
      <c r="F370" s="44"/>
      <c r="G370" s="45"/>
      <c r="H370" s="42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2"/>
      <c r="B371" s="44"/>
      <c r="C371" s="44"/>
      <c r="D371" s="44"/>
      <c r="E371" s="44"/>
      <c r="F371" s="44"/>
      <c r="G371" s="45"/>
      <c r="H371" s="42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2"/>
      <c r="B372" s="52"/>
      <c r="C372" s="44"/>
      <c r="D372" s="44"/>
      <c r="E372" s="44"/>
      <c r="F372" s="44"/>
      <c r="G372" s="45"/>
      <c r="H372" s="42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2"/>
      <c r="B373" s="52"/>
      <c r="C373" s="44"/>
      <c r="D373" s="44"/>
      <c r="E373" s="44"/>
      <c r="F373" s="44"/>
      <c r="G373" s="45"/>
      <c r="H373" s="42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2"/>
      <c r="B374" s="52"/>
      <c r="C374" s="44"/>
      <c r="D374" s="44"/>
      <c r="E374" s="44"/>
      <c r="F374" s="44"/>
      <c r="G374" s="45"/>
      <c r="H374" s="42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2"/>
      <c r="B375" s="44"/>
      <c r="C375" s="44"/>
      <c r="D375" s="44"/>
      <c r="E375" s="44"/>
      <c r="F375" s="44"/>
      <c r="G375" s="45"/>
      <c r="H375" s="42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2"/>
      <c r="B376" s="44"/>
      <c r="C376" s="44"/>
      <c r="D376" s="44"/>
      <c r="E376" s="44"/>
      <c r="F376" s="52"/>
      <c r="G376" s="45"/>
      <c r="H376" s="4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72"/>
      <c r="B377" s="44"/>
      <c r="C377" s="44"/>
      <c r="D377" s="44"/>
      <c r="E377" s="44"/>
      <c r="F377" s="52"/>
      <c r="G377" s="45"/>
      <c r="H377" s="42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2"/>
      <c r="B378" s="44"/>
      <c r="C378" s="44"/>
      <c r="D378" s="44"/>
      <c r="E378" s="44"/>
      <c r="F378" s="44"/>
      <c r="G378" s="45"/>
      <c r="H378" s="42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2"/>
      <c r="B379" s="44"/>
      <c r="C379" s="44"/>
      <c r="D379" s="44"/>
      <c r="E379" s="44"/>
      <c r="F379" s="44"/>
      <c r="G379" s="45"/>
      <c r="H379" s="42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2"/>
      <c r="B380" s="44"/>
      <c r="C380" s="44"/>
      <c r="D380" s="44"/>
      <c r="E380" s="44"/>
      <c r="F380" s="44"/>
      <c r="G380" s="45"/>
      <c r="H380" s="4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2"/>
      <c r="B381" s="44"/>
      <c r="C381" s="44"/>
      <c r="D381" s="44"/>
      <c r="E381" s="44"/>
      <c r="F381" s="44"/>
      <c r="G381" s="45"/>
      <c r="H381" s="4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2"/>
      <c r="B382" s="44"/>
      <c r="C382" s="44"/>
      <c r="D382" s="44"/>
      <c r="E382" s="44"/>
      <c r="F382" s="44"/>
      <c r="G382" s="45"/>
      <c r="H382" s="42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2"/>
      <c r="B383" s="44"/>
      <c r="C383" s="44"/>
      <c r="D383" s="52"/>
      <c r="E383" s="44"/>
      <c r="F383" s="44"/>
      <c r="G383" s="45"/>
      <c r="H383" s="42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2"/>
      <c r="B384" s="44"/>
      <c r="C384" s="44"/>
      <c r="D384" s="44"/>
      <c r="E384" s="44"/>
      <c r="F384" s="44"/>
      <c r="G384" s="45"/>
      <c r="H384" s="42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6.5" customHeight="1">
      <c r="A385" s="42"/>
      <c r="B385" s="44"/>
      <c r="C385" s="44"/>
      <c r="D385" s="44"/>
      <c r="E385" s="44"/>
      <c r="F385" s="44"/>
      <c r="G385" s="45"/>
      <c r="H385" s="42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4"/>
      <c r="B386" s="44"/>
      <c r="C386" s="44"/>
      <c r="D386" s="44"/>
      <c r="E386" s="44"/>
      <c r="F386" s="44"/>
      <c r="G386" s="45"/>
      <c r="H386" s="42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2"/>
      <c r="B387" s="44"/>
      <c r="C387" s="44"/>
      <c r="D387" s="44"/>
      <c r="E387" s="44"/>
      <c r="F387" s="44"/>
      <c r="G387" s="45"/>
      <c r="H387" s="42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2"/>
      <c r="B388" s="44"/>
      <c r="C388" s="44"/>
      <c r="D388" s="44"/>
      <c r="E388" s="44"/>
      <c r="F388" s="44"/>
      <c r="G388" s="45"/>
      <c r="H388" s="42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2"/>
      <c r="B389" s="44"/>
      <c r="C389" s="44"/>
      <c r="D389" s="44"/>
      <c r="E389" s="44"/>
      <c r="F389" s="44"/>
      <c r="G389" s="45"/>
      <c r="H389" s="42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2"/>
      <c r="B390" s="44"/>
      <c r="C390" s="44"/>
      <c r="D390" s="44"/>
      <c r="E390" s="44"/>
      <c r="F390" s="44"/>
      <c r="G390" s="45"/>
      <c r="H390" s="42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2"/>
      <c r="B391" s="52"/>
      <c r="C391" s="44"/>
      <c r="D391" s="44"/>
      <c r="E391" s="44"/>
      <c r="F391" s="44"/>
      <c r="G391" s="45"/>
      <c r="H391" s="42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2"/>
      <c r="B392" s="52"/>
      <c r="C392" s="44"/>
      <c r="D392" s="44"/>
      <c r="E392" s="44"/>
      <c r="F392" s="44"/>
      <c r="G392" s="45"/>
      <c r="H392" s="42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2"/>
      <c r="B393" s="52"/>
      <c r="C393" s="44"/>
      <c r="D393" s="44"/>
      <c r="E393" s="44"/>
      <c r="F393" s="44"/>
      <c r="G393" s="45"/>
      <c r="H393" s="42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2"/>
      <c r="B394" s="52"/>
      <c r="C394" s="44"/>
      <c r="D394" s="44"/>
      <c r="E394" s="44"/>
      <c r="F394" s="44"/>
      <c r="G394" s="45"/>
      <c r="H394" s="42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2"/>
      <c r="B395" s="52"/>
      <c r="C395" s="42"/>
      <c r="D395" s="44"/>
      <c r="E395" s="44"/>
      <c r="F395" s="44"/>
      <c r="G395" s="45"/>
      <c r="H395" s="42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2"/>
      <c r="B396" s="44"/>
      <c r="C396" s="44"/>
      <c r="D396" s="44"/>
      <c r="E396" s="44"/>
      <c r="F396" s="44"/>
      <c r="G396" s="45"/>
      <c r="H396" s="42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2"/>
      <c r="B397" s="44"/>
      <c r="C397" s="44"/>
      <c r="D397" s="44"/>
      <c r="E397" s="44"/>
      <c r="F397" s="44"/>
      <c r="G397" s="45"/>
      <c r="H397" s="42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2"/>
      <c r="B398" s="44"/>
      <c r="C398" s="44"/>
      <c r="D398" s="44"/>
      <c r="E398" s="44"/>
      <c r="F398" s="44"/>
      <c r="G398" s="45"/>
      <c r="H398" s="42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2"/>
      <c r="B399" s="44"/>
      <c r="C399" s="44"/>
      <c r="D399" s="44"/>
      <c r="E399" s="44"/>
      <c r="F399" s="44"/>
      <c r="G399" s="45"/>
      <c r="H399" s="42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4"/>
      <c r="B400" s="44"/>
      <c r="C400" s="44"/>
      <c r="D400" s="44"/>
      <c r="E400" s="44"/>
      <c r="F400" s="44"/>
      <c r="G400" s="45"/>
      <c r="H400" s="42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2"/>
      <c r="B401" s="44"/>
      <c r="C401" s="44"/>
      <c r="D401" s="44"/>
      <c r="E401" s="44"/>
      <c r="F401" s="44"/>
      <c r="G401" s="45"/>
      <c r="H401" s="42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2"/>
      <c r="B402" s="44"/>
      <c r="C402" s="44"/>
      <c r="D402" s="44"/>
      <c r="E402" s="44"/>
      <c r="F402" s="44"/>
      <c r="G402" s="45"/>
      <c r="H402" s="42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2"/>
      <c r="B403" s="44"/>
      <c r="C403" s="44"/>
      <c r="D403" s="44"/>
      <c r="E403" s="44"/>
      <c r="F403" s="44"/>
      <c r="G403" s="45"/>
      <c r="H403" s="42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2"/>
      <c r="B404" s="44"/>
      <c r="C404" s="44"/>
      <c r="D404" s="44"/>
      <c r="E404" s="44"/>
      <c r="F404" s="44"/>
      <c r="G404" s="45"/>
      <c r="H404" s="42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2"/>
      <c r="B405" s="44"/>
      <c r="C405" s="44"/>
      <c r="D405" s="44"/>
      <c r="E405" s="44"/>
      <c r="F405" s="44"/>
      <c r="G405" s="45"/>
      <c r="H405" s="42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4"/>
      <c r="B406" s="44"/>
      <c r="C406" s="44"/>
      <c r="D406" s="44"/>
      <c r="E406" s="44"/>
      <c r="F406" s="44"/>
      <c r="G406" s="45"/>
      <c r="H406" s="42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2"/>
      <c r="B407" s="44"/>
      <c r="C407" s="44"/>
      <c r="D407" s="44"/>
      <c r="E407" s="44"/>
      <c r="F407" s="44"/>
      <c r="G407" s="45"/>
      <c r="H407" s="42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2"/>
      <c r="B408" s="44"/>
      <c r="C408" s="44"/>
      <c r="D408" s="44"/>
      <c r="E408" s="44"/>
      <c r="F408" s="44"/>
      <c r="G408" s="45"/>
      <c r="H408" s="42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4"/>
      <c r="B409" s="44"/>
      <c r="C409" s="44"/>
      <c r="D409" s="44"/>
      <c r="E409" s="44"/>
      <c r="F409" s="44"/>
      <c r="G409" s="45"/>
      <c r="H409" s="42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2"/>
      <c r="B410" s="44"/>
      <c r="C410" s="44"/>
      <c r="D410" s="44"/>
      <c r="E410" s="44"/>
      <c r="F410" s="44"/>
      <c r="G410" s="45"/>
      <c r="H410" s="42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2"/>
      <c r="B411" s="44"/>
      <c r="C411" s="44"/>
      <c r="D411" s="44"/>
      <c r="E411" s="44"/>
      <c r="F411" s="44"/>
      <c r="G411" s="45"/>
      <c r="H411" s="42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2"/>
      <c r="B412" s="44"/>
      <c r="C412" s="44"/>
      <c r="D412" s="44"/>
      <c r="E412" s="44"/>
      <c r="F412" s="44"/>
      <c r="G412" s="45"/>
      <c r="H412" s="42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2"/>
      <c r="B413" s="44"/>
      <c r="C413" s="44"/>
      <c r="D413" s="44"/>
      <c r="E413" s="44"/>
      <c r="F413" s="44"/>
      <c r="G413" s="45"/>
      <c r="H413" s="42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2"/>
      <c r="B414" s="44"/>
      <c r="C414" s="44"/>
      <c r="D414" s="44"/>
      <c r="E414" s="44"/>
      <c r="F414" s="44"/>
      <c r="G414" s="45"/>
      <c r="H414" s="42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2"/>
      <c r="B415" s="44"/>
      <c r="C415" s="44"/>
      <c r="D415" s="44"/>
      <c r="E415" s="44"/>
      <c r="F415" s="44"/>
      <c r="G415" s="45"/>
      <c r="H415" s="42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2"/>
      <c r="B416" s="44"/>
      <c r="C416" s="44"/>
      <c r="D416" s="44"/>
      <c r="E416" s="44"/>
      <c r="F416" s="44"/>
      <c r="G416" s="45"/>
      <c r="H416" s="42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2"/>
      <c r="B417" s="44"/>
      <c r="C417" s="44"/>
      <c r="D417" s="44"/>
      <c r="E417" s="44"/>
      <c r="F417" s="44"/>
      <c r="G417" s="45"/>
      <c r="H417" s="42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2"/>
      <c r="B418" s="44"/>
      <c r="C418" s="44"/>
      <c r="D418" s="44"/>
      <c r="E418" s="44"/>
      <c r="F418" s="44"/>
      <c r="G418" s="45"/>
      <c r="H418" s="42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4"/>
      <c r="B419" s="44"/>
      <c r="C419" s="44"/>
      <c r="D419" s="44"/>
      <c r="E419" s="44"/>
      <c r="F419" s="44"/>
      <c r="G419" s="45"/>
      <c r="H419" s="42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2"/>
      <c r="B420" s="44"/>
      <c r="C420" s="44"/>
      <c r="D420" s="44"/>
      <c r="E420" s="44"/>
      <c r="F420" s="44"/>
      <c r="G420" s="45"/>
      <c r="H420" s="42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2"/>
      <c r="B421" s="44"/>
      <c r="C421" s="44"/>
      <c r="D421" s="44"/>
      <c r="E421" s="44"/>
      <c r="F421" s="44"/>
      <c r="G421" s="45"/>
      <c r="H421" s="42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2"/>
      <c r="B422" s="44"/>
      <c r="C422" s="44"/>
      <c r="D422" s="44"/>
      <c r="E422" s="44"/>
      <c r="F422" s="44"/>
      <c r="G422" s="45"/>
      <c r="H422" s="42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2"/>
      <c r="B423" s="44"/>
      <c r="C423" s="44"/>
      <c r="D423" s="44"/>
      <c r="E423" s="44"/>
      <c r="F423" s="44"/>
      <c r="G423" s="45"/>
      <c r="H423" s="42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2"/>
      <c r="B424" s="44"/>
      <c r="C424" s="44"/>
      <c r="D424" s="44"/>
      <c r="E424" s="44"/>
      <c r="F424" s="44"/>
      <c r="G424" s="45"/>
      <c r="H424" s="42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2"/>
      <c r="B425" s="52"/>
      <c r="C425" s="44"/>
      <c r="D425" s="44"/>
      <c r="E425" s="44"/>
      <c r="F425" s="44"/>
      <c r="G425" s="45"/>
      <c r="H425" s="42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2"/>
      <c r="B426" s="44"/>
      <c r="C426" s="44"/>
      <c r="D426" s="44"/>
      <c r="E426" s="44"/>
      <c r="F426" s="44"/>
      <c r="G426" s="45"/>
      <c r="H426" s="42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2"/>
      <c r="B427" s="44"/>
      <c r="C427" s="44"/>
      <c r="D427" s="44"/>
      <c r="E427" s="44"/>
      <c r="F427" s="44"/>
      <c r="G427" s="45"/>
      <c r="H427" s="42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57"/>
      <c r="B428" s="44"/>
      <c r="C428" s="44"/>
      <c r="D428" s="44"/>
      <c r="E428" s="44"/>
      <c r="F428" s="44"/>
      <c r="G428" s="45"/>
      <c r="H428" s="42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4"/>
      <c r="B429" s="44"/>
      <c r="C429" s="44"/>
      <c r="D429" s="44"/>
      <c r="E429" s="44"/>
      <c r="F429" s="44"/>
      <c r="G429" s="45"/>
      <c r="H429" s="42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57"/>
      <c r="B430" s="52"/>
      <c r="C430" s="52"/>
      <c r="D430" s="52"/>
      <c r="E430" s="44"/>
      <c r="F430" s="44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2"/>
      <c r="C431" s="52"/>
      <c r="D431" s="52"/>
      <c r="E431" s="44"/>
      <c r="F431" s="44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2"/>
      <c r="C432" s="52"/>
      <c r="D432" s="52"/>
      <c r="E432" s="44"/>
      <c r="F432" s="44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2"/>
      <c r="C433" s="52"/>
      <c r="D433" s="52"/>
      <c r="E433" s="44"/>
      <c r="F433" s="44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2"/>
      <c r="C434" s="52"/>
      <c r="D434" s="52"/>
      <c r="E434" s="52"/>
      <c r="F434" s="44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2"/>
      <c r="C435" s="52"/>
      <c r="D435" s="52"/>
      <c r="E435" s="52"/>
      <c r="F435" s="44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44"/>
      <c r="B436" s="52"/>
      <c r="C436" s="52"/>
      <c r="D436" s="52"/>
      <c r="E436" s="52"/>
      <c r="F436" s="44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73"/>
      <c r="B437" s="52"/>
      <c r="C437" s="52"/>
      <c r="D437" s="52"/>
      <c r="E437" s="52"/>
      <c r="F437" s="44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44"/>
      <c r="C438" s="44"/>
      <c r="D438" s="44"/>
      <c r="E438" s="44"/>
      <c r="F438" s="44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2"/>
      <c r="C439" s="52"/>
      <c r="D439" s="52"/>
      <c r="E439" s="44"/>
      <c r="F439" s="52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2"/>
      <c r="C440" s="52"/>
      <c r="D440" s="52"/>
      <c r="E440" s="44"/>
      <c r="F440" s="52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2"/>
      <c r="C441" s="52"/>
      <c r="D441" s="52"/>
      <c r="E441" s="44"/>
      <c r="F441" s="52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2"/>
      <c r="C442" s="52"/>
      <c r="D442" s="52"/>
      <c r="E442" s="44"/>
      <c r="F442" s="52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2"/>
      <c r="C443" s="52"/>
      <c r="D443" s="52"/>
      <c r="E443" s="44"/>
      <c r="F443" s="52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2"/>
      <c r="C444" s="52"/>
      <c r="D444" s="52"/>
      <c r="E444" s="44"/>
      <c r="F444" s="52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2"/>
      <c r="C445" s="52"/>
      <c r="D445" s="52"/>
      <c r="E445" s="44"/>
      <c r="F445" s="52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2"/>
      <c r="C446" s="52"/>
      <c r="D446" s="52"/>
      <c r="E446" s="44"/>
      <c r="F446" s="52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2"/>
      <c r="C447" s="52"/>
      <c r="D447" s="52"/>
      <c r="E447" s="44"/>
      <c r="F447" s="52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2"/>
      <c r="C448" s="52"/>
      <c r="D448" s="52"/>
      <c r="E448" s="44"/>
      <c r="F448" s="52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2"/>
      <c r="C449" s="52"/>
      <c r="D449" s="52"/>
      <c r="E449" s="52"/>
      <c r="F449" s="52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2"/>
      <c r="C450" s="52"/>
      <c r="D450" s="52"/>
      <c r="E450" s="44"/>
      <c r="F450" s="52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2"/>
      <c r="C451" s="52"/>
      <c r="D451" s="52"/>
      <c r="E451" s="44"/>
      <c r="F451" s="52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2"/>
      <c r="C452" s="52"/>
      <c r="D452" s="52"/>
      <c r="E452" s="44"/>
      <c r="F452" s="52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44"/>
      <c r="B453" s="52"/>
      <c r="C453" s="52"/>
      <c r="D453" s="52"/>
      <c r="E453" s="52"/>
      <c r="F453" s="52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2"/>
      <c r="C454" s="52"/>
      <c r="D454" s="52"/>
      <c r="E454" s="52"/>
      <c r="F454" s="52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2"/>
      <c r="C455" s="52"/>
      <c r="D455" s="52"/>
      <c r="E455" s="52"/>
      <c r="F455" s="52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68"/>
      <c r="B456" s="52"/>
      <c r="C456" s="52"/>
      <c r="D456" s="52"/>
      <c r="E456" s="52"/>
      <c r="F456" s="52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52"/>
      <c r="C457" s="52"/>
      <c r="D457" s="52"/>
      <c r="E457" s="52"/>
      <c r="F457" s="52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57"/>
      <c r="B458" s="52"/>
      <c r="C458" s="52"/>
      <c r="D458" s="52"/>
      <c r="E458" s="52"/>
      <c r="F458" s="52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2"/>
      <c r="C459" s="52"/>
      <c r="D459" s="52"/>
      <c r="E459" s="52"/>
      <c r="F459" s="52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68"/>
      <c r="B460" s="52"/>
      <c r="C460" s="52"/>
      <c r="D460" s="52"/>
      <c r="E460" s="52"/>
      <c r="F460" s="52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68"/>
      <c r="B461" s="52"/>
      <c r="C461" s="52"/>
      <c r="D461" s="52"/>
      <c r="E461" s="52"/>
      <c r="F461" s="52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68"/>
      <c r="B462" s="52"/>
      <c r="C462" s="52"/>
      <c r="D462" s="52"/>
      <c r="E462" s="52"/>
      <c r="F462" s="52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52"/>
      <c r="C463" s="52"/>
      <c r="D463" s="52"/>
      <c r="E463" s="52"/>
      <c r="F463" s="52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68"/>
      <c r="B464" s="52"/>
      <c r="C464" s="52"/>
      <c r="D464" s="52"/>
      <c r="E464" s="52"/>
      <c r="F464" s="52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68"/>
      <c r="B465" s="52"/>
      <c r="C465" s="52"/>
      <c r="D465" s="52"/>
      <c r="E465" s="52"/>
      <c r="F465" s="52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68"/>
      <c r="B466" s="52"/>
      <c r="C466" s="52"/>
      <c r="D466" s="52"/>
      <c r="E466" s="52"/>
      <c r="F466" s="52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68"/>
      <c r="B467" s="52"/>
      <c r="C467" s="52"/>
      <c r="D467" s="52"/>
      <c r="E467" s="52"/>
      <c r="F467" s="52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68"/>
      <c r="B468" s="52"/>
      <c r="C468" s="52"/>
      <c r="D468" s="52"/>
      <c r="E468" s="52"/>
      <c r="F468" s="52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68"/>
      <c r="B469" s="52"/>
      <c r="C469" s="52"/>
      <c r="D469" s="52"/>
      <c r="E469" s="52"/>
      <c r="F469" s="52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68"/>
      <c r="B470" s="52"/>
      <c r="C470" s="52"/>
      <c r="D470" s="52"/>
      <c r="E470" s="52"/>
      <c r="F470" s="52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68"/>
      <c r="B471" s="52"/>
      <c r="C471" s="52"/>
      <c r="D471" s="52"/>
      <c r="E471" s="52"/>
      <c r="F471" s="52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68"/>
      <c r="B472" s="52"/>
      <c r="C472" s="52"/>
      <c r="D472" s="52"/>
      <c r="E472" s="52"/>
      <c r="F472" s="52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68"/>
      <c r="B473" s="52"/>
      <c r="C473" s="52"/>
      <c r="D473" s="52"/>
      <c r="E473" s="52"/>
      <c r="F473" s="52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68"/>
      <c r="B474" s="52"/>
      <c r="C474" s="52"/>
      <c r="D474" s="52"/>
      <c r="E474" s="52"/>
      <c r="F474" s="52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68"/>
      <c r="B475" s="52"/>
      <c r="C475" s="52"/>
      <c r="D475" s="52"/>
      <c r="E475" s="52"/>
      <c r="F475" s="52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76"/>
      <c r="B476" s="77"/>
      <c r="C476" s="77"/>
      <c r="D476" s="77"/>
      <c r="E476" s="77"/>
      <c r="F476" s="77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52"/>
      <c r="B477" s="52"/>
      <c r="C477" s="52"/>
      <c r="D477" s="52"/>
      <c r="E477" s="52"/>
      <c r="F477" s="52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68"/>
      <c r="B478" s="52"/>
      <c r="C478" s="52"/>
      <c r="D478" s="52"/>
      <c r="E478" s="52"/>
      <c r="F478" s="52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68"/>
      <c r="B479" s="52"/>
      <c r="C479" s="52"/>
      <c r="D479" s="52"/>
      <c r="E479" s="52"/>
      <c r="F479" s="52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2"/>
      <c r="C480" s="52"/>
      <c r="D480" s="52"/>
      <c r="E480" s="52"/>
      <c r="F480" s="52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2"/>
      <c r="C481" s="52"/>
      <c r="D481" s="52"/>
      <c r="E481" s="52"/>
      <c r="F481" s="52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2"/>
      <c r="C482" s="52"/>
      <c r="D482" s="52"/>
      <c r="E482" s="52"/>
      <c r="F482" s="52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2"/>
      <c r="C483" s="52"/>
      <c r="D483" s="52"/>
      <c r="E483" s="52"/>
      <c r="F483" s="52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2"/>
      <c r="C484" s="52"/>
      <c r="D484" s="52"/>
      <c r="E484" s="52"/>
      <c r="F484" s="52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4"/>
      <c r="B485" s="52"/>
      <c r="C485" s="52"/>
      <c r="D485" s="52"/>
      <c r="E485" s="52"/>
      <c r="F485" s="52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2"/>
      <c r="C486" s="52"/>
      <c r="D486" s="52"/>
      <c r="E486" s="52"/>
      <c r="F486" s="52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4"/>
      <c r="B487" s="52"/>
      <c r="C487" s="52"/>
      <c r="D487" s="52"/>
      <c r="E487" s="52"/>
      <c r="F487" s="52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2"/>
      <c r="C488" s="68"/>
      <c r="D488" s="52"/>
      <c r="E488" s="52"/>
      <c r="F488" s="52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2"/>
      <c r="C489" s="52"/>
      <c r="D489" s="52"/>
      <c r="E489" s="52"/>
      <c r="F489" s="52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2"/>
      <c r="C490" s="52"/>
      <c r="D490" s="52"/>
      <c r="E490" s="52"/>
      <c r="F490" s="52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2"/>
      <c r="C491" s="52"/>
      <c r="D491" s="52"/>
      <c r="E491" s="52"/>
      <c r="F491" s="52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2"/>
      <c r="C492" s="52"/>
      <c r="D492" s="52"/>
      <c r="E492" s="52"/>
      <c r="F492" s="52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2"/>
      <c r="C493" s="52"/>
      <c r="D493" s="52"/>
      <c r="E493" s="52"/>
      <c r="F493" s="52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2"/>
      <c r="C494" s="52"/>
      <c r="D494" s="52"/>
      <c r="E494" s="52"/>
      <c r="F494" s="52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2"/>
      <c r="C495" s="52"/>
      <c r="D495" s="52"/>
      <c r="E495" s="52"/>
      <c r="F495" s="52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4"/>
      <c r="B496" s="52"/>
      <c r="C496" s="52"/>
      <c r="D496" s="52"/>
      <c r="E496" s="52"/>
      <c r="F496" s="52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2"/>
      <c r="C497" s="52"/>
      <c r="D497" s="52"/>
      <c r="E497" s="52"/>
      <c r="F497" s="52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2"/>
      <c r="C498" s="52"/>
      <c r="D498" s="52"/>
      <c r="E498" s="52"/>
      <c r="F498" s="52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68"/>
      <c r="B499" s="52"/>
      <c r="C499" s="52"/>
      <c r="D499" s="52"/>
      <c r="E499" s="52"/>
      <c r="F499" s="52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2"/>
      <c r="B500" s="52"/>
      <c r="C500" s="52"/>
      <c r="D500" s="52"/>
      <c r="E500" s="52"/>
      <c r="F500" s="52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68"/>
      <c r="B501" s="52"/>
      <c r="C501" s="52"/>
      <c r="D501" s="52"/>
      <c r="E501" s="52"/>
      <c r="F501" s="52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68"/>
      <c r="B502" s="52"/>
      <c r="C502" s="52"/>
      <c r="D502" s="52"/>
      <c r="E502" s="68"/>
      <c r="F502" s="52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2"/>
      <c r="B503" s="52"/>
      <c r="C503" s="68"/>
      <c r="D503" s="52"/>
      <c r="E503" s="52"/>
      <c r="F503" s="52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68"/>
      <c r="B504" s="52"/>
      <c r="C504" s="52"/>
      <c r="D504" s="52"/>
      <c r="E504" s="52"/>
      <c r="F504" s="52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68"/>
      <c r="B505" s="52"/>
      <c r="C505" s="52"/>
      <c r="D505" s="52"/>
      <c r="E505" s="52"/>
      <c r="F505" s="52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68"/>
      <c r="B506" s="52"/>
      <c r="C506" s="52"/>
      <c r="D506" s="52"/>
      <c r="E506" s="52"/>
      <c r="F506" s="52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68"/>
      <c r="B507" s="52"/>
      <c r="C507" s="52"/>
      <c r="D507" s="52"/>
      <c r="E507" s="52"/>
      <c r="F507" s="52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68"/>
      <c r="B508" s="52"/>
      <c r="C508" s="52"/>
      <c r="D508" s="52"/>
      <c r="E508" s="52"/>
      <c r="F508" s="52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68"/>
      <c r="B509" s="52"/>
      <c r="C509" s="52"/>
      <c r="D509" s="52"/>
      <c r="E509" s="52"/>
      <c r="F509" s="52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2"/>
      <c r="B510" s="52"/>
      <c r="C510" s="52"/>
      <c r="D510" s="52"/>
      <c r="E510" s="52"/>
      <c r="F510" s="52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68"/>
      <c r="B511" s="52"/>
      <c r="C511" s="52"/>
      <c r="D511" s="52"/>
      <c r="E511" s="52"/>
      <c r="F511" s="52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68"/>
      <c r="B512" s="52"/>
      <c r="C512" s="52"/>
      <c r="D512" s="52"/>
      <c r="E512" s="52"/>
      <c r="F512" s="52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68"/>
      <c r="B513" s="52"/>
      <c r="C513" s="68"/>
      <c r="D513" s="52"/>
      <c r="E513" s="52"/>
      <c r="F513" s="52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68"/>
      <c r="B514" s="52"/>
      <c r="C514" s="52"/>
      <c r="D514" s="52"/>
      <c r="E514" s="52"/>
      <c r="F514" s="52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2"/>
      <c r="B515" s="52"/>
      <c r="C515" s="52"/>
      <c r="D515" s="52"/>
      <c r="E515" s="52"/>
      <c r="F515" s="52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68"/>
      <c r="B516" s="52"/>
      <c r="C516" s="52"/>
      <c r="D516" s="52"/>
      <c r="E516" s="52"/>
      <c r="F516" s="52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68"/>
      <c r="B517" s="68"/>
      <c r="C517" s="68"/>
      <c r="D517" s="68"/>
      <c r="E517" s="68"/>
      <c r="F517" s="68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68"/>
      <c r="B518" s="68"/>
      <c r="C518" s="68"/>
      <c r="D518" s="68"/>
      <c r="E518" s="68"/>
      <c r="F518" s="68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68"/>
      <c r="B519" s="68"/>
      <c r="C519" s="68"/>
      <c r="D519" s="68"/>
      <c r="E519" s="68"/>
      <c r="F519" s="68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68"/>
      <c r="B520" s="68"/>
      <c r="C520" s="68"/>
      <c r="D520" s="68"/>
      <c r="E520" s="68"/>
      <c r="F520" s="68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</sheetData>
  <conditionalFormatting sqref="D44">
    <cfRule type="expression" dxfId="0" priority="1">
      <formula>COUNTIF($E$1:$E$497,D44)&gt;1</formula>
    </cfRule>
  </conditionalFormatting>
  <conditionalFormatting sqref="D30">
    <cfRule type="expression" dxfId="0" priority="2">
      <formula>COUNTIF($E$1:$E$497,D30)&gt;1</formula>
    </cfRule>
  </conditionalFormatting>
  <conditionalFormatting sqref="D28">
    <cfRule type="expression" dxfId="0" priority="3">
      <formula>COUNTIF($E$1:$E$497,D28)&gt;1</formula>
    </cfRule>
  </conditionalFormatting>
  <conditionalFormatting sqref="D7">
    <cfRule type="expression" dxfId="0" priority="4">
      <formula>COUNTIF($E$1:$E$497,D7)&gt;1</formula>
    </cfRule>
  </conditionalFormatting>
  <conditionalFormatting sqref="D476">
    <cfRule type="expression" dxfId="0" priority="5">
      <formula>COUNTIF($E$1:$E$495,D476)&gt;1</formula>
    </cfRule>
  </conditionalFormatting>
  <conditionalFormatting sqref="D146:D150 D319">
    <cfRule type="expression" dxfId="0" priority="6">
      <formula>COUNTIF($E$1:$E$494,D146)&gt;1</formula>
    </cfRule>
  </conditionalFormatting>
  <conditionalFormatting sqref="D183">
    <cfRule type="expression" dxfId="0" priority="7">
      <formula>COUNTIF($D$1:$D$487,D183)&gt;1</formula>
    </cfRule>
  </conditionalFormatting>
  <conditionalFormatting sqref="D112">
    <cfRule type="expression" dxfId="0" priority="8">
      <formula>COUNTIF($D$1:$D$486,D112)&gt;1</formula>
    </cfRule>
  </conditionalFormatting>
  <conditionalFormatting sqref="D185:D193">
    <cfRule type="expression" dxfId="0" priority="9">
      <formula>COUNTIF($E$1:$E$462,D185)&gt;1</formula>
    </cfRule>
  </conditionalFormatting>
  <conditionalFormatting sqref="D172">
    <cfRule type="expression" dxfId="0" priority="10">
      <formula>COUNTIF($E$1:$E$464,D172)&gt;1</formula>
    </cfRule>
  </conditionalFormatting>
  <conditionalFormatting sqref="D170">
    <cfRule type="expression" dxfId="0" priority="11">
      <formula>COUNTIF($E$1:$E$464,D170)&gt;1</formula>
    </cfRule>
  </conditionalFormatting>
  <conditionalFormatting sqref="D91">
    <cfRule type="expression" dxfId="0" priority="12">
      <formula>COUNTIF($D$1:$D$462,D91)&gt;1</formula>
    </cfRule>
  </conditionalFormatting>
  <conditionalFormatting sqref="D92">
    <cfRule type="expression" dxfId="0" priority="13">
      <formula>COUNTIF($E$1:$E$467,D92)&gt;1</formula>
    </cfRule>
  </conditionalFormatting>
  <conditionalFormatting sqref="D47">
    <cfRule type="expression" dxfId="0" priority="14">
      <formula>COUNTIF($E$1:$E$462,D47)&gt;1</formula>
    </cfRule>
  </conditionalFormatting>
  <conditionalFormatting sqref="D39">
    <cfRule type="expression" dxfId="0" priority="15">
      <formula>COUNTIF($E$1:$E$462,D39)&gt;1</formula>
    </cfRule>
  </conditionalFormatting>
  <conditionalFormatting sqref="D1:D19 D21:D27 D29 D32 D34:D38 D40:D43 D45:D46 D48:D50 C51 D52:D60 D62:D88 D93:D111 D113 D115:D138 D140:D169 D171 D173:D182 D184 D194:D216 B218 D218:D230 D235:D262 D264:D293 D295:D318 D320 D325:D382 F383 D384:D429 D431:D437 D439:D475 D477:D985">
    <cfRule type="expression" dxfId="0" priority="16">
      <formula>COUNTIF($D$1:$D$462,D1)&gt;1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44" man="1"/>
    <brk id="34" man="1"/>
    <brk id="20" man="1"/>
    <brk id="62" man="1"/>
  </rowBreaks>
  <colBreaks count="1" manualBreakCount="1">
    <brk id="6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0.88"/>
    <col customWidth="1" min="8" max="8" width="13.63"/>
  </cols>
  <sheetData>
    <row r="1" ht="15.75" customHeight="1">
      <c r="A1" s="94" t="s">
        <v>3328</v>
      </c>
      <c r="B1" s="95" t="s">
        <v>1</v>
      </c>
      <c r="C1" s="95" t="s">
        <v>713</v>
      </c>
      <c r="D1" s="95" t="s">
        <v>714</v>
      </c>
      <c r="E1" s="95" t="s">
        <v>715</v>
      </c>
      <c r="F1" s="95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96">
        <v>45668.0</v>
      </c>
      <c r="B2" s="97" t="s">
        <v>1867</v>
      </c>
      <c r="C2" s="97" t="s">
        <v>3329</v>
      </c>
      <c r="D2" s="97">
        <v>1.1493784902E11</v>
      </c>
      <c r="E2" s="97">
        <v>3360.0</v>
      </c>
      <c r="F2" s="97" t="s">
        <v>3330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B3" s="99" t="s">
        <v>3331</v>
      </c>
      <c r="C3" s="97" t="s">
        <v>3332</v>
      </c>
      <c r="D3" s="97"/>
      <c r="E3" s="97">
        <v>2360.0</v>
      </c>
      <c r="F3" s="97" t="s">
        <v>39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"/>
      <c r="B4" s="101" t="s">
        <v>3333</v>
      </c>
      <c r="C4" s="97">
        <v>8.883133424E9</v>
      </c>
      <c r="D4" s="97">
        <v>1.14946929755E11</v>
      </c>
      <c r="E4" s="97">
        <v>2000.0</v>
      </c>
      <c r="F4" s="97" t="s">
        <v>3334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"/>
      <c r="B5" s="97" t="s">
        <v>661</v>
      </c>
      <c r="C5" s="97">
        <v>9.445378405E9</v>
      </c>
      <c r="D5" s="97">
        <v>5.70179995657E11</v>
      </c>
      <c r="E5" s="97">
        <v>3604.0</v>
      </c>
      <c r="F5" s="97" t="s">
        <v>3335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"/>
      <c r="B6" s="97" t="s">
        <v>3336</v>
      </c>
      <c r="C6" s="97">
        <v>9.488488561E9</v>
      </c>
      <c r="D6" s="97">
        <v>1.14951141122E11</v>
      </c>
      <c r="E6" s="97">
        <v>3540.0</v>
      </c>
      <c r="F6" s="97" t="s">
        <v>3337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02"/>
      <c r="B7" s="103" t="s">
        <v>3338</v>
      </c>
      <c r="C7" s="103" t="s">
        <v>3339</v>
      </c>
      <c r="D7" s="103">
        <v>5.33535416906E11</v>
      </c>
      <c r="E7" s="103">
        <v>1180.0</v>
      </c>
      <c r="F7" s="103" t="s">
        <v>3340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04"/>
      <c r="B8" s="97" t="s">
        <v>3341</v>
      </c>
      <c r="C8" s="97">
        <v>6.38005787E9</v>
      </c>
      <c r="D8" s="97">
        <v>5.33522777502E11</v>
      </c>
      <c r="E8" s="97">
        <v>3360.0</v>
      </c>
      <c r="F8" s="97" t="s">
        <v>778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4"/>
      <c r="B9" s="97" t="s">
        <v>3342</v>
      </c>
      <c r="C9" s="97">
        <v>8.940990777E9</v>
      </c>
      <c r="D9" s="97">
        <v>5.70172764375E11</v>
      </c>
      <c r="E9" s="97">
        <v>3540.0</v>
      </c>
      <c r="F9" s="97" t="s">
        <v>3337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05"/>
      <c r="B10" s="101" t="s">
        <v>3343</v>
      </c>
      <c r="C10" s="101" t="s">
        <v>3344</v>
      </c>
      <c r="D10" s="101">
        <v>5.33507170852E11</v>
      </c>
      <c r="E10" s="101">
        <v>7080.0</v>
      </c>
      <c r="F10" s="101" t="s">
        <v>3345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02"/>
      <c r="B11" s="101" t="s">
        <v>683</v>
      </c>
      <c r="C11" s="101">
        <v>7.867045888E9</v>
      </c>
      <c r="D11" s="101">
        <v>5.33535954416E11</v>
      </c>
      <c r="E11" s="101">
        <v>2004.0</v>
      </c>
      <c r="F11" s="97" t="s">
        <v>45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96">
        <v>45699.0</v>
      </c>
      <c r="B12" s="97" t="s">
        <v>3346</v>
      </c>
      <c r="C12" s="97">
        <v>9.841581716E9</v>
      </c>
      <c r="D12" s="101">
        <v>5.70243390253E11</v>
      </c>
      <c r="E12" s="97">
        <v>3540.0</v>
      </c>
      <c r="F12" s="97" t="s">
        <v>3337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07"/>
      <c r="B13" s="97" t="s">
        <v>3347</v>
      </c>
      <c r="C13" s="97" t="s">
        <v>3348</v>
      </c>
      <c r="D13" s="97">
        <v>7.99072518997E11</v>
      </c>
      <c r="E13" s="97">
        <v>4008.0</v>
      </c>
      <c r="F13" s="97" t="s">
        <v>3349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07"/>
      <c r="B14" s="97" t="s">
        <v>3350</v>
      </c>
      <c r="C14" s="97">
        <v>8.220159555E9</v>
      </c>
      <c r="D14" s="97">
        <v>1.149993639E11</v>
      </c>
      <c r="E14" s="97">
        <v>3540.0</v>
      </c>
      <c r="F14" s="97" t="s">
        <v>3351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04"/>
      <c r="B15" s="97" t="s">
        <v>3352</v>
      </c>
      <c r="C15" s="97">
        <v>7.63935668E9</v>
      </c>
      <c r="D15" s="97">
        <v>1.15001037181E11</v>
      </c>
      <c r="E15" s="97">
        <v>3540.0</v>
      </c>
      <c r="F15" s="97" t="s">
        <v>3351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08"/>
      <c r="B16" s="103" t="s">
        <v>3353</v>
      </c>
      <c r="C16" s="103">
        <v>9.444049349E9</v>
      </c>
      <c r="D16" s="97"/>
      <c r="E16" s="97">
        <v>2004.0</v>
      </c>
      <c r="F16" s="97" t="s">
        <v>3354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09"/>
      <c r="B17" s="97" t="s">
        <v>3355</v>
      </c>
      <c r="C17" s="97">
        <v>9.489570508E9</v>
      </c>
      <c r="D17" s="97">
        <v>5.33659398687E11</v>
      </c>
      <c r="E17" s="97">
        <v>3540.0</v>
      </c>
      <c r="F17" s="103" t="s">
        <v>3351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"/>
      <c r="B18" s="103" t="s">
        <v>3356</v>
      </c>
      <c r="C18" s="103">
        <v>9.787028254E9</v>
      </c>
      <c r="D18" s="97" t="s">
        <v>3357</v>
      </c>
      <c r="E18" s="97">
        <v>3540.0</v>
      </c>
      <c r="F18" s="97" t="s">
        <v>3150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"/>
      <c r="B19" s="97" t="s">
        <v>2665</v>
      </c>
      <c r="C19" s="97">
        <v>8.610226592E9</v>
      </c>
      <c r="D19" s="97">
        <v>5.33668843355E11</v>
      </c>
      <c r="E19" s="97">
        <v>3671.0</v>
      </c>
      <c r="F19" s="103" t="s">
        <v>3358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07"/>
      <c r="B20" s="97" t="s">
        <v>3359</v>
      </c>
      <c r="C20" s="97">
        <v>9.538132254E9</v>
      </c>
      <c r="D20" s="101" t="s">
        <v>3360</v>
      </c>
      <c r="E20" s="97">
        <v>3540.0</v>
      </c>
      <c r="F20" s="103" t="s">
        <v>3351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9"/>
      <c r="B21" s="97" t="s">
        <v>73</v>
      </c>
      <c r="C21" s="97">
        <v>9.791011763E9</v>
      </c>
      <c r="D21" s="97">
        <v>5.33657351479E11</v>
      </c>
      <c r="E21" s="97">
        <v>1180.0</v>
      </c>
      <c r="F21" s="97" t="s">
        <v>227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4"/>
      <c r="B22" s="97" t="s">
        <v>3361</v>
      </c>
      <c r="C22" s="97">
        <v>9.080829655E9</v>
      </c>
      <c r="D22" s="97">
        <v>5.70220465992E11</v>
      </c>
      <c r="E22" s="97">
        <v>3540.0</v>
      </c>
      <c r="F22" s="97" t="s">
        <v>3362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"/>
      <c r="B23" s="97" t="s">
        <v>3363</v>
      </c>
      <c r="C23" s="97">
        <v>9.176646646E9</v>
      </c>
      <c r="D23" s="97">
        <v>5.3378119182E11</v>
      </c>
      <c r="E23" s="97">
        <v>3540.0</v>
      </c>
      <c r="F23" s="97" t="s">
        <v>3364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96">
        <v>45727.0</v>
      </c>
      <c r="B24" s="103" t="s">
        <v>3365</v>
      </c>
      <c r="C24" s="97" t="s">
        <v>3366</v>
      </c>
      <c r="D24" s="97">
        <v>5.33770472429E11</v>
      </c>
      <c r="E24" s="97">
        <v>2606.0</v>
      </c>
      <c r="F24" s="97" t="s">
        <v>3367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"/>
      <c r="B25" s="97" t="s">
        <v>3368</v>
      </c>
      <c r="C25" s="97">
        <f>6598304076</f>
        <v>6598304076</v>
      </c>
      <c r="D25" s="97"/>
      <c r="E25" s="97">
        <v>4720.0</v>
      </c>
      <c r="F25" s="97" t="s">
        <v>1071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04"/>
      <c r="B26" s="97" t="s">
        <v>3369</v>
      </c>
      <c r="C26" s="97">
        <v>9.360998342E9</v>
      </c>
      <c r="D26" s="97">
        <v>5.33792568812E11</v>
      </c>
      <c r="E26" s="97">
        <v>1180.0</v>
      </c>
      <c r="F26" s="97" t="s">
        <v>227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05"/>
      <c r="B27" s="101" t="s">
        <v>3370</v>
      </c>
      <c r="C27" s="101">
        <v>8.122218522E9</v>
      </c>
      <c r="D27" s="101"/>
      <c r="E27" s="101">
        <v>3360.0</v>
      </c>
      <c r="F27" s="97" t="s">
        <v>3150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07"/>
      <c r="B28" s="103" t="s">
        <v>968</v>
      </c>
      <c r="C28" s="103">
        <v>9.567152348E9</v>
      </c>
      <c r="D28" s="103">
        <v>5.33700254202E11</v>
      </c>
      <c r="E28" s="97">
        <v>3540.0</v>
      </c>
      <c r="F28" s="97" t="s">
        <v>3371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"/>
      <c r="B29" s="97" t="s">
        <v>263</v>
      </c>
      <c r="C29" s="97" t="s">
        <v>3372</v>
      </c>
      <c r="D29" s="97" t="s">
        <v>3373</v>
      </c>
      <c r="E29" s="97">
        <v>3540.0</v>
      </c>
      <c r="F29" s="97" t="s">
        <v>88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98"/>
      <c r="B30" s="103" t="s">
        <v>3374</v>
      </c>
      <c r="C30" s="103" t="s">
        <v>3375</v>
      </c>
      <c r="D30" s="103">
        <v>5.33734617581E11</v>
      </c>
      <c r="E30" s="103">
        <v>1180.0</v>
      </c>
      <c r="F30" s="103" t="s">
        <v>39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98"/>
      <c r="B31" s="103" t="s">
        <v>3376</v>
      </c>
      <c r="C31" s="103" t="s">
        <v>3377</v>
      </c>
      <c r="D31" s="103">
        <v>5.70397220568E11</v>
      </c>
      <c r="E31" s="103">
        <v>350.0</v>
      </c>
      <c r="F31" s="103" t="s">
        <v>1970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98"/>
      <c r="B32" s="97" t="s">
        <v>3378</v>
      </c>
      <c r="C32" s="103">
        <v>7.708741946E9</v>
      </c>
      <c r="D32" s="97" t="s">
        <v>3379</v>
      </c>
      <c r="E32" s="97">
        <v>3540.0</v>
      </c>
      <c r="F32" s="97" t="s">
        <v>58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98"/>
      <c r="B33" s="103" t="s">
        <v>3380</v>
      </c>
      <c r="C33" s="103" t="s">
        <v>3381</v>
      </c>
      <c r="D33" s="103"/>
      <c r="E33" s="103">
        <v>3604.0</v>
      </c>
      <c r="F33" s="97" t="s">
        <v>3382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98"/>
      <c r="B34" s="90" t="s">
        <v>3383</v>
      </c>
      <c r="C34" s="103" t="s">
        <v>2780</v>
      </c>
      <c r="D34" s="97" t="s">
        <v>3384</v>
      </c>
      <c r="E34" s="111"/>
      <c r="F34" s="97" t="s">
        <v>3385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96">
        <v>45758.0</v>
      </c>
      <c r="B35" s="97" t="s">
        <v>3386</v>
      </c>
      <c r="C35" s="97">
        <v>9.003077108E9</v>
      </c>
      <c r="D35" s="97">
        <v>5.70467859526E11</v>
      </c>
      <c r="E35" s="97">
        <v>3540.0</v>
      </c>
      <c r="F35" s="97" t="s">
        <v>2725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96"/>
      <c r="B36" s="97" t="s">
        <v>1184</v>
      </c>
      <c r="C36" s="97">
        <v>9.245290417E9</v>
      </c>
      <c r="D36" s="97">
        <v>1.15104527543E11</v>
      </c>
      <c r="E36" s="97">
        <v>3540.0</v>
      </c>
      <c r="F36" s="97" t="s">
        <v>2725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98"/>
      <c r="B37" s="97" t="s">
        <v>3387</v>
      </c>
      <c r="C37" s="97">
        <v>9.976238655E9</v>
      </c>
      <c r="D37" s="97">
        <v>1.15097785552E11</v>
      </c>
      <c r="E37" s="97">
        <v>3540.0</v>
      </c>
      <c r="F37" s="97" t="s">
        <v>3371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8"/>
      <c r="B38" s="97" t="s">
        <v>3388</v>
      </c>
      <c r="C38" s="97" t="s">
        <v>3389</v>
      </c>
      <c r="D38" s="97" t="s">
        <v>3390</v>
      </c>
      <c r="E38" s="97">
        <v>3540.0</v>
      </c>
      <c r="F38" s="97" t="s">
        <v>58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98"/>
      <c r="B39" s="97" t="s">
        <v>3391</v>
      </c>
      <c r="C39" s="97">
        <v>9.884520442E9</v>
      </c>
      <c r="D39" s="97">
        <v>1.10661641904E11</v>
      </c>
      <c r="E39" s="97">
        <v>3540.0</v>
      </c>
      <c r="F39" s="97" t="s">
        <v>88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98"/>
      <c r="B40" s="97" t="s">
        <v>3392</v>
      </c>
      <c r="C40" s="97">
        <v>8.508633227E9</v>
      </c>
      <c r="D40" s="97">
        <v>5.33807684562E11</v>
      </c>
      <c r="E40" s="97">
        <v>3540.0</v>
      </c>
      <c r="F40" s="97" t="s">
        <v>3371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"/>
      <c r="B41" s="97" t="s">
        <v>3393</v>
      </c>
      <c r="C41" s="97">
        <v>9.865209781E9</v>
      </c>
      <c r="D41" s="97" t="s">
        <v>3394</v>
      </c>
      <c r="E41" s="97">
        <v>3540.0</v>
      </c>
      <c r="F41" s="97" t="s">
        <v>88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"/>
      <c r="B42" s="97" t="s">
        <v>3395</v>
      </c>
      <c r="C42" s="97">
        <v>9.1767686E9</v>
      </c>
      <c r="D42" s="97">
        <v>5.70407118288E11</v>
      </c>
      <c r="E42" s="97">
        <v>3540.0</v>
      </c>
      <c r="F42" s="97" t="s">
        <v>3371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"/>
      <c r="B43" s="97" t="s">
        <v>3396</v>
      </c>
      <c r="C43" s="97">
        <v>9.71543086401E11</v>
      </c>
      <c r="D43" s="97">
        <v>5.33813190231E11</v>
      </c>
      <c r="E43" s="97">
        <v>3540.0</v>
      </c>
      <c r="F43" s="97" t="s">
        <v>88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4"/>
      <c r="B44" s="113" t="s">
        <v>3397</v>
      </c>
      <c r="C44" s="113">
        <v>9.845613457E9</v>
      </c>
      <c r="D44" s="113">
        <v>5.70496805933E11</v>
      </c>
      <c r="E44" s="97">
        <v>3540.0</v>
      </c>
      <c r="F44" s="113" t="s">
        <v>3337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7"/>
      <c r="B45" s="97" t="s">
        <v>1867</v>
      </c>
      <c r="C45" s="97" t="s">
        <v>3398</v>
      </c>
      <c r="D45" s="97">
        <v>1.15113353717E11</v>
      </c>
      <c r="E45" s="97">
        <v>3540.0</v>
      </c>
      <c r="F45" s="97" t="s">
        <v>88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"/>
      <c r="B46" s="97" t="s">
        <v>79</v>
      </c>
      <c r="C46" s="97">
        <v>9.840699947E9</v>
      </c>
      <c r="D46" s="97">
        <v>5.33845728683E11</v>
      </c>
      <c r="E46" s="97">
        <v>3540.0</v>
      </c>
      <c r="F46" s="97" t="s">
        <v>3351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"/>
      <c r="B47" s="97" t="s">
        <v>3399</v>
      </c>
      <c r="C47" s="97" t="s">
        <v>3400</v>
      </c>
      <c r="D47" s="97" t="s">
        <v>3401</v>
      </c>
      <c r="E47" s="97">
        <v>3540.0</v>
      </c>
      <c r="F47" s="97" t="s">
        <v>58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5"/>
      <c r="B48" s="101" t="s">
        <v>1323</v>
      </c>
      <c r="C48" s="101">
        <v>9.493045854E9</v>
      </c>
      <c r="D48" s="101">
        <v>1.15128283448E11</v>
      </c>
      <c r="E48" s="97">
        <v>2000.0</v>
      </c>
      <c r="F48" s="97" t="s">
        <v>3402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05"/>
      <c r="B49" s="101" t="s">
        <v>1474</v>
      </c>
      <c r="C49" s="101" t="s">
        <v>3403</v>
      </c>
      <c r="D49" s="101">
        <v>1.45270614949E11</v>
      </c>
      <c r="E49" s="97">
        <v>1180.0</v>
      </c>
      <c r="F49" s="97" t="s">
        <v>39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"/>
      <c r="B50" s="97" t="s">
        <v>1639</v>
      </c>
      <c r="C50" s="97">
        <v>8.940027807E9</v>
      </c>
      <c r="D50" s="97">
        <v>5.70438846748E11</v>
      </c>
      <c r="E50" s="101">
        <v>702.0</v>
      </c>
      <c r="F50" s="97" t="s">
        <v>3404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"/>
      <c r="B51" s="97" t="s">
        <v>179</v>
      </c>
      <c r="C51" s="97">
        <v>6.385721541E9</v>
      </c>
      <c r="D51" s="103">
        <v>5.33968229141E11</v>
      </c>
      <c r="E51" s="97">
        <v>1180.0</v>
      </c>
      <c r="F51" s="97" t="s">
        <v>39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96">
        <v>45788.0</v>
      </c>
      <c r="B52" s="97" t="s">
        <v>3405</v>
      </c>
      <c r="C52" s="97">
        <v>7.79507644E9</v>
      </c>
      <c r="D52" s="97">
        <v>1.15157469031E11</v>
      </c>
      <c r="E52" s="97">
        <v>1180.0</v>
      </c>
      <c r="F52" s="97" t="s">
        <v>3406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4"/>
      <c r="B53" s="97" t="s">
        <v>2194</v>
      </c>
      <c r="C53" s="97" t="s">
        <v>3407</v>
      </c>
      <c r="D53" s="97"/>
      <c r="E53" s="97">
        <v>5608.0</v>
      </c>
      <c r="F53" s="97" t="s">
        <v>3408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"/>
      <c r="B54" s="97" t="s">
        <v>3409</v>
      </c>
      <c r="C54" s="97" t="s">
        <v>3410</v>
      </c>
      <c r="D54" s="97">
        <v>5.33992080694E11</v>
      </c>
      <c r="E54" s="97">
        <v>2360.0</v>
      </c>
      <c r="F54" s="97" t="s">
        <v>220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"/>
      <c r="B55" s="99" t="s">
        <v>3411</v>
      </c>
      <c r="C55" s="99" t="s">
        <v>3412</v>
      </c>
      <c r="D55" s="99">
        <v>4.8865016431E10</v>
      </c>
      <c r="E55" s="99">
        <v>1180.0</v>
      </c>
      <c r="F55" s="99" t="s">
        <v>227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"/>
      <c r="B56" s="113" t="s">
        <v>3413</v>
      </c>
      <c r="C56" s="99" t="s">
        <v>3414</v>
      </c>
      <c r="D56" s="99"/>
      <c r="E56" s="99">
        <v>4509.0</v>
      </c>
      <c r="F56" s="99" t="s">
        <v>3415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"/>
      <c r="B57" s="113" t="s">
        <v>3416</v>
      </c>
      <c r="C57" s="99">
        <v>9.567973265E9</v>
      </c>
      <c r="D57" s="99">
        <v>5.3399888993E11</v>
      </c>
      <c r="E57" s="99">
        <v>1180.0</v>
      </c>
      <c r="F57" s="99" t="s">
        <v>227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"/>
      <c r="B58" s="99" t="s">
        <v>3417</v>
      </c>
      <c r="C58" s="99">
        <v>9.943518051E9</v>
      </c>
      <c r="D58" s="99"/>
      <c r="E58" s="99"/>
      <c r="F58" s="99" t="s">
        <v>236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"/>
      <c r="B59" s="99" t="s">
        <v>3418</v>
      </c>
      <c r="C59" s="99" t="s">
        <v>3419</v>
      </c>
      <c r="D59" s="99"/>
      <c r="E59" s="99">
        <v>25000.0</v>
      </c>
      <c r="F59" s="99" t="s">
        <v>3420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96">
        <v>45819.0</v>
      </c>
      <c r="B60" s="113" t="s">
        <v>3421</v>
      </c>
      <c r="C60" s="99" t="s">
        <v>3422</v>
      </c>
      <c r="D60" s="99">
        <v>1.15198630952E11</v>
      </c>
      <c r="E60" s="99">
        <v>1680.0</v>
      </c>
      <c r="F60" s="99" t="s">
        <v>103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"/>
      <c r="B61" s="99" t="s">
        <v>3423</v>
      </c>
      <c r="C61" s="99">
        <v>9.34433467E9</v>
      </c>
      <c r="D61" s="99" t="s">
        <v>3424</v>
      </c>
      <c r="E61" s="99">
        <v>3360.0</v>
      </c>
      <c r="F61" s="99" t="s">
        <v>3425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"/>
      <c r="B62" s="99" t="s">
        <v>921</v>
      </c>
      <c r="C62" s="99" t="s">
        <v>3426</v>
      </c>
      <c r="D62" s="99" t="s">
        <v>3427</v>
      </c>
      <c r="E62" s="99">
        <v>666.0</v>
      </c>
      <c r="F62" s="99" t="s">
        <v>60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07"/>
      <c r="B63" s="90" t="s">
        <v>3428</v>
      </c>
      <c r="C63" s="99">
        <v>9.44567663E9</v>
      </c>
      <c r="D63" s="99">
        <v>7.78912123405E11</v>
      </c>
      <c r="E63" s="99">
        <v>786.0</v>
      </c>
      <c r="F63" s="99" t="s">
        <v>509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"/>
      <c r="B64" s="99" t="s">
        <v>3429</v>
      </c>
      <c r="C64" s="99" t="s">
        <v>3430</v>
      </c>
      <c r="D64" s="99">
        <v>5.70648873661E11</v>
      </c>
      <c r="E64" s="99">
        <v>2000.0</v>
      </c>
      <c r="F64" s="99" t="s">
        <v>3431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96">
        <v>45849.0</v>
      </c>
      <c r="B65" s="99" t="s">
        <v>3432</v>
      </c>
      <c r="C65" s="99">
        <v>9.176131775E9</v>
      </c>
      <c r="D65" s="99" t="s">
        <v>3433</v>
      </c>
      <c r="E65" s="99">
        <v>3360.0</v>
      </c>
      <c r="F65" s="99" t="s">
        <v>3162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9"/>
      <c r="B66" s="99" t="s">
        <v>3434</v>
      </c>
      <c r="C66" s="99" t="s">
        <v>3435</v>
      </c>
      <c r="D66" s="99"/>
      <c r="E66" s="99">
        <v>25000.0</v>
      </c>
      <c r="F66" s="99" t="s">
        <v>3436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"/>
      <c r="B67" s="99" t="s">
        <v>3437</v>
      </c>
      <c r="C67" s="99">
        <v>7.639741692E9</v>
      </c>
      <c r="D67" s="99">
        <v>4.47090914357E11</v>
      </c>
      <c r="E67" s="99">
        <v>2360.0</v>
      </c>
      <c r="F67" s="99" t="s">
        <v>220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"/>
      <c r="B68" s="99" t="s">
        <v>1496</v>
      </c>
      <c r="C68" s="99" t="s">
        <v>3438</v>
      </c>
      <c r="D68" s="99">
        <v>1.15292828332E11</v>
      </c>
      <c r="E68" s="99">
        <v>2360.0</v>
      </c>
      <c r="F68" s="99" t="s">
        <v>39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"/>
      <c r="B69" s="99" t="s">
        <v>3439</v>
      </c>
      <c r="C69" s="99" t="s">
        <v>3440</v>
      </c>
      <c r="D69" s="99">
        <v>5.34050952722E11</v>
      </c>
      <c r="E69" s="99">
        <v>786.0</v>
      </c>
      <c r="F69" s="99" t="s">
        <v>3441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"/>
      <c r="B70" s="99" t="s">
        <v>3442</v>
      </c>
      <c r="C70" s="99">
        <v>8.66734252E9</v>
      </c>
      <c r="D70" s="99">
        <v>1.15277664931E11</v>
      </c>
      <c r="E70" s="99">
        <v>786.0</v>
      </c>
      <c r="F70" s="99" t="s">
        <v>3441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"/>
      <c r="B71" s="99" t="s">
        <v>3443</v>
      </c>
      <c r="C71" s="99">
        <v>9.487369535E9</v>
      </c>
      <c r="D71" s="99">
        <v>5.3413904646E11</v>
      </c>
      <c r="E71" s="99">
        <v>786.0</v>
      </c>
      <c r="F71" s="99" t="s">
        <v>3441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"/>
      <c r="B72" s="99" t="s">
        <v>3444</v>
      </c>
      <c r="C72" s="99">
        <v>9.688930316E9</v>
      </c>
      <c r="D72" s="99">
        <v>5.34114948862E11</v>
      </c>
      <c r="E72" s="99">
        <v>786.0</v>
      </c>
      <c r="F72" s="99" t="s">
        <v>3441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96">
        <v>45880.0</v>
      </c>
      <c r="B73" s="99" t="s">
        <v>3445</v>
      </c>
      <c r="C73" s="99">
        <v>9.86590999E9</v>
      </c>
      <c r="D73" s="99"/>
      <c r="E73" s="99"/>
      <c r="F73" s="99" t="s">
        <v>3441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"/>
      <c r="B74" s="99" t="s">
        <v>3446</v>
      </c>
      <c r="C74" s="99">
        <v>7.358231413E9</v>
      </c>
      <c r="D74" s="99">
        <v>5.34295266737E11</v>
      </c>
      <c r="E74" s="99">
        <v>813.0</v>
      </c>
      <c r="F74" s="99" t="s">
        <v>3441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99"/>
      <c r="B75" s="99" t="s">
        <v>3447</v>
      </c>
      <c r="C75" s="99" t="s">
        <v>3448</v>
      </c>
      <c r="D75" s="114">
        <v>5.70885731039E11</v>
      </c>
      <c r="E75" s="99">
        <v>1180.0</v>
      </c>
      <c r="F75" s="99" t="s">
        <v>227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"/>
      <c r="B76" s="99" t="s">
        <v>3449</v>
      </c>
      <c r="C76" s="99">
        <v>9.500516196E9</v>
      </c>
      <c r="D76" s="99">
        <v>5.3426739719E11</v>
      </c>
      <c r="E76" s="99">
        <v>1180.0</v>
      </c>
      <c r="F76" s="99" t="s">
        <v>227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"/>
      <c r="B77" s="99" t="s">
        <v>3450</v>
      </c>
      <c r="C77" s="99" t="s">
        <v>3451</v>
      </c>
      <c r="D77" s="99">
        <v>5.34231842996E11</v>
      </c>
      <c r="E77" s="99">
        <v>786.0</v>
      </c>
      <c r="F77" s="99" t="s">
        <v>515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"/>
      <c r="B78" s="99" t="s">
        <v>3452</v>
      </c>
      <c r="C78" s="99">
        <v>4.47344448963E11</v>
      </c>
      <c r="D78" s="99">
        <v>5.34114848069E11</v>
      </c>
      <c r="E78" s="99">
        <v>786.0</v>
      </c>
      <c r="F78" s="99" t="s">
        <v>509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4"/>
      <c r="B79" s="99" t="s">
        <v>3453</v>
      </c>
      <c r="C79" s="99" t="s">
        <v>3454</v>
      </c>
      <c r="D79" s="99">
        <v>5.70580284939E11</v>
      </c>
      <c r="E79" s="99">
        <v>6964.0</v>
      </c>
      <c r="F79" s="99" t="s">
        <v>3455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"/>
      <c r="B80" s="99" t="s">
        <v>3456</v>
      </c>
      <c r="C80" s="99">
        <v>9.4761642948E10</v>
      </c>
      <c r="D80" s="99"/>
      <c r="E80" s="99">
        <v>786.0</v>
      </c>
      <c r="F80" s="99" t="s">
        <v>3273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96">
        <v>45911.0</v>
      </c>
      <c r="B81" s="99" t="s">
        <v>3457</v>
      </c>
      <c r="C81" s="99" t="s">
        <v>3458</v>
      </c>
      <c r="D81" s="99" t="s">
        <v>3459</v>
      </c>
      <c r="E81" s="99">
        <v>3604.0</v>
      </c>
      <c r="F81" s="99" t="s">
        <v>3460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"/>
      <c r="B82" s="99" t="s">
        <v>3461</v>
      </c>
      <c r="C82" s="99">
        <v>6.374456449E9</v>
      </c>
      <c r="D82" s="99"/>
      <c r="E82" s="99">
        <v>777.0</v>
      </c>
      <c r="F82" s="99" t="s">
        <v>3462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"/>
      <c r="B83" s="99" t="s">
        <v>3463</v>
      </c>
      <c r="C83" s="99">
        <v>9.566225004E9</v>
      </c>
      <c r="D83" s="99">
        <v>5.70946587175E11</v>
      </c>
      <c r="E83" s="99">
        <v>786.0</v>
      </c>
      <c r="F83" s="99" t="s">
        <v>3441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4"/>
      <c r="B84" s="114" t="s">
        <v>3464</v>
      </c>
      <c r="C84" s="99">
        <v>9.349423483E9</v>
      </c>
      <c r="D84" s="99">
        <v>1.15374736242E11</v>
      </c>
      <c r="E84" s="99">
        <v>786.0</v>
      </c>
      <c r="F84" s="99" t="s">
        <v>3441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"/>
      <c r="B85" s="99" t="s">
        <v>1641</v>
      </c>
      <c r="C85" s="99">
        <v>9.150406606E9</v>
      </c>
      <c r="D85" s="99">
        <v>1.7090311506E11</v>
      </c>
      <c r="E85" s="99">
        <v>2000.0</v>
      </c>
      <c r="F85" s="99" t="s">
        <v>3465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"/>
      <c r="B86" s="90" t="s">
        <v>3466</v>
      </c>
      <c r="C86" s="99" t="s">
        <v>3467</v>
      </c>
      <c r="D86" s="99"/>
      <c r="E86" s="99"/>
      <c r="F86" s="99" t="s">
        <v>3468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96">
        <v>45941.0</v>
      </c>
      <c r="B87" s="99" t="s">
        <v>3469</v>
      </c>
      <c r="C87" s="99" t="s">
        <v>3470</v>
      </c>
      <c r="D87" s="99">
        <v>5.34488769609E11</v>
      </c>
      <c r="E87" s="99">
        <v>4750.0</v>
      </c>
      <c r="F87" s="99" t="s">
        <v>3471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"/>
      <c r="B88" s="90" t="s">
        <v>1869</v>
      </c>
      <c r="C88" s="90" t="s">
        <v>3472</v>
      </c>
      <c r="D88" s="115"/>
      <c r="E88" s="90">
        <v>7080.0</v>
      </c>
      <c r="F88" s="90" t="s">
        <v>3473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9"/>
      <c r="B89" s="113" t="s">
        <v>1648</v>
      </c>
      <c r="C89" s="99" t="s">
        <v>3474</v>
      </c>
      <c r="D89" s="99">
        <v>5.71030901545E11</v>
      </c>
      <c r="E89" s="99">
        <v>2004.0</v>
      </c>
      <c r="F89" s="99" t="s">
        <v>2129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4"/>
      <c r="B90" s="99" t="s">
        <v>3475</v>
      </c>
      <c r="C90" s="99">
        <v>9.790650861E9</v>
      </c>
      <c r="D90" s="99">
        <v>1.1542387607E11</v>
      </c>
      <c r="E90" s="99">
        <v>1180.0</v>
      </c>
      <c r="F90" s="99" t="s">
        <v>227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7"/>
      <c r="B91" s="99" t="s">
        <v>3476</v>
      </c>
      <c r="C91" s="99" t="s">
        <v>3477</v>
      </c>
      <c r="D91" s="99">
        <v>5.34437630704E11</v>
      </c>
      <c r="E91" s="99">
        <v>2360.0</v>
      </c>
      <c r="F91" s="99" t="s">
        <v>1071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"/>
      <c r="B92" s="99" t="s">
        <v>3478</v>
      </c>
      <c r="C92" s="99">
        <v>9.710102534E9</v>
      </c>
      <c r="D92" s="99" t="s">
        <v>3479</v>
      </c>
      <c r="E92" s="99">
        <v>1180.0</v>
      </c>
      <c r="F92" s="99" t="s">
        <v>3480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96">
        <v>45972.0</v>
      </c>
      <c r="B93" s="99" t="s">
        <v>3481</v>
      </c>
      <c r="C93" s="99" t="s">
        <v>3482</v>
      </c>
      <c r="D93" s="99">
        <v>1.15447622362E11</v>
      </c>
      <c r="E93" s="99">
        <v>786.0</v>
      </c>
      <c r="F93" s="99" t="s">
        <v>112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"/>
      <c r="B94" s="113" t="s">
        <v>600</v>
      </c>
      <c r="C94" s="99" t="s">
        <v>3483</v>
      </c>
      <c r="D94" s="99">
        <v>5.7112448241E11</v>
      </c>
      <c r="E94" s="99">
        <v>786.0</v>
      </c>
      <c r="F94" s="99" t="s">
        <v>60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"/>
      <c r="B95" s="99" t="s">
        <v>3484</v>
      </c>
      <c r="C95" s="99" t="s">
        <v>3485</v>
      </c>
      <c r="D95" s="99">
        <v>5.71148303662E11</v>
      </c>
      <c r="E95" s="99">
        <v>786.0</v>
      </c>
      <c r="F95" s="99" t="s">
        <v>60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7"/>
      <c r="B96" s="99" t="s">
        <v>3486</v>
      </c>
      <c r="C96" s="99" t="s">
        <v>3487</v>
      </c>
      <c r="D96" s="99">
        <v>6.95331164055E11</v>
      </c>
      <c r="E96" s="99">
        <v>2360.0</v>
      </c>
      <c r="F96" s="99" t="s">
        <v>220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"/>
      <c r="B97" s="99" t="s">
        <v>3488</v>
      </c>
      <c r="C97" s="99">
        <v>9.840176239E9</v>
      </c>
      <c r="D97" s="99">
        <v>7.67757121896E11</v>
      </c>
      <c r="E97" s="99">
        <v>786.0</v>
      </c>
      <c r="F97" s="99" t="s">
        <v>3273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4"/>
      <c r="B98" s="99" t="s">
        <v>3489</v>
      </c>
      <c r="C98" s="99">
        <v>7.401363435E9</v>
      </c>
      <c r="D98" s="99">
        <v>5.71163688174E11</v>
      </c>
      <c r="E98" s="99">
        <v>786.0</v>
      </c>
      <c r="F98" s="99" t="s">
        <v>3273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7.25" customHeight="1">
      <c r="A99" s="14"/>
      <c r="B99" s="99" t="s">
        <v>3490</v>
      </c>
      <c r="C99" s="99" t="s">
        <v>3491</v>
      </c>
      <c r="D99" s="99">
        <v>5.34373206686E11</v>
      </c>
      <c r="E99" s="99">
        <v>1180.0</v>
      </c>
      <c r="F99" s="99" t="s">
        <v>227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4"/>
      <c r="B100" s="99" t="s">
        <v>1869</v>
      </c>
      <c r="C100" s="99" t="s">
        <v>1870</v>
      </c>
      <c r="D100" s="99"/>
      <c r="E100" s="99"/>
      <c r="F100" s="99" t="s">
        <v>3492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16"/>
      <c r="B101" s="99" t="s">
        <v>3493</v>
      </c>
      <c r="C101" s="99" t="s">
        <v>3494</v>
      </c>
      <c r="D101" s="99">
        <v>1.15470224704E11</v>
      </c>
      <c r="E101" s="99">
        <v>4863.0</v>
      </c>
      <c r="F101" s="113" t="s">
        <v>3495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13" t="s">
        <v>2589</v>
      </c>
      <c r="C102" s="113" t="s">
        <v>3438</v>
      </c>
      <c r="D102" s="113">
        <v>1.15488359292E11</v>
      </c>
      <c r="E102" s="99">
        <v>2360.0</v>
      </c>
      <c r="F102" s="99" t="s">
        <v>299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13" t="s">
        <v>3496</v>
      </c>
      <c r="C103" s="99">
        <v>1.4705056216E10</v>
      </c>
      <c r="D103" s="99"/>
      <c r="E103" s="99">
        <v>786.0</v>
      </c>
      <c r="F103" s="99" t="s">
        <v>509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99" t="s">
        <v>1747</v>
      </c>
      <c r="C104" s="99">
        <v>7.812872621E9</v>
      </c>
      <c r="D104" s="99">
        <v>5.7114106044E11</v>
      </c>
      <c r="E104" s="99">
        <v>786.0</v>
      </c>
      <c r="F104" s="99" t="s">
        <v>515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17"/>
      <c r="B105" s="118" t="s">
        <v>3497</v>
      </c>
      <c r="C105" s="118" t="s">
        <v>3498</v>
      </c>
      <c r="D105" s="119" t="s">
        <v>3499</v>
      </c>
      <c r="E105" s="118">
        <v>2605.0</v>
      </c>
      <c r="F105" s="118" t="s">
        <v>2918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20"/>
      <c r="B106" s="121"/>
      <c r="C106" s="118"/>
      <c r="D106" s="118"/>
      <c r="E106" s="118"/>
      <c r="F106" s="118" t="s">
        <v>3500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22"/>
      <c r="B107" s="113" t="s">
        <v>179</v>
      </c>
      <c r="C107" s="118">
        <v>8.675619989E9</v>
      </c>
      <c r="D107" s="118"/>
      <c r="E107" s="118"/>
      <c r="F107" s="118" t="s">
        <v>509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96">
        <v>46002.0</v>
      </c>
      <c r="B108" s="118" t="s">
        <v>3501</v>
      </c>
      <c r="C108" s="118" t="s">
        <v>3502</v>
      </c>
      <c r="D108" s="118">
        <v>5.57912235014E11</v>
      </c>
      <c r="E108" s="118">
        <v>786.0</v>
      </c>
      <c r="F108" s="119" t="s">
        <v>3503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17"/>
      <c r="B109" s="118" t="s">
        <v>3504</v>
      </c>
      <c r="C109" s="118" t="s">
        <v>3505</v>
      </c>
      <c r="D109" s="118">
        <v>5.71101970024E11</v>
      </c>
      <c r="E109" s="118">
        <v>786.0</v>
      </c>
      <c r="F109" s="123" t="s">
        <v>3503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17"/>
      <c r="B110" s="118" t="s">
        <v>3506</v>
      </c>
      <c r="C110" s="118">
        <v>9.739034848E9</v>
      </c>
      <c r="D110" s="118">
        <v>5.71297935283E11</v>
      </c>
      <c r="E110" s="118">
        <v>786.0</v>
      </c>
      <c r="F110" s="113" t="s">
        <v>3507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17"/>
      <c r="B111" s="99" t="s">
        <v>3508</v>
      </c>
      <c r="C111" s="99">
        <v>8.220741804E9</v>
      </c>
      <c r="D111" s="99">
        <v>4.87172329979E11</v>
      </c>
      <c r="E111" s="118">
        <v>786.0</v>
      </c>
      <c r="F111" s="113" t="s">
        <v>3507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17"/>
      <c r="B112" s="118" t="s">
        <v>3509</v>
      </c>
      <c r="C112" s="118">
        <v>6.382384792E9</v>
      </c>
      <c r="D112" s="118">
        <v>5.34601069682E11</v>
      </c>
      <c r="E112" s="118">
        <v>786.0</v>
      </c>
      <c r="F112" s="118" t="s">
        <v>112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17"/>
      <c r="B113" s="113" t="s">
        <v>3510</v>
      </c>
      <c r="C113" s="113">
        <v>9.843744301E9</v>
      </c>
      <c r="D113" s="113">
        <v>2.19427130972E11</v>
      </c>
      <c r="E113" s="113">
        <v>3360.0</v>
      </c>
      <c r="F113" s="113" t="s">
        <v>3162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17"/>
      <c r="B114" s="118" t="s">
        <v>2314</v>
      </c>
      <c r="C114" s="118" t="s">
        <v>3511</v>
      </c>
      <c r="D114" s="118">
        <v>5.34694414451E11</v>
      </c>
      <c r="E114" s="118">
        <v>1180.0</v>
      </c>
      <c r="F114" s="118" t="s">
        <v>227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17"/>
      <c r="B115" s="118" t="s">
        <v>3512</v>
      </c>
      <c r="C115" s="118">
        <v>9.791519048E9</v>
      </c>
      <c r="D115" s="118">
        <v>5.34617206471E11</v>
      </c>
      <c r="E115" s="118">
        <v>786.0</v>
      </c>
      <c r="F115" s="99" t="s">
        <v>515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04"/>
      <c r="B116" s="99" t="s">
        <v>3513</v>
      </c>
      <c r="C116" s="99">
        <v>9.611744799E9</v>
      </c>
      <c r="D116" s="99">
        <v>1.1552578059E11</v>
      </c>
      <c r="E116" s="118">
        <v>1503.0</v>
      </c>
      <c r="F116" s="99" t="s">
        <v>2907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22"/>
      <c r="B117" s="118" t="s">
        <v>3514</v>
      </c>
      <c r="C117" s="118">
        <v>9.843650002E9</v>
      </c>
      <c r="D117" s="118">
        <v>5.34622180168E11</v>
      </c>
      <c r="E117" s="118">
        <v>786.0</v>
      </c>
      <c r="F117" s="118" t="s">
        <v>509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17"/>
      <c r="B118" s="99" t="s">
        <v>3515</v>
      </c>
      <c r="C118" s="118">
        <v>9.994592046E9</v>
      </c>
      <c r="D118" s="118">
        <v>5.34628058601E11</v>
      </c>
      <c r="E118" s="118">
        <v>786.0</v>
      </c>
      <c r="F118" s="118" t="s">
        <v>515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09"/>
      <c r="B119" s="118" t="s">
        <v>3516</v>
      </c>
      <c r="C119" s="118">
        <v>9.677154246E9</v>
      </c>
      <c r="D119" s="118">
        <v>6.45488839529E11</v>
      </c>
      <c r="E119" s="118">
        <v>1180.0</v>
      </c>
      <c r="F119" s="118" t="s">
        <v>227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17"/>
      <c r="B120" s="118" t="s">
        <v>3517</v>
      </c>
      <c r="C120" s="118">
        <v>6.379073949E9</v>
      </c>
      <c r="D120" s="118">
        <v>2.01438908983E11</v>
      </c>
      <c r="E120" s="118">
        <v>4008.0</v>
      </c>
      <c r="F120" s="118" t="s">
        <v>2059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17"/>
      <c r="B121" s="121"/>
      <c r="C121" s="118"/>
      <c r="D121" s="118"/>
      <c r="E121" s="118"/>
      <c r="F121" s="118" t="s">
        <v>2415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24"/>
      <c r="B122" s="113" t="s">
        <v>3518</v>
      </c>
      <c r="C122" s="118">
        <v>9.710102534E9</v>
      </c>
      <c r="D122" s="118">
        <v>5.71263337731E11</v>
      </c>
      <c r="E122" s="118">
        <v>2360.0</v>
      </c>
      <c r="F122" s="118" t="s">
        <v>3519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17"/>
      <c r="B123" s="113" t="s">
        <v>3520</v>
      </c>
      <c r="C123" s="118">
        <v>6.38005787E9</v>
      </c>
      <c r="D123" s="118">
        <v>5.34632825287E11</v>
      </c>
      <c r="E123" s="118">
        <v>786.0</v>
      </c>
      <c r="F123" s="118" t="s">
        <v>509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17"/>
      <c r="B124" s="125" t="s">
        <v>3521</v>
      </c>
      <c r="C124" s="119" t="s">
        <v>3522</v>
      </c>
      <c r="D124" s="119"/>
      <c r="E124" s="118">
        <v>786.0</v>
      </c>
      <c r="F124" s="119" t="s">
        <v>60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17"/>
      <c r="B125" s="118" t="s">
        <v>514</v>
      </c>
      <c r="C125" s="118" t="s">
        <v>3523</v>
      </c>
      <c r="D125" s="118"/>
      <c r="E125" s="118"/>
      <c r="F125" s="118" t="s">
        <v>3524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17"/>
      <c r="B126" s="121"/>
      <c r="C126" s="118"/>
      <c r="D126" s="118"/>
      <c r="E126" s="118"/>
      <c r="F126" s="113" t="s">
        <v>3525</v>
      </c>
      <c r="G126" s="14"/>
      <c r="H126" s="10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17"/>
      <c r="B127" s="121"/>
      <c r="C127" s="118"/>
      <c r="D127" s="118"/>
      <c r="E127" s="118"/>
      <c r="F127" s="99" t="s">
        <v>3526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21"/>
      <c r="C128" s="99"/>
      <c r="D128" s="99"/>
      <c r="E128" s="99"/>
      <c r="F128" s="99" t="s">
        <v>3527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21"/>
      <c r="C129" s="99"/>
      <c r="D129" s="99"/>
      <c r="E129" s="99"/>
      <c r="F129" s="113" t="s">
        <v>3528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09"/>
      <c r="B130" s="121"/>
      <c r="C130" s="99"/>
      <c r="D130" s="99"/>
      <c r="E130" s="99"/>
      <c r="F130" s="99" t="s">
        <v>3529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26"/>
      <c r="B131" s="121"/>
      <c r="C131" s="99"/>
      <c r="D131" s="99"/>
      <c r="E131" s="99"/>
      <c r="F131" s="99" t="s">
        <v>3530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21"/>
      <c r="C132" s="99"/>
      <c r="D132" s="99"/>
      <c r="E132" s="99"/>
      <c r="F132" s="99" t="s">
        <v>3531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09"/>
      <c r="B133" s="121"/>
      <c r="C133" s="99"/>
      <c r="D133" s="99"/>
      <c r="E133" s="99"/>
      <c r="F133" s="99" t="s">
        <v>3532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04"/>
      <c r="B134" s="121"/>
      <c r="C134" s="99"/>
      <c r="D134" s="99"/>
      <c r="E134" s="99"/>
      <c r="F134" s="99" t="s">
        <v>3533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97" t="s">
        <v>2975</v>
      </c>
      <c r="B135" s="113" t="s">
        <v>3534</v>
      </c>
      <c r="C135" s="99">
        <v>9.943667367E9</v>
      </c>
      <c r="D135" s="99">
        <v>5.34741647778E11</v>
      </c>
      <c r="E135" s="99">
        <v>1180.0</v>
      </c>
      <c r="F135" s="99" t="s">
        <v>227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13" t="s">
        <v>3535</v>
      </c>
      <c r="C136" s="99">
        <v>8.122644684E9</v>
      </c>
      <c r="D136" s="99">
        <v>5.71375776526E11</v>
      </c>
      <c r="E136" s="99">
        <v>786.0</v>
      </c>
      <c r="F136" s="99" t="s">
        <v>112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99" t="s">
        <v>3536</v>
      </c>
      <c r="C137" s="99">
        <v>7.356112984E9</v>
      </c>
      <c r="D137" s="99">
        <v>1.8361731076E11</v>
      </c>
      <c r="E137" s="99">
        <v>3604.0</v>
      </c>
      <c r="F137" s="99" t="s">
        <v>3537</v>
      </c>
      <c r="G137" s="14"/>
      <c r="H137" s="10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99" t="s">
        <v>3538</v>
      </c>
      <c r="C138" s="113">
        <v>8.438213435E9</v>
      </c>
      <c r="D138" s="99">
        <v>5.34769713818E11</v>
      </c>
      <c r="E138" s="99">
        <v>1572.0</v>
      </c>
      <c r="F138" s="99" t="s">
        <v>3539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99" t="s">
        <v>3540</v>
      </c>
      <c r="C139" s="99" t="s">
        <v>3541</v>
      </c>
      <c r="D139" s="99">
        <v>7.60792862473E11</v>
      </c>
      <c r="E139" s="99">
        <v>1180.0</v>
      </c>
      <c r="F139" s="99" t="s">
        <v>227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99" t="s">
        <v>3542</v>
      </c>
      <c r="C140" s="99" t="s">
        <v>3543</v>
      </c>
      <c r="D140" s="99">
        <v>5.34741291444E11</v>
      </c>
      <c r="E140" s="99">
        <v>1180.0</v>
      </c>
      <c r="F140" s="99" t="s">
        <v>227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97" t="s">
        <v>2990</v>
      </c>
      <c r="B141" s="99" t="s">
        <v>3544</v>
      </c>
      <c r="C141" s="99">
        <v>9.342848974E9</v>
      </c>
      <c r="D141" s="99">
        <v>5.34872262337E11</v>
      </c>
      <c r="E141" s="99">
        <v>786.0</v>
      </c>
      <c r="F141" s="99" t="s">
        <v>509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99" t="s">
        <v>3545</v>
      </c>
      <c r="C142" s="99">
        <v>9.750183269E9</v>
      </c>
      <c r="D142" s="99">
        <v>5.34805487645E11</v>
      </c>
      <c r="E142" s="99">
        <v>786.0</v>
      </c>
      <c r="F142" s="99" t="s">
        <v>3546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09"/>
      <c r="B143" s="99" t="s">
        <v>3547</v>
      </c>
      <c r="C143" s="99">
        <v>8.248457083E9</v>
      </c>
      <c r="D143" s="99">
        <v>5.3481232658E11</v>
      </c>
      <c r="E143" s="99">
        <v>786.0</v>
      </c>
      <c r="F143" s="99" t="s">
        <v>3546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99" t="s">
        <v>3548</v>
      </c>
      <c r="C144" s="99">
        <v>9.840600144E9</v>
      </c>
      <c r="D144" s="99">
        <v>5.71305519134E11</v>
      </c>
      <c r="E144" s="99">
        <v>786.0</v>
      </c>
      <c r="F144" s="99" t="s">
        <v>3546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97" t="s">
        <v>3549</v>
      </c>
      <c r="B145" s="99" t="s">
        <v>3550</v>
      </c>
      <c r="C145" s="99" t="s">
        <v>3551</v>
      </c>
      <c r="D145" s="99"/>
      <c r="E145" s="99">
        <v>7000.0</v>
      </c>
      <c r="F145" s="99" t="s">
        <v>2814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99" t="s">
        <v>3552</v>
      </c>
      <c r="C146" s="99">
        <v>8.148170566E9</v>
      </c>
      <c r="D146" s="99">
        <v>5.3492191809E11</v>
      </c>
      <c r="E146" s="99">
        <v>1180.0</v>
      </c>
      <c r="F146" s="99" t="s">
        <v>227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99" t="s">
        <v>3553</v>
      </c>
      <c r="C147" s="99">
        <v>8.825723278E9</v>
      </c>
      <c r="D147" s="99">
        <v>5.3499882744E11</v>
      </c>
      <c r="E147" s="99">
        <v>7080.0</v>
      </c>
      <c r="F147" s="99" t="s">
        <v>3554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99" t="s">
        <v>3555</v>
      </c>
      <c r="C148" s="99" t="s">
        <v>3556</v>
      </c>
      <c r="D148" s="99">
        <v>1.15659902026E11</v>
      </c>
      <c r="E148" s="99">
        <v>2004.0</v>
      </c>
      <c r="F148" s="99" t="s">
        <v>3557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99"/>
      <c r="B149" s="99" t="s">
        <v>3558</v>
      </c>
      <c r="C149" s="99">
        <v>9.345074676E9</v>
      </c>
      <c r="D149" s="99">
        <v>1.08762037457E11</v>
      </c>
      <c r="E149" s="99">
        <v>786.0</v>
      </c>
      <c r="F149" s="99" t="s">
        <v>3559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13" t="s">
        <v>3560</v>
      </c>
      <c r="C150" s="114">
        <v>8.610001072E9</v>
      </c>
      <c r="D150" s="99">
        <v>5.34936547837E11</v>
      </c>
      <c r="E150" s="99">
        <v>786.0</v>
      </c>
      <c r="F150" s="99" t="s">
        <v>3503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99" t="s">
        <v>3561</v>
      </c>
      <c r="C151" s="114" t="s">
        <v>3562</v>
      </c>
      <c r="D151" s="99">
        <v>5.71588967294E11</v>
      </c>
      <c r="E151" s="99"/>
      <c r="F151" s="9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99" t="s">
        <v>3563</v>
      </c>
      <c r="C152" s="114">
        <v>9.789766923E9</v>
      </c>
      <c r="D152" s="99"/>
      <c r="E152" s="99">
        <v>500.0</v>
      </c>
      <c r="F152" s="99" t="s">
        <v>3564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15"/>
      <c r="C153" s="114"/>
      <c r="D153" s="99"/>
      <c r="E153" s="99"/>
      <c r="F153" s="99" t="s">
        <v>3565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90" t="s">
        <v>3566</v>
      </c>
      <c r="C154" s="114">
        <v>9.535022445E9</v>
      </c>
      <c r="D154" s="99">
        <v>1.15672854026E11</v>
      </c>
      <c r="E154" s="99">
        <v>7080.0</v>
      </c>
      <c r="F154" s="99" t="s">
        <v>3567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99" t="s">
        <v>3568</v>
      </c>
      <c r="C155" s="114">
        <v>7.868880339E9</v>
      </c>
      <c r="D155" s="99">
        <v>5.71534788094E11</v>
      </c>
      <c r="E155" s="99">
        <v>7080.0</v>
      </c>
      <c r="F155" s="99" t="s">
        <v>3567</v>
      </c>
      <c r="G155" s="14"/>
      <c r="H155" s="10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99"/>
      <c r="B156" s="99" t="s">
        <v>3569</v>
      </c>
      <c r="C156" s="114">
        <v>7.90413481E9</v>
      </c>
      <c r="D156" s="99">
        <v>5.34962622855E11</v>
      </c>
      <c r="E156" s="99">
        <v>7080.0</v>
      </c>
      <c r="F156" s="99" t="s">
        <v>3570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04"/>
      <c r="B157" s="99" t="s">
        <v>3571</v>
      </c>
      <c r="C157" s="114" t="s">
        <v>3572</v>
      </c>
      <c r="D157" s="99">
        <v>5.34994560112E11</v>
      </c>
      <c r="E157" s="99">
        <v>1180.0</v>
      </c>
      <c r="F157" s="99" t="s">
        <v>3573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99" t="s">
        <v>3574</v>
      </c>
      <c r="C158" s="99">
        <v>7.904953998E9</v>
      </c>
      <c r="D158" s="99">
        <v>1.08767542099E11</v>
      </c>
      <c r="E158" s="99">
        <v>1503.0</v>
      </c>
      <c r="F158" s="99" t="s">
        <v>3575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04"/>
      <c r="B159" s="99" t="s">
        <v>3576</v>
      </c>
      <c r="C159" s="99">
        <v>1.207299207E10</v>
      </c>
      <c r="D159" s="99">
        <v>5.34999245385E11</v>
      </c>
      <c r="E159" s="99">
        <v>7080.0</v>
      </c>
      <c r="F159" s="99" t="s">
        <v>3570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99" t="s">
        <v>3577</v>
      </c>
      <c r="C160" s="99">
        <v>9.4777515813E10</v>
      </c>
      <c r="D160" s="99">
        <v>5.34932561252E11</v>
      </c>
      <c r="E160" s="99">
        <v>7080.0</v>
      </c>
      <c r="F160" s="99" t="s">
        <v>3578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04"/>
      <c r="B161" s="99" t="s">
        <v>3579</v>
      </c>
      <c r="C161" s="99" t="s">
        <v>3580</v>
      </c>
      <c r="D161" s="99">
        <v>5.34912469898E11</v>
      </c>
      <c r="E161" s="99">
        <v>2000.0</v>
      </c>
      <c r="F161" s="99" t="s">
        <v>3465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99"/>
      <c r="B162" s="99" t="s">
        <v>3581</v>
      </c>
      <c r="C162" s="99">
        <v>6.592353629E9</v>
      </c>
      <c r="D162" s="99"/>
      <c r="E162" s="114"/>
      <c r="F162" s="99" t="s">
        <v>3582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99" t="s">
        <v>3583</v>
      </c>
      <c r="B163" s="99" t="s">
        <v>3584</v>
      </c>
      <c r="C163" s="113" t="s">
        <v>2090</v>
      </c>
      <c r="D163" s="99">
        <v>1.15707079405E11</v>
      </c>
      <c r="E163" s="99">
        <v>2005.0</v>
      </c>
      <c r="F163" s="99" t="s">
        <v>3465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99" t="s">
        <v>3585</v>
      </c>
      <c r="C164" s="99">
        <v>8.75483875E9</v>
      </c>
      <c r="D164" s="99">
        <v>2.2989380905E10</v>
      </c>
      <c r="E164" s="99">
        <v>7080.0</v>
      </c>
      <c r="F164" s="99" t="s">
        <v>3578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99" t="s">
        <v>3586</v>
      </c>
      <c r="C165" s="99">
        <v>9.698441545E9</v>
      </c>
      <c r="D165" s="99">
        <v>1.15708627141E11</v>
      </c>
      <c r="E165" s="99">
        <v>786.0</v>
      </c>
      <c r="F165" s="99" t="s">
        <v>3587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99" t="s">
        <v>3588</v>
      </c>
      <c r="C166" s="99">
        <v>9.481782178E9</v>
      </c>
      <c r="D166" s="99">
        <v>1.08770570923E11</v>
      </c>
      <c r="E166" s="99">
        <v>1572.0</v>
      </c>
      <c r="F166" s="99" t="s">
        <v>3589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99"/>
      <c r="B167" s="99" t="s">
        <v>3590</v>
      </c>
      <c r="C167" s="99" t="s">
        <v>3591</v>
      </c>
      <c r="D167" s="99"/>
      <c r="E167" s="114">
        <v>4720.0</v>
      </c>
      <c r="F167" s="99" t="s">
        <v>220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99"/>
      <c r="B168" s="99" t="s">
        <v>3592</v>
      </c>
      <c r="C168" s="99">
        <v>9.940866217E9</v>
      </c>
      <c r="D168" s="99">
        <v>5.35026496638E11</v>
      </c>
      <c r="E168" s="99">
        <v>786.0</v>
      </c>
      <c r="F168" s="99" t="s">
        <v>3546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99" t="s">
        <v>3593</v>
      </c>
      <c r="C169" s="99">
        <v>9.360824552E9</v>
      </c>
      <c r="D169" s="99">
        <v>5.35091667797E11</v>
      </c>
      <c r="E169" s="99">
        <v>786.0</v>
      </c>
      <c r="F169" s="99" t="s">
        <v>3546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99" t="s">
        <v>3594</v>
      </c>
      <c r="C170" s="99" t="s">
        <v>3595</v>
      </c>
      <c r="D170" s="99">
        <v>5.71662220317E11</v>
      </c>
      <c r="E170" s="99">
        <v>786.0</v>
      </c>
      <c r="F170" s="99" t="s">
        <v>3546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13" t="s">
        <v>3596</v>
      </c>
      <c r="C171" s="99">
        <v>8.489846263E9</v>
      </c>
      <c r="D171" s="99">
        <v>5.35027268689E11</v>
      </c>
      <c r="E171" s="99">
        <v>786.0</v>
      </c>
      <c r="F171" s="99" t="s">
        <v>3546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99"/>
      <c r="B172" s="99" t="s">
        <v>3597</v>
      </c>
      <c r="C172" s="99">
        <v>8.344520679E9</v>
      </c>
      <c r="D172" s="99">
        <v>1.15713381174E11</v>
      </c>
      <c r="E172" s="99">
        <v>786.0</v>
      </c>
      <c r="F172" s="99" t="s">
        <v>3546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99" t="s">
        <v>3598</v>
      </c>
      <c r="C173" s="99">
        <v>9.840079982E9</v>
      </c>
      <c r="D173" s="99">
        <v>5.35092825275E11</v>
      </c>
      <c r="E173" s="99">
        <v>786.0</v>
      </c>
      <c r="F173" s="99" t="s">
        <v>3441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99" t="s">
        <v>3599</v>
      </c>
      <c r="C174" s="99">
        <v>8.825788252E9</v>
      </c>
      <c r="D174" s="99">
        <v>1.15717827546E11</v>
      </c>
      <c r="E174" s="99">
        <v>786.0</v>
      </c>
      <c r="F174" s="99" t="s">
        <v>3441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99" t="s">
        <v>3600</v>
      </c>
      <c r="C175" s="99" t="s">
        <v>3601</v>
      </c>
      <c r="D175" s="99">
        <v>5.71648907155E11</v>
      </c>
      <c r="E175" s="99">
        <v>786.0</v>
      </c>
      <c r="F175" s="99" t="s">
        <v>60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90" t="s">
        <v>3602</v>
      </c>
      <c r="C176" s="99">
        <v>9.342470363E9</v>
      </c>
      <c r="D176" s="99">
        <v>5.35017972161E11</v>
      </c>
      <c r="E176" s="99">
        <v>786.0</v>
      </c>
      <c r="F176" s="99" t="s">
        <v>60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99" t="s">
        <v>3603</v>
      </c>
      <c r="C177" s="99">
        <v>9.962095698E9</v>
      </c>
      <c r="D177" s="99">
        <v>1.1572013877E11</v>
      </c>
      <c r="E177" s="99">
        <v>786.0</v>
      </c>
      <c r="F177" s="99" t="s">
        <v>3441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99" t="s">
        <v>3604</v>
      </c>
      <c r="C178" s="99">
        <v>9.791207871E9</v>
      </c>
      <c r="D178" s="99">
        <v>1.15697432394E11</v>
      </c>
      <c r="E178" s="99">
        <v>3540.0</v>
      </c>
      <c r="F178" s="99" t="s">
        <v>125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99" t="s">
        <v>3605</v>
      </c>
      <c r="C179" s="99">
        <v>9.994495634E9</v>
      </c>
      <c r="D179" s="99">
        <v>1.15720525619E11</v>
      </c>
      <c r="E179" s="99">
        <v>786.0</v>
      </c>
      <c r="F179" s="99" t="s">
        <v>515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99" t="s">
        <v>3606</v>
      </c>
      <c r="C180" s="99">
        <v>9.500475845E9</v>
      </c>
      <c r="D180" s="99">
        <v>9.96467257136E11</v>
      </c>
      <c r="E180" s="99">
        <v>820.0</v>
      </c>
      <c r="F180" s="99" t="s">
        <v>3273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99" t="s">
        <v>3607</v>
      </c>
      <c r="C181" s="99">
        <v>8.939130061E9</v>
      </c>
      <c r="D181" s="99">
        <v>1.15718618582E11</v>
      </c>
      <c r="E181" s="99">
        <v>786.0</v>
      </c>
      <c r="F181" s="99" t="s">
        <v>3441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99" t="s">
        <v>3608</v>
      </c>
      <c r="C182" s="99">
        <v>9.790650861E9</v>
      </c>
      <c r="D182" s="99">
        <v>1.15720827089E11</v>
      </c>
      <c r="E182" s="99">
        <v>786.0</v>
      </c>
      <c r="F182" s="99" t="s">
        <v>3609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99"/>
      <c r="B183" s="99" t="s">
        <v>3610</v>
      </c>
      <c r="C183" s="99">
        <v>9.791013103E9</v>
      </c>
      <c r="D183" s="99">
        <v>5.71646116579E11</v>
      </c>
      <c r="E183" s="99">
        <v>786.0</v>
      </c>
      <c r="F183" s="99" t="s">
        <v>3609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13" t="s">
        <v>3611</v>
      </c>
      <c r="C184" s="99">
        <v>7.598020825E9</v>
      </c>
      <c r="D184" s="99">
        <v>5.71664826214E11</v>
      </c>
      <c r="E184" s="99">
        <v>786.0</v>
      </c>
      <c r="F184" s="99" t="s">
        <v>3609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99"/>
      <c r="B185" s="99" t="s">
        <v>3612</v>
      </c>
      <c r="C185" s="99">
        <v>9.600523874E9</v>
      </c>
      <c r="D185" s="99">
        <v>5.71664232936E11</v>
      </c>
      <c r="E185" s="99">
        <v>786.0</v>
      </c>
      <c r="F185" s="99" t="s">
        <v>3609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99" t="s">
        <v>3613</v>
      </c>
      <c r="C186" s="99" t="s">
        <v>3614</v>
      </c>
      <c r="D186" s="99"/>
      <c r="E186" s="99"/>
      <c r="F186" s="99" t="s">
        <v>3615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04"/>
      <c r="B187" s="99" t="s">
        <v>3616</v>
      </c>
      <c r="C187" s="99">
        <v>6.380190142E9</v>
      </c>
      <c r="D187" s="99">
        <v>5.35003620664E11</v>
      </c>
      <c r="E187" s="99">
        <v>786.0</v>
      </c>
      <c r="F187" s="99" t="s">
        <v>3273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99" t="s">
        <v>3617</v>
      </c>
      <c r="C188" s="99">
        <v>7.010372446E9</v>
      </c>
      <c r="D188" s="99">
        <v>1.70206093862E11</v>
      </c>
      <c r="E188" s="99">
        <v>786.0</v>
      </c>
      <c r="F188" s="99" t="s">
        <v>3273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99" t="s">
        <v>3618</v>
      </c>
      <c r="C189" s="99">
        <v>8.431277403E9</v>
      </c>
      <c r="D189" s="99">
        <v>1.65971153872E11</v>
      </c>
      <c r="E189" s="99">
        <v>786.0</v>
      </c>
      <c r="F189" s="99" t="s">
        <v>3273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99"/>
      <c r="B190" s="99" t="s">
        <v>3619</v>
      </c>
      <c r="C190" s="99">
        <v>8.428811272E9</v>
      </c>
      <c r="D190" s="99">
        <v>2.47523703505E11</v>
      </c>
      <c r="E190" s="99">
        <v>786.0</v>
      </c>
      <c r="F190" s="99" t="s">
        <v>3273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99" t="s">
        <v>3620</v>
      </c>
      <c r="C191" s="99">
        <v>9.489214007E9</v>
      </c>
      <c r="D191" s="99">
        <v>1.15738018558E11</v>
      </c>
      <c r="E191" s="99">
        <v>786.0</v>
      </c>
      <c r="F191" s="99" t="s">
        <v>3273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99" t="s">
        <v>3621</v>
      </c>
      <c r="C192" s="99">
        <v>8.754456124E9</v>
      </c>
      <c r="D192" s="99">
        <v>5.35018695981E11</v>
      </c>
      <c r="E192" s="99">
        <v>786.0</v>
      </c>
      <c r="F192" s="99" t="s">
        <v>3273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99" t="s">
        <v>3622</v>
      </c>
      <c r="C193" s="99" t="s">
        <v>3623</v>
      </c>
      <c r="D193" s="99">
        <v>5.71676442301E11</v>
      </c>
      <c r="E193" s="99">
        <v>786.0</v>
      </c>
      <c r="F193" s="99" t="s">
        <v>3273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99" t="s">
        <v>3624</v>
      </c>
      <c r="C194" s="99">
        <v>6.383569703E9</v>
      </c>
      <c r="D194" s="99">
        <v>6.95700240906E11</v>
      </c>
      <c r="E194" s="99">
        <v>786.0</v>
      </c>
      <c r="F194" s="99" t="s">
        <v>3273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99" t="s">
        <v>3625</v>
      </c>
      <c r="C195" s="99">
        <v>9.080243835E9</v>
      </c>
      <c r="D195" s="99">
        <v>9.080243835E9</v>
      </c>
      <c r="E195" s="99">
        <v>786.0</v>
      </c>
      <c r="F195" s="99" t="s">
        <v>3273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99" t="s">
        <v>3626</v>
      </c>
      <c r="C196" s="99">
        <v>7.200728083E9</v>
      </c>
      <c r="D196" s="99">
        <v>5.71632216337E11</v>
      </c>
      <c r="E196" s="99">
        <v>786.0</v>
      </c>
      <c r="F196" s="99" t="s">
        <v>3273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99" t="s">
        <v>3627</v>
      </c>
      <c r="C197" s="99">
        <v>9.884445887E9</v>
      </c>
      <c r="D197" s="99">
        <v>5.71667719146E11</v>
      </c>
      <c r="E197" s="99">
        <v>786.0</v>
      </c>
      <c r="F197" s="99" t="s">
        <v>3273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99"/>
      <c r="B198" s="99" t="s">
        <v>3628</v>
      </c>
      <c r="C198" s="99" t="s">
        <v>3629</v>
      </c>
      <c r="D198" s="99">
        <v>1.15743766905E11</v>
      </c>
      <c r="E198" s="99"/>
      <c r="F198" s="99" t="s">
        <v>64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90" t="s">
        <v>3630</v>
      </c>
      <c r="C199" s="99" t="s">
        <v>3631</v>
      </c>
      <c r="D199" s="99">
        <v>5.71661914076E11</v>
      </c>
      <c r="E199" s="99">
        <v>7080.0</v>
      </c>
      <c r="F199" s="99" t="s">
        <v>3615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99" t="s">
        <v>3632</v>
      </c>
      <c r="C200" s="99">
        <v>7.904366244E9</v>
      </c>
      <c r="D200" s="99">
        <v>5.71620001321E11</v>
      </c>
      <c r="E200" s="99">
        <v>786.0</v>
      </c>
      <c r="F200" s="99" t="s">
        <v>3546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99" t="s">
        <v>3633</v>
      </c>
      <c r="B201" s="99" t="s">
        <v>3634</v>
      </c>
      <c r="C201" s="99" t="s">
        <v>3635</v>
      </c>
      <c r="D201" s="99" t="s">
        <v>3636</v>
      </c>
      <c r="E201" s="99">
        <v>786.0</v>
      </c>
      <c r="F201" s="99" t="s">
        <v>60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90" t="s">
        <v>3637</v>
      </c>
      <c r="C202" s="99" t="s">
        <v>3638</v>
      </c>
      <c r="D202" s="99"/>
      <c r="E202" s="99">
        <v>786.0</v>
      </c>
      <c r="F202" s="99" t="s">
        <v>60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99" t="s">
        <v>3639</v>
      </c>
      <c r="C203" s="99">
        <v>9.787749883E9</v>
      </c>
      <c r="D203" s="99">
        <v>5.71639870026E11</v>
      </c>
      <c r="E203" s="99">
        <v>786.0</v>
      </c>
      <c r="F203" s="99" t="s">
        <v>60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13" t="s">
        <v>3640</v>
      </c>
      <c r="C204" s="99" t="s">
        <v>3641</v>
      </c>
      <c r="D204" s="99">
        <v>9.3137940847E11</v>
      </c>
      <c r="E204" s="99">
        <v>786.0</v>
      </c>
      <c r="F204" s="99" t="s">
        <v>3503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13" t="s">
        <v>3642</v>
      </c>
      <c r="C205" s="99">
        <v>7.811933338E9</v>
      </c>
      <c r="D205" s="99">
        <v>5.35127548005E11</v>
      </c>
      <c r="E205" s="99">
        <v>786.0</v>
      </c>
      <c r="F205" s="99" t="s">
        <v>3503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99" t="s">
        <v>3643</v>
      </c>
      <c r="C206" s="99">
        <v>9.09444705E9</v>
      </c>
      <c r="D206" s="99">
        <v>5.71767286726E11</v>
      </c>
      <c r="E206" s="99">
        <v>699.0</v>
      </c>
      <c r="F206" s="99" t="s">
        <v>3273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99"/>
      <c r="B207" s="99" t="s">
        <v>3644</v>
      </c>
      <c r="C207" s="99">
        <v>8.939103838E9</v>
      </c>
      <c r="D207" s="99">
        <v>1.15754796081E11</v>
      </c>
      <c r="E207" s="99">
        <v>786.0</v>
      </c>
      <c r="F207" s="99" t="s">
        <v>3546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99" t="s">
        <v>3645</v>
      </c>
      <c r="C208" s="99">
        <v>9.677285328E9</v>
      </c>
      <c r="D208" s="99">
        <v>1.08779260601E11</v>
      </c>
      <c r="E208" s="99">
        <v>699.0</v>
      </c>
      <c r="F208" s="99" t="s">
        <v>3546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99" t="s">
        <v>3646</v>
      </c>
      <c r="C209" s="99">
        <v>9.751111029E9</v>
      </c>
      <c r="D209" s="99">
        <v>5.71778768664E11</v>
      </c>
      <c r="E209" s="99">
        <v>786.0</v>
      </c>
      <c r="F209" s="99" t="s">
        <v>3546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12"/>
      <c r="B210" s="99" t="s">
        <v>3647</v>
      </c>
      <c r="C210" s="99">
        <v>7.094925336E9</v>
      </c>
      <c r="D210" s="99">
        <v>5.71735592339E11</v>
      </c>
      <c r="E210" s="99">
        <v>699.0</v>
      </c>
      <c r="F210" s="99" t="s">
        <v>3546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99" t="s">
        <v>3648</v>
      </c>
      <c r="C211" s="99">
        <v>9.944171921E9</v>
      </c>
      <c r="D211" s="99">
        <v>5.71699824568E11</v>
      </c>
      <c r="E211" s="99">
        <v>786.0</v>
      </c>
      <c r="F211" s="99" t="s">
        <v>3546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99" t="s">
        <v>3649</v>
      </c>
      <c r="C212" s="99">
        <v>9.35358597E9</v>
      </c>
      <c r="D212" s="99">
        <v>1.15756871938E11</v>
      </c>
      <c r="E212" s="99">
        <v>786.0</v>
      </c>
      <c r="F212" s="99" t="s">
        <v>3546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26"/>
      <c r="B213" s="99" t="s">
        <v>3650</v>
      </c>
      <c r="C213" s="99">
        <v>9.840290803E9</v>
      </c>
      <c r="D213" s="99">
        <v>5.71795799173E11</v>
      </c>
      <c r="E213" s="99">
        <v>7080.0</v>
      </c>
      <c r="F213" s="99" t="s">
        <v>3554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99" t="s">
        <v>3651</v>
      </c>
      <c r="C214" s="99">
        <v>8.105525808E9</v>
      </c>
      <c r="D214" s="99">
        <v>5.35144258773E11</v>
      </c>
      <c r="E214" s="99">
        <v>699.0</v>
      </c>
      <c r="F214" s="99" t="s">
        <v>3546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99" t="s">
        <v>3652</v>
      </c>
      <c r="C215" s="99">
        <v>9.443776177E9</v>
      </c>
      <c r="D215" s="99">
        <v>5.71746689826E11</v>
      </c>
      <c r="E215" s="99">
        <v>786.0</v>
      </c>
      <c r="F215" s="99" t="s">
        <v>3546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99" t="s">
        <v>3653</v>
      </c>
      <c r="C216" s="99">
        <v>9.97641906E9</v>
      </c>
      <c r="D216" s="113">
        <v>5.71719768872E11</v>
      </c>
      <c r="E216" s="99">
        <v>666.0</v>
      </c>
      <c r="F216" s="99" t="s">
        <v>3546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99" t="s">
        <v>3654</v>
      </c>
      <c r="C217" s="99">
        <v>8.77849478E9</v>
      </c>
      <c r="D217" s="99"/>
      <c r="E217" s="99">
        <v>786.0</v>
      </c>
      <c r="F217" s="99" t="s">
        <v>3546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99" t="s">
        <v>3655</v>
      </c>
      <c r="C218" s="99">
        <v>9.600099017E9</v>
      </c>
      <c r="D218" s="99">
        <v>2.36867856006E11</v>
      </c>
      <c r="E218" s="99">
        <v>786.0</v>
      </c>
      <c r="F218" s="99" t="s">
        <v>3546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99"/>
      <c r="B219" s="114" t="s">
        <v>3656</v>
      </c>
      <c r="C219" s="114">
        <v>8.217661357E9</v>
      </c>
      <c r="D219" s="114">
        <v>4.208972922E9</v>
      </c>
      <c r="E219" s="114">
        <v>699.0</v>
      </c>
      <c r="F219" s="99" t="s">
        <v>3546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99" t="s">
        <v>3657</v>
      </c>
      <c r="C220" s="99">
        <v>9.841500359E9</v>
      </c>
      <c r="D220" s="99">
        <v>5.71712197994E11</v>
      </c>
      <c r="E220" s="99">
        <v>786.0</v>
      </c>
      <c r="F220" s="99" t="s">
        <v>3546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99" t="s">
        <v>3658</v>
      </c>
      <c r="C221" s="99">
        <v>9.498180573E9</v>
      </c>
      <c r="D221" s="99">
        <v>1.08780868552E11</v>
      </c>
      <c r="E221" s="99">
        <v>1503.0</v>
      </c>
      <c r="F221" s="99" t="s">
        <v>3659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99" t="s">
        <v>3660</v>
      </c>
      <c r="C222" s="99">
        <v>9.629773735E9</v>
      </c>
      <c r="D222" s="99">
        <v>5.35195207692E11</v>
      </c>
      <c r="E222" s="99">
        <v>699.0</v>
      </c>
      <c r="F222" s="99" t="s">
        <v>3546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99" t="s">
        <v>3661</v>
      </c>
      <c r="C223" s="99">
        <v>9.042693139E9</v>
      </c>
      <c r="D223" s="99">
        <v>5.35180628818E11</v>
      </c>
      <c r="E223" s="99">
        <v>1503.0</v>
      </c>
      <c r="F223" s="99" t="s">
        <v>3659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99" t="s">
        <v>3662</v>
      </c>
      <c r="C224" s="99">
        <v>9.042693139E9</v>
      </c>
      <c r="D224" s="99">
        <v>5.35140409646E11</v>
      </c>
      <c r="E224" s="99">
        <v>699.0</v>
      </c>
      <c r="F224" s="99" t="s">
        <v>3546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99" t="s">
        <v>3663</v>
      </c>
      <c r="C225" s="99">
        <v>9.59730305E9</v>
      </c>
      <c r="D225" s="99">
        <v>5.35179106077E11</v>
      </c>
      <c r="E225" s="99">
        <v>699.0</v>
      </c>
      <c r="F225" s="99" t="s">
        <v>3546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99" t="s">
        <v>3664</v>
      </c>
      <c r="C226" s="99">
        <v>9.489843762E9</v>
      </c>
      <c r="D226" s="99">
        <v>1.08781054234E11</v>
      </c>
      <c r="E226" s="99">
        <v>699.0</v>
      </c>
      <c r="F226" s="99" t="s">
        <v>3546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99" t="s">
        <v>3665</v>
      </c>
      <c r="C227" s="99" t="s">
        <v>3666</v>
      </c>
      <c r="D227" s="99">
        <v>5.3515180698E11</v>
      </c>
      <c r="E227" s="99">
        <v>699.0</v>
      </c>
      <c r="F227" s="99" t="s">
        <v>3546</v>
      </c>
      <c r="G227" s="14"/>
      <c r="H227" s="12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99" t="s">
        <v>3667</v>
      </c>
      <c r="C228" s="99">
        <v>9.524686218E9</v>
      </c>
      <c r="D228" s="99">
        <v>2.18667207456E11</v>
      </c>
      <c r="E228" s="99">
        <v>699.0</v>
      </c>
      <c r="F228" s="99" t="s">
        <v>3546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99"/>
      <c r="B229" s="99" t="s">
        <v>3668</v>
      </c>
      <c r="C229" s="99" t="s">
        <v>3669</v>
      </c>
      <c r="D229" s="99"/>
      <c r="E229" s="99"/>
      <c r="F229" s="99" t="s">
        <v>3670</v>
      </c>
      <c r="G229" s="14"/>
      <c r="H229" s="11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15"/>
      <c r="C230" s="99"/>
      <c r="D230" s="99"/>
      <c r="E230" s="99"/>
      <c r="F230" s="99" t="s">
        <v>3671</v>
      </c>
      <c r="G230" s="14"/>
      <c r="H230" s="117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99"/>
      <c r="B231" s="115"/>
      <c r="C231" s="99"/>
      <c r="D231" s="99"/>
      <c r="E231" s="99"/>
      <c r="F231" s="99" t="s">
        <v>3672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99"/>
      <c r="B232" s="90" t="s">
        <v>3668</v>
      </c>
      <c r="C232" s="99" t="s">
        <v>3673</v>
      </c>
      <c r="D232" s="99"/>
      <c r="E232" s="99">
        <v>699.0</v>
      </c>
      <c r="F232" s="99" t="s">
        <v>3546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"/>
      <c r="B233" s="99" t="s">
        <v>3674</v>
      </c>
      <c r="C233" s="99">
        <v>9.597844028E9</v>
      </c>
      <c r="D233" s="99">
        <v>5.35135634053E11</v>
      </c>
      <c r="E233" s="99">
        <v>786.0</v>
      </c>
      <c r="F233" s="99" t="s">
        <v>3546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"/>
      <c r="B234" s="99" t="s">
        <v>3675</v>
      </c>
      <c r="C234" s="99" t="s">
        <v>3676</v>
      </c>
      <c r="D234" s="99">
        <v>7.55065573074E11</v>
      </c>
      <c r="E234" s="99">
        <v>3500.0</v>
      </c>
      <c r="F234" s="99" t="s">
        <v>3500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"/>
      <c r="B235" s="99"/>
      <c r="C235" s="99"/>
      <c r="D235" s="99"/>
      <c r="E235" s="99"/>
      <c r="F235" s="99" t="s">
        <v>1836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"/>
      <c r="B236" s="99" t="s">
        <v>3610</v>
      </c>
      <c r="C236" s="99">
        <v>9.940532471E9</v>
      </c>
      <c r="D236" s="99">
        <v>5.71721686222E11</v>
      </c>
      <c r="E236" s="99">
        <v>7080.0</v>
      </c>
      <c r="F236" s="99" t="s">
        <v>3677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"/>
      <c r="B237" s="99" t="s">
        <v>3678</v>
      </c>
      <c r="C237" s="99" t="s">
        <v>3679</v>
      </c>
      <c r="D237" s="99">
        <v>1.15802632014E11</v>
      </c>
      <c r="E237" s="99">
        <v>1503.0</v>
      </c>
      <c r="F237" s="99" t="s">
        <v>3680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99" t="s">
        <v>3681</v>
      </c>
      <c r="B238" s="90" t="s">
        <v>3682</v>
      </c>
      <c r="C238" s="99">
        <v>9.182197163E9</v>
      </c>
      <c r="D238" s="99">
        <v>5.35202043848E11</v>
      </c>
      <c r="E238" s="99">
        <v>699.0</v>
      </c>
      <c r="F238" s="99" t="s">
        <v>3546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"/>
      <c r="B239" s="99" t="s">
        <v>3683</v>
      </c>
      <c r="C239" s="99">
        <v>9.941950632E9</v>
      </c>
      <c r="D239" s="99">
        <v>5.71737294259E11</v>
      </c>
      <c r="E239" s="99">
        <v>699.0</v>
      </c>
      <c r="F239" s="99" t="s">
        <v>3546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"/>
      <c r="B240" s="99" t="s">
        <v>3684</v>
      </c>
      <c r="C240" s="99">
        <f>447393728640 </f>
        <v>447393728640</v>
      </c>
      <c r="D240" s="99"/>
      <c r="E240" s="99">
        <v>666.0</v>
      </c>
      <c r="F240" s="99" t="s">
        <v>3503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"/>
      <c r="B241" s="99" t="s">
        <v>3685</v>
      </c>
      <c r="C241" s="99">
        <v>8.056905097E9</v>
      </c>
      <c r="D241" s="99">
        <v>1.15801448395E11</v>
      </c>
      <c r="E241" s="99">
        <v>786.0</v>
      </c>
      <c r="F241" s="99" t="s">
        <v>3503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"/>
      <c r="B242" s="99" t="s">
        <v>3686</v>
      </c>
      <c r="C242" s="99">
        <v>9.742290834E9</v>
      </c>
      <c r="D242" s="99">
        <v>5.35266859146E11</v>
      </c>
      <c r="E242" s="99">
        <v>699.0</v>
      </c>
      <c r="F242" s="99" t="s">
        <v>3503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99"/>
      <c r="B243" s="99" t="s">
        <v>3687</v>
      </c>
      <c r="C243" s="99" t="s">
        <v>3688</v>
      </c>
      <c r="D243" s="99">
        <v>5.35267054901E11</v>
      </c>
      <c r="E243" s="99">
        <v>2607.0</v>
      </c>
      <c r="F243" s="99" t="s">
        <v>3689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99"/>
      <c r="B244" s="90" t="s">
        <v>3690</v>
      </c>
      <c r="C244" s="113">
        <v>6.380649628E9</v>
      </c>
      <c r="D244" s="99">
        <v>5.35283138943E11</v>
      </c>
      <c r="E244" s="99">
        <v>699.0</v>
      </c>
      <c r="F244" s="99" t="s">
        <v>3503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"/>
      <c r="B245" s="99" t="s">
        <v>3691</v>
      </c>
      <c r="C245" s="99">
        <v>9.600910806E9</v>
      </c>
      <c r="D245" s="99">
        <v>5.75193363525E11</v>
      </c>
      <c r="E245" s="99">
        <v>786.0</v>
      </c>
      <c r="F245" s="99" t="s">
        <v>3503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"/>
      <c r="B246" s="99" t="s">
        <v>3692</v>
      </c>
      <c r="C246" s="99">
        <v>9.788330677E9</v>
      </c>
      <c r="D246" s="99">
        <v>1.15806299948E11</v>
      </c>
      <c r="E246" s="99">
        <v>1503.0</v>
      </c>
      <c r="F246" s="99" t="s">
        <v>3693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"/>
      <c r="B247" s="99" t="s">
        <v>3694</v>
      </c>
      <c r="C247" s="99">
        <v>9.44292694E9</v>
      </c>
      <c r="D247" s="99">
        <v>2.16199633091E11</v>
      </c>
      <c r="E247" s="99">
        <v>699.0</v>
      </c>
      <c r="F247" s="99" t="s">
        <v>3273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"/>
      <c r="B248" s="99" t="s">
        <v>3695</v>
      </c>
      <c r="C248" s="99">
        <v>7.358685968E9</v>
      </c>
      <c r="D248" s="99">
        <v>5.3526820099E11</v>
      </c>
      <c r="E248" s="99">
        <v>1503.0</v>
      </c>
      <c r="F248" s="99" t="s">
        <v>3696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"/>
      <c r="B249" s="99" t="s">
        <v>3697</v>
      </c>
      <c r="C249" s="99" t="s">
        <v>3698</v>
      </c>
      <c r="D249" s="99">
        <v>5.35269664E11</v>
      </c>
      <c r="E249" s="99">
        <v>699.0</v>
      </c>
      <c r="F249" s="99" t="s">
        <v>515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"/>
      <c r="B250" s="99" t="s">
        <v>3699</v>
      </c>
      <c r="C250" s="99">
        <v>9.483678296E9</v>
      </c>
      <c r="D250" s="99">
        <v>1.08784817543E11</v>
      </c>
      <c r="E250" s="99">
        <v>699.0</v>
      </c>
      <c r="F250" s="99" t="s">
        <v>515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26"/>
      <c r="B251" s="99" t="s">
        <v>3700</v>
      </c>
      <c r="C251" s="99">
        <v>8.248326143E9</v>
      </c>
      <c r="D251" s="99">
        <v>1.15808426647E11</v>
      </c>
      <c r="E251" s="99">
        <v>1503.0</v>
      </c>
      <c r="F251" s="99" t="s">
        <v>3701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"/>
      <c r="B252" s="99" t="s">
        <v>3702</v>
      </c>
      <c r="C252" s="99">
        <v>6.382571201E9</v>
      </c>
      <c r="D252" s="99">
        <v>5.35232457434E11</v>
      </c>
      <c r="E252" s="99">
        <v>1503.0</v>
      </c>
      <c r="F252" s="99" t="s">
        <v>3703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99"/>
      <c r="B253" s="113" t="s">
        <v>3704</v>
      </c>
      <c r="C253" s="113">
        <v>8.59025757E9</v>
      </c>
      <c r="D253" s="113">
        <v>5.35271543755E11</v>
      </c>
      <c r="E253" s="99">
        <v>2000.0</v>
      </c>
      <c r="F253" s="99" t="s">
        <v>3705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7.25" customHeight="1">
      <c r="A254" s="14"/>
      <c r="B254" s="99" t="s">
        <v>3706</v>
      </c>
      <c r="C254" s="99">
        <v>9.66561423599E11</v>
      </c>
      <c r="D254" s="99">
        <v>5.35285741065E11</v>
      </c>
      <c r="E254" s="99">
        <v>699.0</v>
      </c>
      <c r="F254" s="99" t="s">
        <v>3441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"/>
      <c r="B255" s="99" t="s">
        <v>3707</v>
      </c>
      <c r="C255" s="99">
        <v>8.296957447E9</v>
      </c>
      <c r="D255" s="99">
        <v>5.35267480554E11</v>
      </c>
      <c r="E255" s="99">
        <v>699.0</v>
      </c>
      <c r="F255" s="99" t="s">
        <v>3441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99"/>
      <c r="B256" s="99" t="s">
        <v>3708</v>
      </c>
      <c r="C256" s="99" t="s">
        <v>3709</v>
      </c>
      <c r="D256" s="99">
        <v>5.35240352419E11</v>
      </c>
      <c r="E256" s="99">
        <v>7080.0</v>
      </c>
      <c r="F256" s="99" t="s">
        <v>3710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"/>
      <c r="B257" s="99" t="s">
        <v>3711</v>
      </c>
      <c r="C257" s="99">
        <v>8.248923719E9</v>
      </c>
      <c r="D257" s="99">
        <v>5.35299757916E11</v>
      </c>
      <c r="E257" s="99">
        <v>666.0</v>
      </c>
      <c r="F257" s="99" t="s">
        <v>3441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"/>
      <c r="B258" s="99" t="s">
        <v>3712</v>
      </c>
      <c r="C258" s="99">
        <v>9.941475754E9</v>
      </c>
      <c r="D258" s="99">
        <v>5.3525944836E11</v>
      </c>
      <c r="E258" s="99">
        <v>250.0</v>
      </c>
      <c r="F258" s="99" t="s">
        <v>3713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"/>
      <c r="B259" s="99" t="s">
        <v>3714</v>
      </c>
      <c r="C259" s="99">
        <v>9.321180567E9</v>
      </c>
      <c r="D259" s="99">
        <v>1.1581240349E11</v>
      </c>
      <c r="E259" s="99">
        <v>699.0</v>
      </c>
      <c r="F259" s="99" t="s">
        <v>3441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"/>
      <c r="B260" s="99" t="s">
        <v>3715</v>
      </c>
      <c r="C260" s="99">
        <v>8.317481973E9</v>
      </c>
      <c r="D260" s="99" t="s">
        <v>3716</v>
      </c>
      <c r="E260" s="99">
        <v>699.0</v>
      </c>
      <c r="F260" s="99" t="s">
        <v>3441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"/>
      <c r="B261" s="99" t="s">
        <v>3717</v>
      </c>
      <c r="C261" s="99">
        <v>8.939058196E9</v>
      </c>
      <c r="D261" s="99">
        <v>5.35274271814E11</v>
      </c>
      <c r="E261" s="99">
        <v>1503.0</v>
      </c>
      <c r="F261" s="99" t="s">
        <v>3718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99"/>
      <c r="B262" s="113" t="s">
        <v>3719</v>
      </c>
      <c r="C262" s="113">
        <v>6.380404128E9</v>
      </c>
      <c r="D262" s="113">
        <v>1.15813693426E11</v>
      </c>
      <c r="E262" s="113">
        <v>699.0</v>
      </c>
      <c r="F262" s="99" t="s">
        <v>3441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"/>
      <c r="B263" s="99" t="s">
        <v>3720</v>
      </c>
      <c r="C263" s="99">
        <v>9.952934134E9</v>
      </c>
      <c r="D263" s="99">
        <v>1.15815455188E11</v>
      </c>
      <c r="E263" s="113">
        <v>699.0</v>
      </c>
      <c r="F263" s="99" t="s">
        <v>112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"/>
      <c r="B264" s="99" t="s">
        <v>3721</v>
      </c>
      <c r="C264" s="99">
        <v>8.973868686E9</v>
      </c>
      <c r="D264" s="99">
        <v>5.35263960128E11</v>
      </c>
      <c r="E264" s="99">
        <v>1503.0</v>
      </c>
      <c r="F264" s="99" t="s">
        <v>3722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"/>
      <c r="B265" s="113" t="s">
        <v>3723</v>
      </c>
      <c r="C265" s="99">
        <v>9.344006995E9</v>
      </c>
      <c r="D265" s="99">
        <v>5.35256436757E11</v>
      </c>
      <c r="E265" s="99">
        <v>699.0</v>
      </c>
      <c r="F265" s="99" t="s">
        <v>112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"/>
      <c r="B266" s="99" t="s">
        <v>3724</v>
      </c>
      <c r="C266" s="99">
        <v>7.904392986E9</v>
      </c>
      <c r="D266" s="99">
        <v>5.3527486268E11</v>
      </c>
      <c r="E266" s="99">
        <v>786.0</v>
      </c>
      <c r="F266" s="99" t="s">
        <v>112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"/>
      <c r="B267" s="99" t="s">
        <v>3725</v>
      </c>
      <c r="C267" s="99">
        <v>9.787089279E9</v>
      </c>
      <c r="D267" s="99">
        <v>5.35206365774E11</v>
      </c>
      <c r="E267" s="99">
        <v>699.0</v>
      </c>
      <c r="F267" s="99" t="s">
        <v>112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99"/>
      <c r="B268" s="113" t="s">
        <v>3726</v>
      </c>
      <c r="C268" s="99">
        <v>6.1435326773E10</v>
      </c>
      <c r="D268" s="99"/>
      <c r="E268" s="99">
        <v>1572.0</v>
      </c>
      <c r="F268" s="99" t="s">
        <v>3727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"/>
      <c r="B269" s="99" t="s">
        <v>3728</v>
      </c>
      <c r="C269" s="99">
        <v>9.994710483E9</v>
      </c>
      <c r="D269" s="99">
        <v>5.35215407864E11</v>
      </c>
      <c r="E269" s="99">
        <v>786.0</v>
      </c>
      <c r="F269" s="99" t="s">
        <v>112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99"/>
      <c r="B270" s="99" t="s">
        <v>3729</v>
      </c>
      <c r="C270" s="99">
        <v>9.865348272E9</v>
      </c>
      <c r="D270" s="99">
        <v>5.35297972121E11</v>
      </c>
      <c r="E270" s="99">
        <v>1503.0</v>
      </c>
      <c r="F270" s="99" t="s">
        <v>2557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"/>
      <c r="B271" s="99" t="s">
        <v>3730</v>
      </c>
      <c r="C271" s="99">
        <v>8.056441581E9</v>
      </c>
      <c r="D271" s="99">
        <v>5.35216277092E11</v>
      </c>
      <c r="E271" s="99">
        <v>699.0</v>
      </c>
      <c r="F271" s="99" t="s">
        <v>112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"/>
      <c r="B272" s="99" t="s">
        <v>3731</v>
      </c>
      <c r="C272" s="99" t="s">
        <v>3732</v>
      </c>
      <c r="D272" s="99">
        <v>5.35214669823E11</v>
      </c>
      <c r="E272" s="99">
        <v>1503.0</v>
      </c>
      <c r="F272" s="99" t="s">
        <v>211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"/>
      <c r="B273" s="99" t="s">
        <v>3733</v>
      </c>
      <c r="C273" s="99">
        <v>9.961459702E9</v>
      </c>
      <c r="D273" s="99">
        <v>5.3526932039E11</v>
      </c>
      <c r="E273" s="99">
        <v>699.0</v>
      </c>
      <c r="F273" s="99" t="s">
        <v>112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"/>
      <c r="B274" s="99" t="s">
        <v>3734</v>
      </c>
      <c r="C274" s="99">
        <v>9.886585566E9</v>
      </c>
      <c r="D274" s="99">
        <v>9.30308320973E11</v>
      </c>
      <c r="E274" s="99">
        <v>7080.0</v>
      </c>
      <c r="F274" s="99" t="s">
        <v>3735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"/>
      <c r="B275" s="99" t="s">
        <v>3736</v>
      </c>
      <c r="C275" s="99">
        <v>9.150996493E9</v>
      </c>
      <c r="D275" s="99">
        <v>5.35252089381E11</v>
      </c>
      <c r="E275" s="99">
        <v>699.0</v>
      </c>
      <c r="F275" s="99" t="s">
        <v>515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"/>
      <c r="B276" s="99" t="s">
        <v>3737</v>
      </c>
      <c r="C276" s="99">
        <v>9.884911428E9</v>
      </c>
      <c r="D276" s="99">
        <v>1.08787231574E11</v>
      </c>
      <c r="E276" s="99">
        <v>699.0</v>
      </c>
      <c r="F276" s="99" t="s">
        <v>515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"/>
      <c r="B277" s="99" t="s">
        <v>3738</v>
      </c>
      <c r="C277" s="99">
        <v>9.947632028E9</v>
      </c>
      <c r="D277" s="99">
        <v>5.35287809695E11</v>
      </c>
      <c r="E277" s="99">
        <v>782.0</v>
      </c>
      <c r="F277" s="99" t="s">
        <v>3739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"/>
      <c r="B278" s="99" t="s">
        <v>3740</v>
      </c>
      <c r="C278" s="99" t="s">
        <v>3741</v>
      </c>
      <c r="D278" s="99">
        <v>5.35245084232E11</v>
      </c>
      <c r="E278" s="99">
        <v>1225.0</v>
      </c>
      <c r="F278" s="99" t="s">
        <v>227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99"/>
      <c r="B279" s="113" t="s">
        <v>3742</v>
      </c>
      <c r="C279" s="99">
        <v>9.741640241E9</v>
      </c>
      <c r="D279" s="99">
        <v>5.35250421201E11</v>
      </c>
      <c r="E279" s="99">
        <v>1503.0</v>
      </c>
      <c r="F279" s="99" t="s">
        <v>3743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"/>
      <c r="B280" s="99" t="s">
        <v>3744</v>
      </c>
      <c r="C280" s="99">
        <v>9.535371591E9</v>
      </c>
      <c r="D280" s="99" t="s">
        <v>3745</v>
      </c>
      <c r="E280" s="99">
        <v>7465.0</v>
      </c>
      <c r="F280" s="99" t="s">
        <v>3746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"/>
      <c r="B281" s="115"/>
      <c r="C281" s="99"/>
      <c r="D281" s="99"/>
      <c r="E281" s="99"/>
      <c r="F281" s="99" t="s">
        <v>3747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26"/>
      <c r="B282" s="115"/>
      <c r="C282" s="99"/>
      <c r="D282" s="99"/>
      <c r="E282" s="99"/>
      <c r="F282" s="99" t="s">
        <v>3748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"/>
      <c r="B283" s="90" t="s">
        <v>3749</v>
      </c>
      <c r="C283" s="99">
        <v>1.9942605636E10</v>
      </c>
      <c r="D283" s="99">
        <v>5.3528197829E11</v>
      </c>
      <c r="E283" s="99">
        <v>699.0</v>
      </c>
      <c r="F283" s="99" t="s">
        <v>3750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99"/>
      <c r="B284" s="99" t="s">
        <v>3751</v>
      </c>
      <c r="C284" s="99">
        <v>9.995536024E9</v>
      </c>
      <c r="D284" s="99">
        <v>5.35217686796E11</v>
      </c>
      <c r="E284" s="99">
        <v>786.0</v>
      </c>
      <c r="F284" s="99" t="s">
        <v>3750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"/>
      <c r="B285" s="99" t="s">
        <v>3752</v>
      </c>
      <c r="C285" s="99">
        <v>6.583334015E9</v>
      </c>
      <c r="D285" s="99"/>
      <c r="E285" s="99">
        <v>786.0</v>
      </c>
      <c r="F285" s="99" t="s">
        <v>3753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99"/>
      <c r="B286" s="99" t="s">
        <v>3754</v>
      </c>
      <c r="C286" s="99">
        <v>9.443654956E9</v>
      </c>
      <c r="D286" s="99">
        <v>1.15834225055E11</v>
      </c>
      <c r="E286" s="99">
        <v>1503.0</v>
      </c>
      <c r="F286" s="99" t="s">
        <v>3755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"/>
      <c r="B287" s="99" t="s">
        <v>3756</v>
      </c>
      <c r="C287" s="99">
        <v>9.363576693E9</v>
      </c>
      <c r="D287" s="99">
        <v>5.35299887092E11</v>
      </c>
      <c r="E287" s="99">
        <v>699.0</v>
      </c>
      <c r="F287" s="99" t="s">
        <v>3750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"/>
      <c r="B288" s="99" t="s">
        <v>3757</v>
      </c>
      <c r="C288" s="99" t="s">
        <v>3758</v>
      </c>
      <c r="D288" s="99">
        <v>7.82074780289E11</v>
      </c>
      <c r="E288" s="99">
        <v>7208.0</v>
      </c>
      <c r="F288" s="99" t="s">
        <v>3759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"/>
      <c r="B289" s="113" t="s">
        <v>3760</v>
      </c>
      <c r="C289" s="99" t="s">
        <v>3761</v>
      </c>
      <c r="D289" s="99">
        <v>5.76255064146E11</v>
      </c>
      <c r="E289" s="99">
        <v>2808.0</v>
      </c>
      <c r="F289" s="99" t="s">
        <v>3762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4"/>
      <c r="B290" s="99" t="s">
        <v>3763</v>
      </c>
      <c r="C290" s="99">
        <v>9.840825688E9</v>
      </c>
      <c r="D290" s="99">
        <v>1.15837970618E11</v>
      </c>
      <c r="E290" s="99">
        <v>699.0</v>
      </c>
      <c r="F290" s="99" t="s">
        <v>3546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"/>
      <c r="B291" s="99" t="s">
        <v>3764</v>
      </c>
      <c r="C291" s="99">
        <v>7.871317001E9</v>
      </c>
      <c r="D291" s="99">
        <v>1.08788518911E11</v>
      </c>
      <c r="E291" s="99">
        <v>1503.0</v>
      </c>
      <c r="F291" s="99" t="s">
        <v>3765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"/>
      <c r="B292" s="99" t="s">
        <v>3766</v>
      </c>
      <c r="C292" s="99">
        <v>8.754180525E9</v>
      </c>
      <c r="D292" s="99">
        <v>5.35226745933E11</v>
      </c>
      <c r="E292" s="99">
        <v>1503.0</v>
      </c>
      <c r="F292" s="99" t="s">
        <v>3767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99"/>
      <c r="B293" s="113" t="s">
        <v>3768</v>
      </c>
      <c r="C293" s="99">
        <v>9.653293238E9</v>
      </c>
      <c r="D293" s="99">
        <v>5.7180371036E11</v>
      </c>
      <c r="E293" s="99">
        <v>699.0</v>
      </c>
      <c r="F293" s="99" t="s">
        <v>3546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"/>
      <c r="B294" s="99" t="s">
        <v>3769</v>
      </c>
      <c r="C294" s="99">
        <v>9.566979673E9</v>
      </c>
      <c r="D294" s="99">
        <v>5.52569522556E11</v>
      </c>
      <c r="E294" s="99">
        <v>1503.0</v>
      </c>
      <c r="F294" s="99" t="s">
        <v>3770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"/>
      <c r="B295" s="99" t="s">
        <v>3771</v>
      </c>
      <c r="C295" s="99">
        <v>9.739753257E9</v>
      </c>
      <c r="D295" s="99">
        <v>3.43048364821E11</v>
      </c>
      <c r="E295" s="99">
        <v>699.0</v>
      </c>
      <c r="F295" s="99" t="s">
        <v>3546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B296" s="99" t="s">
        <v>3772</v>
      </c>
      <c r="C296" s="99" t="s">
        <v>3773</v>
      </c>
      <c r="D296" s="99">
        <v>1.15847174951E11</v>
      </c>
      <c r="E296" s="99">
        <v>7080.0</v>
      </c>
      <c r="F296" s="99" t="s">
        <v>3774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"/>
      <c r="B297" s="90" t="s">
        <v>3775</v>
      </c>
      <c r="C297" s="99">
        <v>9.500880299E9</v>
      </c>
      <c r="D297" s="99">
        <v>5.35207807137E11</v>
      </c>
      <c r="E297" s="99">
        <v>1503.0</v>
      </c>
      <c r="F297" s="99" t="s">
        <v>3776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99" t="s">
        <v>3777</v>
      </c>
      <c r="B298" s="99" t="s">
        <v>3778</v>
      </c>
      <c r="C298" s="99">
        <v>9.840699947E9</v>
      </c>
      <c r="D298" s="99">
        <v>5.35308935393E11</v>
      </c>
      <c r="E298" s="99">
        <v>699.0</v>
      </c>
      <c r="F298" s="99" t="s">
        <v>3441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"/>
      <c r="B299" s="113" t="s">
        <v>3779</v>
      </c>
      <c r="C299" s="99">
        <v>9.095875535E9</v>
      </c>
      <c r="D299" s="99">
        <v>1.15848286488E11</v>
      </c>
      <c r="E299" s="99">
        <v>1503.0</v>
      </c>
      <c r="F299" s="99" t="s">
        <v>3780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"/>
      <c r="B300" s="113" t="s">
        <v>3781</v>
      </c>
      <c r="C300" s="99">
        <v>7.418841884E9</v>
      </c>
      <c r="D300" s="99">
        <v>7.418841884E9</v>
      </c>
      <c r="E300" s="99">
        <v>699.0</v>
      </c>
      <c r="F300" s="99" t="s">
        <v>3273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"/>
      <c r="B301" s="113" t="s">
        <v>1469</v>
      </c>
      <c r="C301" s="99">
        <v>9.384198528E9</v>
      </c>
      <c r="D301" s="99">
        <v>1.07455020983E11</v>
      </c>
      <c r="E301" s="99">
        <v>1503.0</v>
      </c>
      <c r="F301" s="99" t="s">
        <v>3782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"/>
      <c r="B302" s="90" t="s">
        <v>3783</v>
      </c>
      <c r="C302" s="99" t="s">
        <v>3784</v>
      </c>
      <c r="D302" s="99">
        <v>5.71921914864E11</v>
      </c>
      <c r="E302" s="99">
        <v>1503.0</v>
      </c>
      <c r="F302" s="90" t="s">
        <v>3785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4"/>
      <c r="B303" s="90" t="s">
        <v>3786</v>
      </c>
      <c r="C303" s="99" t="s">
        <v>3787</v>
      </c>
      <c r="D303" s="99"/>
      <c r="E303" s="99">
        <v>699.0</v>
      </c>
      <c r="F303" s="99" t="s">
        <v>3503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99"/>
      <c r="B304" s="90" t="s">
        <v>3788</v>
      </c>
      <c r="C304" s="99">
        <v>8.92199495E9</v>
      </c>
      <c r="D304" s="99">
        <v>2.50226288663E11</v>
      </c>
      <c r="E304" s="99">
        <v>1503.0</v>
      </c>
      <c r="F304" s="99" t="s">
        <v>3789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22.5" customHeight="1">
      <c r="A305" s="14"/>
      <c r="B305" s="99" t="s">
        <v>3790</v>
      </c>
      <c r="C305" s="99">
        <v>7.550292116E9</v>
      </c>
      <c r="D305" s="99">
        <v>1.1584285832E11</v>
      </c>
      <c r="E305" s="99">
        <v>3150.0</v>
      </c>
      <c r="F305" s="99" t="s">
        <v>3351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99"/>
      <c r="B306" s="99" t="s">
        <v>3791</v>
      </c>
      <c r="C306" s="99">
        <v>8.220430797E9</v>
      </c>
      <c r="D306" s="99" t="s">
        <v>3792</v>
      </c>
      <c r="E306" s="99">
        <v>1503.0</v>
      </c>
      <c r="F306" s="99" t="s">
        <v>3793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"/>
      <c r="B307" s="99" t="s">
        <v>3794</v>
      </c>
      <c r="C307" s="99">
        <v>6.374493801E9</v>
      </c>
      <c r="D307" s="99">
        <v>5.7567656397E11</v>
      </c>
      <c r="E307" s="99">
        <v>699.0</v>
      </c>
      <c r="F307" s="113" t="s">
        <v>3441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99"/>
      <c r="B308" s="99" t="s">
        <v>3788</v>
      </c>
      <c r="C308" s="99">
        <v>8.92199495E9</v>
      </c>
      <c r="D308" s="99">
        <v>5.71921849862E11</v>
      </c>
      <c r="E308" s="99">
        <v>1503.0</v>
      </c>
      <c r="F308" s="99" t="s">
        <v>3789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"/>
      <c r="B309" s="113" t="s">
        <v>3795</v>
      </c>
      <c r="C309" s="99">
        <v>9.787409328E9</v>
      </c>
      <c r="D309" s="99">
        <v>5.71933525081E11</v>
      </c>
      <c r="E309" s="99">
        <v>1503.0</v>
      </c>
      <c r="F309" s="99" t="s">
        <v>3796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99"/>
      <c r="B310" s="113" t="s">
        <v>3797</v>
      </c>
      <c r="C310" s="99">
        <v>9.597796943E9</v>
      </c>
      <c r="D310" s="99">
        <v>5.3530289233E11</v>
      </c>
      <c r="E310" s="99">
        <v>1503.0</v>
      </c>
      <c r="F310" s="99" t="s">
        <v>3798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"/>
      <c r="B311" s="113" t="s">
        <v>3799</v>
      </c>
      <c r="C311" s="99">
        <v>9.994886895E9</v>
      </c>
      <c r="D311" s="99">
        <v>5.71958213257E11</v>
      </c>
      <c r="E311" s="99">
        <v>699.0</v>
      </c>
      <c r="F311" s="99" t="s">
        <v>3273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"/>
      <c r="B312" s="99" t="s">
        <v>3800</v>
      </c>
      <c r="C312" s="99">
        <v>8.870418482E9</v>
      </c>
      <c r="D312" s="99">
        <v>1.26278810908E11</v>
      </c>
      <c r="E312" s="99">
        <v>699.0</v>
      </c>
      <c r="F312" s="99" t="s">
        <v>3503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"/>
      <c r="B313" s="99" t="s">
        <v>3801</v>
      </c>
      <c r="C313" s="99">
        <v>6.361886354E9</v>
      </c>
      <c r="D313" s="99">
        <v>1.08792139868E11</v>
      </c>
      <c r="E313" s="99">
        <v>1503.0</v>
      </c>
      <c r="F313" s="99" t="s">
        <v>3802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99"/>
      <c r="B314" s="99" t="s">
        <v>3803</v>
      </c>
      <c r="C314" s="99">
        <v>7.899411809E9</v>
      </c>
      <c r="D314" s="99">
        <v>6.6408521263E11</v>
      </c>
      <c r="E314" s="99">
        <v>699.0</v>
      </c>
      <c r="F314" s="99" t="s">
        <v>112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99"/>
      <c r="B315" s="99" t="s">
        <v>3804</v>
      </c>
      <c r="C315" s="99">
        <v>6.38342036E9</v>
      </c>
      <c r="D315" s="99">
        <v>5.71946750427E11</v>
      </c>
      <c r="E315" s="99">
        <v>1503.0</v>
      </c>
      <c r="F315" s="99" t="s">
        <v>3805</v>
      </c>
      <c r="G315" s="100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"/>
      <c r="B316" s="99" t="s">
        <v>3806</v>
      </c>
      <c r="C316" s="99" t="s">
        <v>3807</v>
      </c>
      <c r="D316" s="99">
        <v>5.71932652001E11</v>
      </c>
      <c r="E316" s="99">
        <v>3604.0</v>
      </c>
      <c r="F316" s="99" t="s">
        <v>3808</v>
      </c>
      <c r="G316" s="100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"/>
      <c r="B317" s="99" t="s">
        <v>3809</v>
      </c>
      <c r="C317" s="99">
        <v>8.310661504E9</v>
      </c>
      <c r="D317" s="99">
        <v>5.71970658345E11</v>
      </c>
      <c r="E317" s="99">
        <v>1503.0</v>
      </c>
      <c r="F317" s="99" t="s">
        <v>3810</v>
      </c>
      <c r="G317" s="100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"/>
      <c r="B318" s="113" t="s">
        <v>3811</v>
      </c>
      <c r="C318" s="113">
        <v>6.385325408E9</v>
      </c>
      <c r="D318" s="99">
        <v>5.35318636704E11</v>
      </c>
      <c r="E318" s="99">
        <v>699.0</v>
      </c>
      <c r="F318" s="113" t="s">
        <v>3812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"/>
      <c r="B319" s="113" t="s">
        <v>3813</v>
      </c>
      <c r="C319" s="113">
        <v>7.299161119E9</v>
      </c>
      <c r="D319" s="99">
        <v>5.71955663443E11</v>
      </c>
      <c r="E319" s="99">
        <v>1503.0</v>
      </c>
      <c r="F319" s="113" t="s">
        <v>3814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"/>
      <c r="B320" s="113" t="s">
        <v>3815</v>
      </c>
      <c r="C320" s="113">
        <v>9.840289606E9</v>
      </c>
      <c r="D320" s="113">
        <v>5.71998156492E11</v>
      </c>
      <c r="E320" s="99">
        <v>699.0</v>
      </c>
      <c r="F320" s="113" t="s">
        <v>3812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"/>
      <c r="B321" s="113" t="s">
        <v>3816</v>
      </c>
      <c r="C321" s="113">
        <v>9.600022777E9</v>
      </c>
      <c r="D321" s="113">
        <v>5.3534212001E11</v>
      </c>
      <c r="E321" s="113">
        <v>699.0</v>
      </c>
      <c r="F321" s="113" t="s">
        <v>3546</v>
      </c>
      <c r="G321" s="112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"/>
      <c r="B322" s="99" t="s">
        <v>3817</v>
      </c>
      <c r="C322" s="99">
        <v>8.248320388E9</v>
      </c>
      <c r="D322" s="99">
        <v>5.71957985186E11</v>
      </c>
      <c r="E322" s="113">
        <v>699.0</v>
      </c>
      <c r="F322" s="113" t="s">
        <v>3546</v>
      </c>
      <c r="G322" s="112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99"/>
      <c r="B323" s="99" t="s">
        <v>3818</v>
      </c>
      <c r="C323" s="99">
        <v>9.626540407E9</v>
      </c>
      <c r="D323" s="99">
        <v>1.1587464381E11</v>
      </c>
      <c r="E323" s="113">
        <v>699.0</v>
      </c>
      <c r="F323" s="113" t="s">
        <v>3546</v>
      </c>
      <c r="G323" s="112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"/>
      <c r="B324" s="99" t="s">
        <v>3819</v>
      </c>
      <c r="C324" s="99" t="s">
        <v>3820</v>
      </c>
      <c r="D324" s="99">
        <v>5.35324657494E11</v>
      </c>
      <c r="E324" s="99">
        <v>1503.0</v>
      </c>
      <c r="F324" s="99" t="s">
        <v>3821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99"/>
      <c r="B325" s="99" t="s">
        <v>3822</v>
      </c>
      <c r="C325" s="99" t="s">
        <v>3823</v>
      </c>
      <c r="D325" s="99">
        <v>5.35362647857E11</v>
      </c>
      <c r="E325" s="99">
        <v>1503.0</v>
      </c>
      <c r="F325" s="99" t="s">
        <v>211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"/>
      <c r="B326" s="115"/>
      <c r="C326" s="99"/>
      <c r="D326" s="99"/>
      <c r="E326" s="99"/>
      <c r="F326" s="99" t="s">
        <v>3824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"/>
      <c r="B327" s="90" t="s">
        <v>3825</v>
      </c>
      <c r="C327" s="99">
        <v>9.962559919E9</v>
      </c>
      <c r="D327" s="99">
        <v>1.15877485696E11</v>
      </c>
      <c r="E327" s="99">
        <v>1503.0</v>
      </c>
      <c r="F327" s="99" t="s">
        <v>3826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99"/>
      <c r="B328" s="99" t="s">
        <v>3827</v>
      </c>
      <c r="C328" s="99">
        <v>8.971639974E9</v>
      </c>
      <c r="D328" s="99">
        <v>5.71943659311E11</v>
      </c>
      <c r="E328" s="99">
        <v>699.0</v>
      </c>
      <c r="F328" s="99" t="s">
        <v>3546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"/>
      <c r="B329" s="99" t="s">
        <v>3828</v>
      </c>
      <c r="C329" s="99">
        <v>9.900245195E9</v>
      </c>
      <c r="D329" s="99">
        <v>3.16013725318E11</v>
      </c>
      <c r="E329" s="99">
        <v>699.0</v>
      </c>
      <c r="F329" s="99" t="s">
        <v>3609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"/>
      <c r="B330" s="99" t="s">
        <v>3829</v>
      </c>
      <c r="C330" s="99">
        <v>8.248530578E9</v>
      </c>
      <c r="D330" s="99">
        <v>5.71997688842E11</v>
      </c>
      <c r="E330" s="99">
        <v>1503.0</v>
      </c>
      <c r="F330" s="99" t="s">
        <v>3830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"/>
      <c r="B331" s="113" t="s">
        <v>3831</v>
      </c>
      <c r="C331" s="99">
        <v>9.751704215E9</v>
      </c>
      <c r="D331" s="99">
        <v>5.71978391001E11</v>
      </c>
      <c r="E331" s="99">
        <v>1503.0</v>
      </c>
      <c r="F331" s="99" t="s">
        <v>3575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99"/>
      <c r="B332" s="99" t="s">
        <v>3832</v>
      </c>
      <c r="C332" s="99">
        <v>9.566022996E9</v>
      </c>
      <c r="D332" s="99">
        <v>5.35334481766E11</v>
      </c>
      <c r="E332" s="99">
        <v>1861.0</v>
      </c>
      <c r="F332" s="99" t="s">
        <v>3833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"/>
      <c r="B333" s="115"/>
      <c r="C333" s="99"/>
      <c r="D333" s="99"/>
      <c r="E333" s="99"/>
      <c r="F333" s="99" t="s">
        <v>3834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99"/>
      <c r="B334" s="90" t="s">
        <v>3835</v>
      </c>
      <c r="C334" s="99">
        <v>7.598311412E9</v>
      </c>
      <c r="D334" s="99">
        <v>5.35336169426E11</v>
      </c>
      <c r="E334" s="99">
        <v>1503.0</v>
      </c>
      <c r="F334" s="99" t="s">
        <v>3836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"/>
      <c r="B335" s="113" t="s">
        <v>3837</v>
      </c>
      <c r="C335" s="99">
        <v>9.19677171401E11</v>
      </c>
      <c r="D335" s="99"/>
      <c r="E335" s="99"/>
      <c r="F335" s="99" t="s">
        <v>3838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"/>
      <c r="B336" s="99" t="s">
        <v>3839</v>
      </c>
      <c r="C336" s="99">
        <v>9.894591731E9</v>
      </c>
      <c r="D336" s="99"/>
      <c r="E336" s="99"/>
      <c r="F336" s="99" t="s">
        <v>3840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"/>
      <c r="B337" s="114" t="s">
        <v>3841</v>
      </c>
      <c r="C337" s="114">
        <v>9.894357292E9</v>
      </c>
      <c r="D337" s="114">
        <v>1.15881325298E11</v>
      </c>
      <c r="E337" s="114">
        <v>1503.0</v>
      </c>
      <c r="F337" s="114" t="s">
        <v>3842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99" t="s">
        <v>3843</v>
      </c>
      <c r="B338" s="99" t="s">
        <v>3844</v>
      </c>
      <c r="C338" s="99">
        <v>9.994532814E9</v>
      </c>
      <c r="D338" s="99">
        <v>1.15896224399E11</v>
      </c>
      <c r="E338" s="114">
        <v>1503.0</v>
      </c>
      <c r="F338" s="114" t="s">
        <v>3845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99"/>
      <c r="B339" s="99" t="s">
        <v>3846</v>
      </c>
      <c r="C339" s="90">
        <v>9.36131911E9</v>
      </c>
      <c r="D339" s="99">
        <v>1.15894905531E11</v>
      </c>
      <c r="E339" s="99">
        <v>699.0</v>
      </c>
      <c r="F339" s="99" t="s">
        <v>3833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24.0" customHeight="1">
      <c r="A340" s="99"/>
      <c r="B340" s="99" t="s">
        <v>3847</v>
      </c>
      <c r="C340" s="99" t="s">
        <v>3848</v>
      </c>
      <c r="D340" s="99">
        <v>5.35459533325E11</v>
      </c>
      <c r="E340" s="99">
        <v>1503.0</v>
      </c>
      <c r="F340" s="99" t="s">
        <v>3849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"/>
      <c r="B341" s="99" t="s">
        <v>3850</v>
      </c>
      <c r="C341" s="99">
        <v>9.444039772E9</v>
      </c>
      <c r="D341" s="99">
        <v>5.71946888427E11</v>
      </c>
      <c r="E341" s="99">
        <v>699.0</v>
      </c>
      <c r="F341" s="99" t="s">
        <v>3833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"/>
      <c r="B342" s="99" t="s">
        <v>3851</v>
      </c>
      <c r="C342" s="99" t="s">
        <v>3852</v>
      </c>
      <c r="D342" s="90">
        <v>5.35479825819E11</v>
      </c>
      <c r="E342" s="99">
        <v>6300.0</v>
      </c>
      <c r="F342" s="99" t="s">
        <v>3853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"/>
      <c r="B343" s="113" t="s">
        <v>3854</v>
      </c>
      <c r="C343" s="99">
        <v>9.710309207E9</v>
      </c>
      <c r="D343" s="99">
        <v>1.58015549934E11</v>
      </c>
      <c r="E343" s="99">
        <v>1503.0</v>
      </c>
      <c r="F343" s="99" t="s">
        <v>3855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"/>
      <c r="B344" s="113" t="s">
        <v>3856</v>
      </c>
      <c r="C344" s="99">
        <v>9.360725638E9</v>
      </c>
      <c r="D344" s="99">
        <v>1.1590560004E11</v>
      </c>
      <c r="E344" s="99">
        <v>699.0</v>
      </c>
      <c r="F344" s="99" t="s">
        <v>3833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"/>
      <c r="B345" s="113" t="s">
        <v>3857</v>
      </c>
      <c r="C345" s="99">
        <v>9.025178524E9</v>
      </c>
      <c r="D345" s="99">
        <v>5.3546140287E11</v>
      </c>
      <c r="E345" s="99">
        <v>699.0</v>
      </c>
      <c r="F345" s="99" t="s">
        <v>3273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4"/>
      <c r="B346" s="113" t="s">
        <v>3858</v>
      </c>
      <c r="C346" s="99">
        <v>7.776017778E9</v>
      </c>
      <c r="D346" s="99">
        <v>1.08798453132E11</v>
      </c>
      <c r="E346" s="99">
        <v>1503.0</v>
      </c>
      <c r="F346" s="99" t="s">
        <v>3859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"/>
      <c r="B347" s="113" t="s">
        <v>3860</v>
      </c>
      <c r="C347" s="99" t="s">
        <v>3861</v>
      </c>
      <c r="D347" s="99">
        <v>5.3545496724E11</v>
      </c>
      <c r="E347" s="99">
        <v>699.0</v>
      </c>
      <c r="F347" s="99" t="s">
        <v>3273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99"/>
      <c r="B348" s="113" t="s">
        <v>3862</v>
      </c>
      <c r="C348" s="99">
        <v>8.277106964E9</v>
      </c>
      <c r="D348" s="99">
        <v>5.35459040108E11</v>
      </c>
      <c r="E348" s="99">
        <v>1503.0</v>
      </c>
      <c r="F348" s="99" t="s">
        <v>3863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4"/>
      <c r="B349" s="113" t="s">
        <v>3864</v>
      </c>
      <c r="C349" s="99">
        <v>9.38476274E9</v>
      </c>
      <c r="D349" s="99">
        <v>5.35447151906E11</v>
      </c>
      <c r="E349" s="99">
        <v>699.0</v>
      </c>
      <c r="F349" s="99" t="s">
        <v>3273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"/>
      <c r="B350" s="113" t="s">
        <v>3865</v>
      </c>
      <c r="C350" s="99">
        <v>9.003059877E9</v>
      </c>
      <c r="D350" s="99" t="s">
        <v>3866</v>
      </c>
      <c r="E350" s="99">
        <v>699.0</v>
      </c>
      <c r="F350" s="99" t="s">
        <v>3273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99"/>
      <c r="B351" s="113" t="s">
        <v>3867</v>
      </c>
      <c r="C351" s="99" t="s">
        <v>3868</v>
      </c>
      <c r="D351" s="99">
        <v>1.15914739974E11</v>
      </c>
      <c r="E351" s="99">
        <v>1503.0</v>
      </c>
      <c r="F351" s="99" t="s">
        <v>3855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99"/>
      <c r="B352" s="99" t="s">
        <v>3869</v>
      </c>
      <c r="C352" s="99">
        <v>9.821949599E9</v>
      </c>
      <c r="D352" s="99">
        <v>5.35419631201E11</v>
      </c>
      <c r="E352" s="99">
        <v>699.0</v>
      </c>
      <c r="F352" s="99" t="s">
        <v>3870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"/>
      <c r="B353" s="99" t="s">
        <v>2759</v>
      </c>
      <c r="C353" s="114">
        <v>9.944115967E9</v>
      </c>
      <c r="D353" s="99">
        <v>1.08799962457E11</v>
      </c>
      <c r="E353" s="99">
        <v>1503.0</v>
      </c>
      <c r="F353" s="99" t="s">
        <v>3871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21"/>
      <c r="B354" s="99" t="s">
        <v>3872</v>
      </c>
      <c r="C354" s="114">
        <v>9.443505468E9</v>
      </c>
      <c r="D354" s="99">
        <v>5.35483720926E11</v>
      </c>
      <c r="E354" s="99">
        <v>4810.0</v>
      </c>
      <c r="F354" s="99" t="s">
        <v>3873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99"/>
      <c r="B355" s="99" t="s">
        <v>3874</v>
      </c>
      <c r="C355" s="114">
        <v>6.0149663448E10</v>
      </c>
      <c r="D355" s="99"/>
      <c r="E355" s="99">
        <v>699.0</v>
      </c>
      <c r="F355" s="99" t="s">
        <v>3503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"/>
      <c r="B356" s="113" t="s">
        <v>3875</v>
      </c>
      <c r="C356" s="99">
        <v>9.113945996E9</v>
      </c>
      <c r="D356" s="99">
        <v>5.35444341849E11</v>
      </c>
      <c r="E356" s="99">
        <v>699.0</v>
      </c>
      <c r="F356" s="99" t="s">
        <v>3870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"/>
      <c r="B357" s="113" t="s">
        <v>3876</v>
      </c>
      <c r="C357" s="99">
        <v>9.597227733E9</v>
      </c>
      <c r="D357" s="99">
        <v>1.15923764876E11</v>
      </c>
      <c r="E357" s="99">
        <v>699.0</v>
      </c>
      <c r="F357" s="99" t="s">
        <v>3870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"/>
      <c r="B358" s="99" t="s">
        <v>3877</v>
      </c>
      <c r="C358" s="99">
        <v>9.841836284E9</v>
      </c>
      <c r="D358" s="99"/>
      <c r="E358" s="99">
        <v>7080.0</v>
      </c>
      <c r="F358" s="99" t="s">
        <v>3677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"/>
      <c r="B359" s="128" t="s">
        <v>3878</v>
      </c>
      <c r="C359" s="99">
        <v>9.566771514E9</v>
      </c>
      <c r="D359" s="99" t="s">
        <v>3879</v>
      </c>
      <c r="E359" s="99">
        <v>3006.0</v>
      </c>
      <c r="F359" s="99" t="s">
        <v>3880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"/>
      <c r="B360" s="113" t="s">
        <v>3881</v>
      </c>
      <c r="C360" s="99">
        <v>8.838334566E9</v>
      </c>
      <c r="D360" s="99">
        <v>1.15940171522E11</v>
      </c>
      <c r="E360" s="99">
        <v>699.0</v>
      </c>
      <c r="F360" s="99" t="s">
        <v>3870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4"/>
      <c r="B361" s="113" t="s">
        <v>3882</v>
      </c>
      <c r="C361" s="99">
        <v>9.99499375E9</v>
      </c>
      <c r="D361" s="99">
        <v>5.35477155805E11</v>
      </c>
      <c r="E361" s="99">
        <v>699.0</v>
      </c>
      <c r="F361" s="99" t="s">
        <v>112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"/>
      <c r="B362" s="113" t="s">
        <v>3883</v>
      </c>
      <c r="C362" s="99" t="s">
        <v>3884</v>
      </c>
      <c r="D362" s="99">
        <v>5.35439755796E11</v>
      </c>
      <c r="E362" s="99">
        <v>2360.0</v>
      </c>
      <c r="F362" s="99" t="s">
        <v>266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99" t="s">
        <v>3885</v>
      </c>
      <c r="B363" s="90" t="s">
        <v>3886</v>
      </c>
      <c r="C363" s="99">
        <v>7.010608124E9</v>
      </c>
      <c r="D363" s="99">
        <v>5.72168016054E11</v>
      </c>
      <c r="E363" s="99">
        <v>699.0</v>
      </c>
      <c r="F363" s="99" t="s">
        <v>3546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"/>
      <c r="B364" s="99" t="s">
        <v>3887</v>
      </c>
      <c r="C364" s="99">
        <v>8.760028391E9</v>
      </c>
      <c r="D364" s="99">
        <v>1.08803913766E11</v>
      </c>
      <c r="E364" s="99">
        <v>699.0</v>
      </c>
      <c r="F364" s="99" t="s">
        <v>3609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"/>
      <c r="B365" s="99" t="s">
        <v>1102</v>
      </c>
      <c r="C365" s="99">
        <v>9.50001606E9</v>
      </c>
      <c r="D365" s="99">
        <v>5.35504562349E11</v>
      </c>
      <c r="E365" s="99">
        <v>699.0</v>
      </c>
      <c r="F365" s="99" t="s">
        <v>3609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99"/>
      <c r="B366" s="99" t="s">
        <v>3888</v>
      </c>
      <c r="C366" s="99" t="s">
        <v>3889</v>
      </c>
      <c r="D366" s="99" t="s">
        <v>3890</v>
      </c>
      <c r="E366" s="99">
        <v>4804.0</v>
      </c>
      <c r="F366" s="99" t="s">
        <v>3891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97"/>
      <c r="B367" s="97" t="s">
        <v>3892</v>
      </c>
      <c r="C367" s="97">
        <v>9.544477981E9</v>
      </c>
      <c r="D367" s="97">
        <v>5.72174900747E11</v>
      </c>
      <c r="E367" s="97">
        <v>699.0</v>
      </c>
      <c r="F367" s="99" t="s">
        <v>3546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99"/>
      <c r="B368" s="99" t="s">
        <v>3893</v>
      </c>
      <c r="C368" s="99">
        <v>8.248989197E9</v>
      </c>
      <c r="D368" s="99">
        <v>5.35446282994E11</v>
      </c>
      <c r="E368" s="99">
        <v>1503.0</v>
      </c>
      <c r="F368" s="99" t="s">
        <v>3894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"/>
      <c r="B369" s="99" t="s">
        <v>3895</v>
      </c>
      <c r="C369" s="99">
        <v>8.056842005E9</v>
      </c>
      <c r="D369" s="99">
        <v>5.72109043321E11</v>
      </c>
      <c r="E369" s="99">
        <v>1503.0</v>
      </c>
      <c r="F369" s="99" t="s">
        <v>3896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"/>
      <c r="B370" s="113" t="s">
        <v>3897</v>
      </c>
      <c r="C370" s="99">
        <v>9.952126958E9</v>
      </c>
      <c r="D370" s="99">
        <v>1.15947642716E11</v>
      </c>
      <c r="E370" s="99">
        <v>699.0</v>
      </c>
      <c r="F370" s="99" t="s">
        <v>3609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"/>
      <c r="B371" s="113" t="s">
        <v>3898</v>
      </c>
      <c r="C371" s="99">
        <v>7.395957449E9</v>
      </c>
      <c r="D371" s="99">
        <v>5.72162332333E11</v>
      </c>
      <c r="E371" s="99">
        <v>699.0</v>
      </c>
      <c r="F371" s="99" t="s">
        <v>3609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"/>
      <c r="B372" s="113"/>
      <c r="C372" s="99">
        <v>9.843072468E9</v>
      </c>
      <c r="D372" s="99">
        <v>5.35513772369E11</v>
      </c>
      <c r="E372" s="99">
        <v>699.0</v>
      </c>
      <c r="F372" s="99" t="s">
        <v>3546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"/>
      <c r="B373" s="99" t="s">
        <v>3899</v>
      </c>
      <c r="C373" s="99">
        <v>9.884946803E9</v>
      </c>
      <c r="D373" s="99">
        <v>5.35560669284E11</v>
      </c>
      <c r="E373" s="99">
        <v>2000.0</v>
      </c>
      <c r="F373" s="99" t="s">
        <v>3900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"/>
      <c r="B374" s="99" t="s">
        <v>3901</v>
      </c>
      <c r="C374" s="99">
        <v>9.444932252E9</v>
      </c>
      <c r="D374" s="99"/>
      <c r="E374" s="99"/>
      <c r="F374" s="113" t="s">
        <v>3902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97"/>
      <c r="B375" s="99" t="s">
        <v>3903</v>
      </c>
      <c r="C375" s="99">
        <v>9.884231113E9</v>
      </c>
      <c r="D375" s="99">
        <v>5.35500087089E11</v>
      </c>
      <c r="E375" s="99">
        <v>699.0</v>
      </c>
      <c r="F375" s="113" t="s">
        <v>3546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4"/>
      <c r="B376" s="99" t="s">
        <v>3904</v>
      </c>
      <c r="C376" s="99">
        <v>7.339271386E9</v>
      </c>
      <c r="D376" s="99">
        <v>5.72189506195E11</v>
      </c>
      <c r="E376" s="99">
        <v>699.0</v>
      </c>
      <c r="F376" s="99" t="s">
        <v>3546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4"/>
      <c r="B377" s="99" t="s">
        <v>3905</v>
      </c>
      <c r="C377" s="99">
        <v>9.884029025E9</v>
      </c>
      <c r="D377" s="99">
        <v>5.72103409434E11</v>
      </c>
      <c r="E377" s="99">
        <v>699.0</v>
      </c>
      <c r="F377" s="99" t="s">
        <v>3546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"/>
      <c r="B378" s="99" t="s">
        <v>3906</v>
      </c>
      <c r="C378" s="99">
        <v>9.989433311E9</v>
      </c>
      <c r="D378" s="99">
        <v>6.17945044741E11</v>
      </c>
      <c r="E378" s="99">
        <v>1503.0</v>
      </c>
      <c r="F378" s="99" t="s">
        <v>3907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"/>
      <c r="B379" s="99" t="s">
        <v>3908</v>
      </c>
      <c r="C379" s="99">
        <v>9.360725638E9</v>
      </c>
      <c r="D379" s="99">
        <v>1.15973580475E11</v>
      </c>
      <c r="E379" s="99">
        <v>699.0</v>
      </c>
      <c r="F379" s="99" t="s">
        <v>3546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"/>
      <c r="B380" s="99" t="s">
        <v>3909</v>
      </c>
      <c r="C380" s="99" t="s">
        <v>3910</v>
      </c>
      <c r="D380" s="99">
        <v>5.72197139349E11</v>
      </c>
      <c r="E380" s="99">
        <v>699.0</v>
      </c>
      <c r="F380" s="99" t="s">
        <v>60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99" t="s">
        <v>3911</v>
      </c>
      <c r="B381" s="90" t="s">
        <v>3912</v>
      </c>
      <c r="C381" s="99" t="s">
        <v>3913</v>
      </c>
      <c r="D381" s="113">
        <v>5.72264726275E11</v>
      </c>
      <c r="E381" s="99">
        <v>7080.0</v>
      </c>
      <c r="F381" s="99" t="s">
        <v>3914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"/>
      <c r="B382" s="90" t="s">
        <v>3915</v>
      </c>
      <c r="C382" s="99" t="s">
        <v>3916</v>
      </c>
      <c r="D382" s="99">
        <v>5.35577560927E11</v>
      </c>
      <c r="E382" s="99">
        <v>699.0</v>
      </c>
      <c r="F382" s="99" t="s">
        <v>3917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6.5" customHeight="1">
      <c r="A383" s="14"/>
      <c r="B383" s="99" t="s">
        <v>3918</v>
      </c>
      <c r="C383" s="99">
        <v>7.259665802E9</v>
      </c>
      <c r="D383" s="99">
        <v>3.9416212716E11</v>
      </c>
      <c r="E383" s="99">
        <v>786.0</v>
      </c>
      <c r="F383" s="99" t="s">
        <v>3273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99"/>
      <c r="B384" s="99" t="s">
        <v>3919</v>
      </c>
      <c r="C384" s="99">
        <v>8.056066143E9</v>
      </c>
      <c r="D384" s="99">
        <v>1.11126477469E11</v>
      </c>
      <c r="E384" s="99">
        <v>699.0</v>
      </c>
      <c r="F384" s="99" t="s">
        <v>112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"/>
      <c r="B385" s="99" t="s">
        <v>3920</v>
      </c>
      <c r="C385" s="99">
        <v>6.1405362246E10</v>
      </c>
      <c r="D385" s="99">
        <v>1.08810776953E11</v>
      </c>
      <c r="E385" s="99">
        <v>666.0</v>
      </c>
      <c r="F385" s="99" t="s">
        <v>112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"/>
      <c r="B386" s="99" t="s">
        <v>3921</v>
      </c>
      <c r="C386" s="99">
        <v>9.345931363E9</v>
      </c>
      <c r="D386" s="99">
        <v>5.72268243795E11</v>
      </c>
      <c r="E386" s="99">
        <v>786.0</v>
      </c>
      <c r="F386" s="99" t="s">
        <v>112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"/>
      <c r="B387" s="99" t="s">
        <v>3652</v>
      </c>
      <c r="C387" s="99">
        <v>9.952568196E9</v>
      </c>
      <c r="D387" s="99">
        <v>5.72168434623E11</v>
      </c>
      <c r="E387" s="99">
        <v>699.0</v>
      </c>
      <c r="F387" s="99" t="s">
        <v>112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"/>
      <c r="B388" s="99" t="s">
        <v>3922</v>
      </c>
      <c r="C388" s="99">
        <v>9.943761643E9</v>
      </c>
      <c r="D388" s="99">
        <v>5.77116891799E11</v>
      </c>
      <c r="E388" s="99">
        <v>7080.0</v>
      </c>
      <c r="F388" s="99" t="s">
        <v>3923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"/>
      <c r="B389" s="113" t="s">
        <v>3924</v>
      </c>
      <c r="C389" s="99" t="s">
        <v>3925</v>
      </c>
      <c r="D389" s="99">
        <v>5.35651803563E11</v>
      </c>
      <c r="E389" s="99">
        <v>3604.0</v>
      </c>
      <c r="F389" s="113" t="s">
        <v>96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"/>
      <c r="B390" s="90" t="s">
        <v>3926</v>
      </c>
      <c r="C390" s="99">
        <v>9.96209433E9</v>
      </c>
      <c r="D390" s="99">
        <v>1.15981762294E11</v>
      </c>
      <c r="E390" s="99">
        <v>699.0</v>
      </c>
      <c r="F390" s="99" t="s">
        <v>112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"/>
      <c r="B391" s="113" t="s">
        <v>3927</v>
      </c>
      <c r="C391" s="99" t="s">
        <v>3928</v>
      </c>
      <c r="D391" s="99">
        <v>5.356895218E11</v>
      </c>
      <c r="E391" s="99">
        <v>699.0</v>
      </c>
      <c r="F391" s="113" t="s">
        <v>60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"/>
      <c r="B392" s="90" t="s">
        <v>3929</v>
      </c>
      <c r="C392" s="99">
        <v>7.598652205E9</v>
      </c>
      <c r="D392" s="99">
        <v>5.35622206582E11</v>
      </c>
      <c r="E392" s="99">
        <v>699.0</v>
      </c>
      <c r="F392" s="99" t="s">
        <v>3273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"/>
      <c r="B393" s="113" t="s">
        <v>3930</v>
      </c>
      <c r="C393" s="99" t="s">
        <v>3931</v>
      </c>
      <c r="D393" s="99">
        <v>1.16004747127E11</v>
      </c>
      <c r="E393" s="99">
        <v>699.0</v>
      </c>
      <c r="F393" s="99" t="s">
        <v>112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"/>
      <c r="B394" s="99" t="s">
        <v>3932</v>
      </c>
      <c r="C394" s="99">
        <v>8.870352995E9</v>
      </c>
      <c r="D394" s="99">
        <v>4.94056075249E11</v>
      </c>
      <c r="E394" s="99">
        <v>699.0</v>
      </c>
      <c r="F394" s="99" t="s">
        <v>60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"/>
      <c r="B395" s="90" t="s">
        <v>3933</v>
      </c>
      <c r="C395" s="99" t="s">
        <v>3934</v>
      </c>
      <c r="D395" s="99">
        <v>1.16006069652E11</v>
      </c>
      <c r="E395" s="99">
        <v>699.0</v>
      </c>
      <c r="F395" s="99" t="s">
        <v>112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"/>
      <c r="B396" s="99" t="s">
        <v>3935</v>
      </c>
      <c r="C396" s="99">
        <v>9.916736502E9</v>
      </c>
      <c r="D396" s="99">
        <v>5.7223617212E11</v>
      </c>
      <c r="E396" s="99">
        <v>699.0</v>
      </c>
      <c r="F396" s="99" t="s">
        <v>112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"/>
      <c r="B397" s="99" t="s">
        <v>3936</v>
      </c>
      <c r="C397" s="99" t="s">
        <v>3937</v>
      </c>
      <c r="D397" s="99">
        <v>1.16007072367E11</v>
      </c>
      <c r="E397" s="99">
        <v>699.0</v>
      </c>
      <c r="F397" s="99" t="s">
        <v>60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99"/>
      <c r="B398" s="99" t="s">
        <v>3938</v>
      </c>
      <c r="C398" s="99">
        <v>9.095088927E9</v>
      </c>
      <c r="D398" s="99">
        <v>5.72202866936E11</v>
      </c>
      <c r="E398" s="99">
        <v>699.0</v>
      </c>
      <c r="F398" s="99" t="s">
        <v>3441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4"/>
      <c r="B399" s="99" t="s">
        <v>3939</v>
      </c>
      <c r="C399" s="99">
        <v>9.025331476E9</v>
      </c>
      <c r="D399" s="99">
        <v>1.08812795168E11</v>
      </c>
      <c r="E399" s="99">
        <v>1503.0</v>
      </c>
      <c r="F399" s="99" t="s">
        <v>3940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"/>
      <c r="B400" s="99" t="s">
        <v>3941</v>
      </c>
      <c r="C400" s="99">
        <v>9.655500572E9</v>
      </c>
      <c r="D400" s="99">
        <v>5.35618925257E11</v>
      </c>
      <c r="E400" s="99">
        <v>702.0</v>
      </c>
      <c r="F400" s="99" t="s">
        <v>3942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"/>
      <c r="B401" s="99" t="s">
        <v>3943</v>
      </c>
      <c r="C401" s="99">
        <v>6.38209887E9</v>
      </c>
      <c r="D401" s="99">
        <v>5.35683615336E11</v>
      </c>
      <c r="E401" s="99">
        <v>1503.0</v>
      </c>
      <c r="F401" s="99" t="s">
        <v>3944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"/>
      <c r="B402" s="99" t="s">
        <v>3945</v>
      </c>
      <c r="C402" s="99">
        <v>8.940027807E9</v>
      </c>
      <c r="D402" s="99">
        <v>5.35614323552E11</v>
      </c>
      <c r="E402" s="99">
        <v>699.0</v>
      </c>
      <c r="F402" s="99" t="s">
        <v>3273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"/>
      <c r="B403" s="99" t="s">
        <v>3946</v>
      </c>
      <c r="C403" s="99">
        <v>7.539976254E9</v>
      </c>
      <c r="D403" s="99">
        <v>5.356590909E11</v>
      </c>
      <c r="E403" s="99">
        <v>699.0</v>
      </c>
      <c r="F403" s="99" t="s">
        <v>3609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99"/>
      <c r="B404" s="99" t="s">
        <v>3947</v>
      </c>
      <c r="C404" s="99" t="s">
        <v>3948</v>
      </c>
      <c r="D404" s="99">
        <v>5.35698184673E11</v>
      </c>
      <c r="E404" s="99">
        <v>2000.0</v>
      </c>
      <c r="F404" s="99" t="s">
        <v>3900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"/>
      <c r="B405" s="99" t="s">
        <v>3949</v>
      </c>
      <c r="C405" s="99">
        <v>9.09501111E9</v>
      </c>
      <c r="D405" s="99" t="s">
        <v>3950</v>
      </c>
      <c r="E405" s="99">
        <v>1503.0</v>
      </c>
      <c r="F405" s="99" t="s">
        <v>3951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"/>
      <c r="B406" s="99" t="s">
        <v>3952</v>
      </c>
      <c r="C406" s="99">
        <v>9.941855041E9</v>
      </c>
      <c r="D406" s="99">
        <v>6.96015618486E11</v>
      </c>
      <c r="E406" s="99">
        <v>1503.0</v>
      </c>
      <c r="F406" s="99" t="s">
        <v>3953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99"/>
      <c r="B407" s="99" t="s">
        <v>3954</v>
      </c>
      <c r="C407" s="99">
        <v>9.865348272E9</v>
      </c>
      <c r="D407" s="99">
        <v>5.72263467644E11</v>
      </c>
      <c r="E407" s="99">
        <v>4405.0</v>
      </c>
      <c r="F407" s="99" t="s">
        <v>3431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"/>
      <c r="B408" s="115"/>
      <c r="C408" s="99"/>
      <c r="D408" s="99"/>
      <c r="E408" s="99"/>
      <c r="F408" s="99" t="s">
        <v>3955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"/>
      <c r="B409" s="90" t="s">
        <v>3956</v>
      </c>
      <c r="C409" s="99" t="s">
        <v>3957</v>
      </c>
      <c r="D409" s="99">
        <v>1.16020059844E11</v>
      </c>
      <c r="E409" s="99">
        <v>6720.0</v>
      </c>
      <c r="F409" s="99" t="s">
        <v>3958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"/>
      <c r="B410" s="99" t="s">
        <v>3959</v>
      </c>
      <c r="C410" s="99">
        <v>9.884401299E9</v>
      </c>
      <c r="D410" s="99">
        <v>5.72299172075E11</v>
      </c>
      <c r="E410" s="99">
        <v>699.0</v>
      </c>
      <c r="F410" s="99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"/>
      <c r="B411" s="99" t="s">
        <v>3960</v>
      </c>
      <c r="C411" s="99" t="s">
        <v>3961</v>
      </c>
      <c r="D411" s="99">
        <v>5.35670204568E11</v>
      </c>
      <c r="E411" s="99">
        <v>7080.0</v>
      </c>
      <c r="F411" s="99" t="s">
        <v>3774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"/>
      <c r="B412" s="90" t="s">
        <v>3962</v>
      </c>
      <c r="C412" s="99" t="s">
        <v>3167</v>
      </c>
      <c r="D412" s="99">
        <v>1.08814813519E11</v>
      </c>
      <c r="E412" s="99">
        <v>2360.0</v>
      </c>
      <c r="F412" s="99" t="s">
        <v>266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"/>
      <c r="B413" s="90" t="s">
        <v>3963</v>
      </c>
      <c r="C413" s="99">
        <v>9.842177662E9</v>
      </c>
      <c r="D413" s="99">
        <v>5.72207680032E11</v>
      </c>
      <c r="E413" s="99">
        <v>1503.0</v>
      </c>
      <c r="F413" s="99" t="s">
        <v>3964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"/>
      <c r="B414" s="99" t="s">
        <v>3965</v>
      </c>
      <c r="C414" s="99">
        <v>8.24806948E9</v>
      </c>
      <c r="D414" s="99">
        <v>5.35689926538E11</v>
      </c>
      <c r="E414" s="99">
        <v>5010.0</v>
      </c>
      <c r="F414" s="99" t="s">
        <v>3966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"/>
      <c r="B415" s="115"/>
      <c r="C415" s="99"/>
      <c r="D415" s="99"/>
      <c r="E415" s="99"/>
      <c r="F415" s="99" t="s">
        <v>3967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"/>
      <c r="B416" s="115"/>
      <c r="C416" s="99"/>
      <c r="D416" s="99"/>
      <c r="E416" s="99"/>
      <c r="F416" s="99" t="s">
        <v>3968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99"/>
      <c r="B417" s="90" t="s">
        <v>3969</v>
      </c>
      <c r="C417" s="99">
        <v>8.838877554E9</v>
      </c>
      <c r="D417" s="99">
        <v>4.38221419662E11</v>
      </c>
      <c r="E417" s="99">
        <v>1503.0</v>
      </c>
      <c r="F417" s="99" t="s">
        <v>3970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"/>
      <c r="B418" s="90" t="s">
        <v>3971</v>
      </c>
      <c r="C418" s="99">
        <v>8.608229247E9</v>
      </c>
      <c r="D418" s="99">
        <v>5.35667901888E11</v>
      </c>
      <c r="E418" s="99">
        <v>699.0</v>
      </c>
      <c r="F418" s="99" t="s">
        <v>3609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4"/>
      <c r="B419" s="99" t="s">
        <v>3972</v>
      </c>
      <c r="C419" s="99">
        <v>9.500850518E9</v>
      </c>
      <c r="D419" s="99">
        <v>5.35610969142E11</v>
      </c>
      <c r="E419" s="99">
        <v>1503.0</v>
      </c>
      <c r="F419" s="99" t="s">
        <v>3973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4"/>
      <c r="B420" s="99" t="s">
        <v>3974</v>
      </c>
      <c r="C420" s="99">
        <v>9.841733845E9</v>
      </c>
      <c r="D420" s="99">
        <v>1.16027380398E11</v>
      </c>
      <c r="E420" s="99">
        <v>699.0</v>
      </c>
      <c r="F420" s="99" t="s">
        <v>3609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4"/>
      <c r="B421" s="99" t="s">
        <v>3975</v>
      </c>
      <c r="C421" s="99">
        <v>9.994226324E9</v>
      </c>
      <c r="D421" s="99">
        <v>5.35690928715E11</v>
      </c>
      <c r="E421" s="99">
        <v>1503.0</v>
      </c>
      <c r="F421" s="99" t="s">
        <v>3976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99" t="s">
        <v>3977</v>
      </c>
      <c r="B422" s="99" t="s">
        <v>3978</v>
      </c>
      <c r="C422" s="99" t="s">
        <v>3979</v>
      </c>
      <c r="D422" s="99">
        <v>5.35743296957E11</v>
      </c>
      <c r="E422" s="99">
        <v>699.0</v>
      </c>
      <c r="F422" s="113" t="s">
        <v>60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4"/>
      <c r="B423" s="90" t="s">
        <v>3980</v>
      </c>
      <c r="C423" s="99">
        <v>9.941890188E9</v>
      </c>
      <c r="D423" s="99">
        <v>1.16041459442E11</v>
      </c>
      <c r="E423" s="99">
        <v>699.0</v>
      </c>
      <c r="F423" s="99" t="s">
        <v>60</v>
      </c>
      <c r="G423" s="100"/>
      <c r="H423" s="14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4"/>
      <c r="B424" s="90" t="s">
        <v>3981</v>
      </c>
      <c r="C424" s="99">
        <v>9.884075331E9</v>
      </c>
      <c r="D424" s="99">
        <v>1.16040564537E11</v>
      </c>
      <c r="E424" s="99">
        <v>6300.0</v>
      </c>
      <c r="F424" s="99" t="s">
        <v>3982</v>
      </c>
      <c r="G424" s="100"/>
      <c r="H424" s="14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4"/>
      <c r="B425" s="99" t="s">
        <v>3983</v>
      </c>
      <c r="C425" s="99" t="s">
        <v>3984</v>
      </c>
      <c r="D425" s="99">
        <v>1.08816579717E11</v>
      </c>
      <c r="E425" s="99">
        <v>699.0</v>
      </c>
      <c r="F425" s="99" t="s">
        <v>3273</v>
      </c>
      <c r="G425" s="100"/>
      <c r="H425" s="14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12"/>
      <c r="B426" s="99" t="s">
        <v>3985</v>
      </c>
      <c r="C426" s="99">
        <v>9.787214918E9</v>
      </c>
      <c r="D426" s="99">
        <v>5.35789134637E11</v>
      </c>
      <c r="E426" s="99">
        <v>699.0</v>
      </c>
      <c r="F426" s="99" t="s">
        <v>3273</v>
      </c>
      <c r="G426" s="100"/>
      <c r="H426" s="14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99"/>
      <c r="B427" s="99" t="s">
        <v>3986</v>
      </c>
      <c r="C427" s="99">
        <v>7.7080909E9</v>
      </c>
      <c r="D427" s="99" t="s">
        <v>3987</v>
      </c>
      <c r="E427" s="99">
        <v>699.0</v>
      </c>
      <c r="F427" s="99" t="s">
        <v>3273</v>
      </c>
      <c r="G427" s="100"/>
      <c r="H427" s="14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12"/>
      <c r="B428" s="113" t="s">
        <v>3988</v>
      </c>
      <c r="C428" s="99">
        <v>9.629835493E9</v>
      </c>
      <c r="D428" s="113">
        <v>5.35604379299E11</v>
      </c>
      <c r="E428" s="99">
        <v>699.0</v>
      </c>
      <c r="F428" s="113" t="s">
        <v>60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12"/>
      <c r="B429" s="90" t="s">
        <v>3989</v>
      </c>
      <c r="C429" s="113">
        <v>9.385607998E9</v>
      </c>
      <c r="D429" s="113">
        <v>6.15381483602E11</v>
      </c>
      <c r="E429" s="99">
        <v>699.0</v>
      </c>
      <c r="F429" s="99" t="s">
        <v>3273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12"/>
      <c r="B430" s="113" t="s">
        <v>3990</v>
      </c>
      <c r="C430" s="113">
        <v>9.940548231E9</v>
      </c>
      <c r="D430" s="113">
        <v>5.35609169755E11</v>
      </c>
      <c r="E430" s="99">
        <v>699.0</v>
      </c>
      <c r="F430" s="99" t="s">
        <v>3441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12"/>
      <c r="B431" s="113" t="s">
        <v>3991</v>
      </c>
      <c r="C431" s="113">
        <v>9.489570508E9</v>
      </c>
      <c r="D431" s="113">
        <v>5.72350701412E11</v>
      </c>
      <c r="E431" s="99">
        <v>7080.0</v>
      </c>
      <c r="F431" s="99" t="s">
        <v>3982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12"/>
      <c r="B432" s="113" t="s">
        <v>3992</v>
      </c>
      <c r="C432" s="113">
        <v>8.148523507E9</v>
      </c>
      <c r="D432" s="113">
        <v>1.08818771951E11</v>
      </c>
      <c r="E432" s="113">
        <v>699.0</v>
      </c>
      <c r="F432" s="99" t="s">
        <v>3273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12"/>
      <c r="B433" s="113" t="s">
        <v>3993</v>
      </c>
      <c r="C433" s="113">
        <v>7.030977861E9</v>
      </c>
      <c r="D433" s="113">
        <v>5.35774119598E11</v>
      </c>
      <c r="E433" s="113">
        <v>699.0</v>
      </c>
      <c r="F433" s="99" t="s">
        <v>3441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99"/>
      <c r="B434" s="113" t="s">
        <v>3994</v>
      </c>
      <c r="C434" s="113" t="s">
        <v>3995</v>
      </c>
      <c r="D434" s="113">
        <v>1.16054733401E11</v>
      </c>
      <c r="E434" s="113">
        <v>1503.0</v>
      </c>
      <c r="F434" s="113" t="s">
        <v>268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29"/>
      <c r="B435" s="90" t="s">
        <v>3996</v>
      </c>
      <c r="C435" s="113">
        <v>8.66800799E9</v>
      </c>
      <c r="D435" s="113">
        <v>1.08818176917E11</v>
      </c>
      <c r="E435" s="113">
        <v>699.0</v>
      </c>
      <c r="F435" s="99" t="s">
        <v>3273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12"/>
      <c r="B436" s="99" t="s">
        <v>3997</v>
      </c>
      <c r="C436" s="113" t="s">
        <v>3998</v>
      </c>
      <c r="D436" s="99"/>
      <c r="E436" s="99"/>
      <c r="F436" s="99" t="s">
        <v>3999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12"/>
      <c r="B437" s="90" t="s">
        <v>4000</v>
      </c>
      <c r="C437" s="113">
        <v>8.667866548E9</v>
      </c>
      <c r="D437" s="113">
        <v>1.16012245935E11</v>
      </c>
      <c r="E437" s="99">
        <v>1503.0</v>
      </c>
      <c r="F437" s="113" t="s">
        <v>4001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12"/>
      <c r="B438" s="113" t="s">
        <v>4002</v>
      </c>
      <c r="C438" s="113">
        <v>9.710310577E9</v>
      </c>
      <c r="D438" s="113">
        <v>5.34790263739E11</v>
      </c>
      <c r="E438" s="99">
        <v>786.0</v>
      </c>
      <c r="F438" s="113" t="s">
        <v>3273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12"/>
      <c r="B439" s="113" t="s">
        <v>4003</v>
      </c>
      <c r="C439" s="113">
        <v>7.411225555E9</v>
      </c>
      <c r="D439" s="113">
        <v>6.412090031E11</v>
      </c>
      <c r="E439" s="99">
        <v>699.0</v>
      </c>
      <c r="F439" s="113" t="s">
        <v>3273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12"/>
      <c r="B440" s="113" t="s">
        <v>4004</v>
      </c>
      <c r="C440" s="113" t="s">
        <v>4005</v>
      </c>
      <c r="D440" s="113">
        <v>1.16058139596E11</v>
      </c>
      <c r="E440" s="99">
        <v>699.0</v>
      </c>
      <c r="F440" s="113" t="s">
        <v>60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12"/>
      <c r="B441" s="90" t="s">
        <v>4006</v>
      </c>
      <c r="C441" s="113">
        <v>9.597374399E9</v>
      </c>
      <c r="D441" s="113">
        <v>5.35736246002E11</v>
      </c>
      <c r="E441" s="99">
        <v>699.0</v>
      </c>
      <c r="F441" s="113" t="s">
        <v>3441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12"/>
      <c r="B442" s="113" t="s">
        <v>4007</v>
      </c>
      <c r="C442" s="113">
        <v>9.789724995E9</v>
      </c>
      <c r="D442" s="113" t="s">
        <v>4008</v>
      </c>
      <c r="E442" s="99">
        <v>699.0</v>
      </c>
      <c r="F442" s="113" t="s">
        <v>3609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12"/>
      <c r="B443" s="113" t="s">
        <v>4009</v>
      </c>
      <c r="C443" s="113">
        <v>9.360556549E9</v>
      </c>
      <c r="D443" s="113">
        <v>5.35700066939E11</v>
      </c>
      <c r="E443" s="99">
        <v>699.0</v>
      </c>
      <c r="F443" s="113" t="s">
        <v>3609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12"/>
      <c r="B444" s="113" t="s">
        <v>4010</v>
      </c>
      <c r="C444" s="113">
        <v>9.988877825E9</v>
      </c>
      <c r="D444" s="113">
        <v>5.35700065441E11</v>
      </c>
      <c r="E444" s="99">
        <v>699.0</v>
      </c>
      <c r="F444" s="113" t="s">
        <v>3609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12"/>
      <c r="B445" s="113" t="s">
        <v>4011</v>
      </c>
      <c r="C445" s="113" t="s">
        <v>4012</v>
      </c>
      <c r="D445" s="113">
        <v>5.72391121284E11</v>
      </c>
      <c r="E445" s="99">
        <v>1503.0</v>
      </c>
      <c r="F445" s="113" t="s">
        <v>4013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12"/>
      <c r="B446" s="113" t="s">
        <v>4014</v>
      </c>
      <c r="C446" s="113">
        <v>9.360432636E9</v>
      </c>
      <c r="D446" s="113">
        <v>1.16060697431E11</v>
      </c>
      <c r="E446" s="99">
        <v>699.0</v>
      </c>
      <c r="F446" s="113" t="s">
        <v>3546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12"/>
      <c r="B447" s="113" t="s">
        <v>4015</v>
      </c>
      <c r="C447" s="113" t="s">
        <v>4016</v>
      </c>
      <c r="D447" s="113">
        <v>5.35776229484E11</v>
      </c>
      <c r="E447" s="113">
        <v>7080.0</v>
      </c>
      <c r="F447" s="113" t="s">
        <v>3853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12"/>
      <c r="B448" s="113" t="s">
        <v>4017</v>
      </c>
      <c r="C448" s="113">
        <v>8.608461753E9</v>
      </c>
      <c r="D448" s="113" t="s">
        <v>4018</v>
      </c>
      <c r="E448" s="99">
        <v>699.0</v>
      </c>
      <c r="F448" s="113" t="s">
        <v>112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12"/>
      <c r="B449" s="113" t="s">
        <v>4019</v>
      </c>
      <c r="C449" s="113">
        <v>9.94117002E9</v>
      </c>
      <c r="D449" s="113">
        <v>5.35700731206E11</v>
      </c>
      <c r="E449" s="99">
        <v>7080.0</v>
      </c>
      <c r="F449" s="113" t="s">
        <v>3853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12"/>
      <c r="B450" s="113" t="s">
        <v>4020</v>
      </c>
      <c r="C450" s="113">
        <v>7.349384012E9</v>
      </c>
      <c r="D450" s="113">
        <v>1.1606508003E11</v>
      </c>
      <c r="E450" s="99">
        <v>699.0</v>
      </c>
      <c r="F450" s="113" t="s">
        <v>3503</v>
      </c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99"/>
      <c r="B451" s="113" t="s">
        <v>4021</v>
      </c>
      <c r="C451" s="113">
        <v>9.566542883E9</v>
      </c>
      <c r="D451" s="113">
        <v>4.07771730712E11</v>
      </c>
      <c r="E451" s="113">
        <v>1503.0</v>
      </c>
      <c r="F451" s="113" t="s">
        <v>3849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12"/>
      <c r="B452" s="113" t="s">
        <v>4022</v>
      </c>
      <c r="C452" s="113" t="s">
        <v>3679</v>
      </c>
      <c r="D452" s="113">
        <v>1.16064524186E11</v>
      </c>
      <c r="E452" s="113">
        <v>3150.0</v>
      </c>
      <c r="F452" s="113" t="s">
        <v>58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12"/>
      <c r="B453" s="113" t="s">
        <v>4023</v>
      </c>
      <c r="C453" s="113">
        <v>9.942144044E9</v>
      </c>
      <c r="D453" s="113">
        <v>5.72376533614E11</v>
      </c>
      <c r="E453" s="113">
        <v>699.0</v>
      </c>
      <c r="F453" s="113" t="s">
        <v>112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21"/>
      <c r="B454" s="113" t="s">
        <v>4024</v>
      </c>
      <c r="C454" s="113">
        <v>9.840699947E9</v>
      </c>
      <c r="D454" s="113">
        <v>5.3570779673E11</v>
      </c>
      <c r="E454" s="113">
        <v>2000.0</v>
      </c>
      <c r="F454" s="113" t="s">
        <v>4025</v>
      </c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ht="15.75" customHeight="1">
      <c r="A455" s="121"/>
      <c r="B455" s="113" t="s">
        <v>4026</v>
      </c>
      <c r="C455" s="113">
        <v>9.551986546E9</v>
      </c>
      <c r="D455" s="113">
        <v>3.942377514E9</v>
      </c>
      <c r="E455" s="113">
        <v>699.0</v>
      </c>
      <c r="F455" s="113" t="s">
        <v>3503</v>
      </c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ht="15.75" customHeight="1">
      <c r="A456" s="112"/>
      <c r="B456" s="113" t="s">
        <v>4027</v>
      </c>
      <c r="C456" s="113" t="s">
        <v>4028</v>
      </c>
      <c r="D456" s="113">
        <v>5.72388800615E11</v>
      </c>
      <c r="E456" s="113">
        <v>699.0</v>
      </c>
      <c r="F456" s="113" t="s">
        <v>112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12"/>
      <c r="B457" s="113" t="s">
        <v>4029</v>
      </c>
      <c r="C457" s="113">
        <v>9.789998237E9</v>
      </c>
      <c r="D457" s="113">
        <v>1.08821911927E11</v>
      </c>
      <c r="E457" s="113">
        <v>1503.0</v>
      </c>
      <c r="F457" s="113" t="s">
        <v>4030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21"/>
      <c r="B458" s="113" t="s">
        <v>4031</v>
      </c>
      <c r="C458" s="113">
        <v>8.220163383E9</v>
      </c>
      <c r="D458" s="113">
        <v>5.35767199208E11</v>
      </c>
      <c r="E458" s="113">
        <v>250.0</v>
      </c>
      <c r="F458" s="113" t="s">
        <v>4032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21"/>
      <c r="B459" s="113" t="s">
        <v>4033</v>
      </c>
      <c r="C459" s="113">
        <v>9.566115304E9</v>
      </c>
      <c r="D459" s="113">
        <v>5.72348957409E11</v>
      </c>
      <c r="E459" s="113">
        <v>1503.0</v>
      </c>
      <c r="F459" s="113" t="s">
        <v>4034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21"/>
      <c r="B460" s="113" t="s">
        <v>4035</v>
      </c>
      <c r="C460" s="113">
        <v>7.259792206E9</v>
      </c>
      <c r="D460" s="113">
        <v>9.52749017738E11</v>
      </c>
      <c r="E460" s="113">
        <v>1503.0</v>
      </c>
      <c r="F460" s="113" t="s">
        <v>4036</v>
      </c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ht="15.75" customHeight="1">
      <c r="A461" s="121"/>
      <c r="B461" s="113" t="s">
        <v>4037</v>
      </c>
      <c r="C461" s="113">
        <v>9.940338929E9</v>
      </c>
      <c r="D461" s="113">
        <v>1.08822332604E11</v>
      </c>
      <c r="E461" s="113">
        <v>1503.0</v>
      </c>
      <c r="F461" s="113" t="s">
        <v>4038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21"/>
      <c r="B462" s="113" t="s">
        <v>4039</v>
      </c>
      <c r="C462" s="113">
        <v>8.608021157E9</v>
      </c>
      <c r="D462" s="113">
        <v>5.72309958768E11</v>
      </c>
      <c r="E462" s="113">
        <v>1503.0</v>
      </c>
      <c r="F462" s="113" t="s">
        <v>4040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21"/>
      <c r="B463" s="113" t="s">
        <v>4041</v>
      </c>
      <c r="C463" s="113">
        <v>9.787410925E9</v>
      </c>
      <c r="D463" s="113">
        <v>5.35733566375E11</v>
      </c>
      <c r="E463" s="113">
        <v>350.0</v>
      </c>
      <c r="F463" s="113" t="s">
        <v>2786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21"/>
      <c r="B464" s="113" t="s">
        <v>4042</v>
      </c>
      <c r="C464" s="113">
        <v>8.148160148E9</v>
      </c>
      <c r="D464" s="113">
        <v>1.16050527667E11</v>
      </c>
      <c r="E464" s="113">
        <v>1398.0</v>
      </c>
      <c r="F464" s="113" t="s">
        <v>4043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21"/>
      <c r="B465" s="113" t="s">
        <v>4044</v>
      </c>
      <c r="C465" s="113" t="s">
        <v>4045</v>
      </c>
      <c r="D465" s="113">
        <v>5.72340848517E11</v>
      </c>
      <c r="E465" s="113">
        <v>1503.0</v>
      </c>
      <c r="F465" s="113" t="s">
        <v>4030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1"/>
      <c r="B466" s="113" t="s">
        <v>4046</v>
      </c>
      <c r="C466" s="113">
        <v>9.500834738E9</v>
      </c>
      <c r="D466" s="113">
        <v>5.3576929742E11</v>
      </c>
      <c r="E466" s="113">
        <v>699.0</v>
      </c>
      <c r="F466" s="113" t="s">
        <v>112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99" t="s">
        <v>4047</v>
      </c>
      <c r="B467" s="113" t="s">
        <v>4048</v>
      </c>
      <c r="C467" s="113" t="s">
        <v>4049</v>
      </c>
      <c r="D467" s="113">
        <v>2.29749172606E11</v>
      </c>
      <c r="E467" s="113">
        <v>1503.0</v>
      </c>
      <c r="F467" s="113" t="s">
        <v>4050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21"/>
      <c r="B468" s="90" t="s">
        <v>4051</v>
      </c>
      <c r="C468" s="113" t="s">
        <v>4052</v>
      </c>
      <c r="D468" s="113">
        <v>5.35839793097E11</v>
      </c>
      <c r="E468" s="113">
        <v>1503.0</v>
      </c>
      <c r="F468" s="113" t="s">
        <v>4053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21"/>
      <c r="B469" s="90" t="s">
        <v>4054</v>
      </c>
      <c r="C469" s="113">
        <v>9.789616575E9</v>
      </c>
      <c r="D469" s="113">
        <v>1.16093492147E11</v>
      </c>
      <c r="E469" s="113">
        <v>699.0</v>
      </c>
      <c r="F469" s="113" t="s">
        <v>3273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21"/>
      <c r="B470" s="113" t="s">
        <v>4055</v>
      </c>
      <c r="C470" s="113">
        <v>9.894918391E9</v>
      </c>
      <c r="D470" s="113">
        <v>5.72491313008E11</v>
      </c>
      <c r="E470" s="113">
        <v>699.0</v>
      </c>
      <c r="F470" s="113" t="s">
        <v>3273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21"/>
      <c r="B471" s="113" t="s">
        <v>4056</v>
      </c>
      <c r="C471" s="113">
        <v>8.919974988E9</v>
      </c>
      <c r="D471" s="113">
        <v>5.35874189626E11</v>
      </c>
      <c r="E471" s="113">
        <v>1503.0</v>
      </c>
      <c r="F471" s="113" t="s">
        <v>4057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1"/>
      <c r="B472" s="113" t="s">
        <v>4058</v>
      </c>
      <c r="C472" s="113">
        <v>8.695730001E9</v>
      </c>
      <c r="D472" s="113">
        <v>5.35842671808E11</v>
      </c>
      <c r="E472" s="113">
        <v>699.0</v>
      </c>
      <c r="F472" s="113" t="s">
        <v>3503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21"/>
      <c r="B473" s="113" t="s">
        <v>4059</v>
      </c>
      <c r="C473" s="113">
        <v>9.445157574E9</v>
      </c>
      <c r="D473" s="113">
        <v>5.7246070732E11</v>
      </c>
      <c r="E473" s="113">
        <v>699.0</v>
      </c>
      <c r="F473" s="113" t="s">
        <v>112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1"/>
      <c r="B474" s="113" t="s">
        <v>4060</v>
      </c>
      <c r="C474" s="113">
        <v>9.791428257E9</v>
      </c>
      <c r="D474" s="113">
        <v>5.72412813103E11</v>
      </c>
      <c r="E474" s="113">
        <v>699.0</v>
      </c>
      <c r="F474" s="113" t="s">
        <v>60</v>
      </c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ht="15.75" customHeight="1">
      <c r="A475" s="113"/>
      <c r="B475" s="90" t="s">
        <v>4061</v>
      </c>
      <c r="C475" s="113">
        <v>9.123541418E9</v>
      </c>
      <c r="D475" s="113">
        <v>5.35846463065E11</v>
      </c>
      <c r="E475" s="113">
        <v>1503.0</v>
      </c>
      <c r="F475" s="113" t="s">
        <v>4062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1"/>
      <c r="B476" s="113" t="s">
        <v>4063</v>
      </c>
      <c r="C476" s="113">
        <v>9.524879951E9</v>
      </c>
      <c r="D476" s="113">
        <v>5.72405695375E11</v>
      </c>
      <c r="E476" s="113">
        <v>699.0</v>
      </c>
      <c r="F476" s="113" t="s">
        <v>60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21"/>
      <c r="B477" s="90" t="s">
        <v>4064</v>
      </c>
      <c r="C477" s="113" t="s">
        <v>4065</v>
      </c>
      <c r="D477" s="113">
        <v>8.919889402E9</v>
      </c>
      <c r="E477" s="113">
        <v>699.0</v>
      </c>
      <c r="F477" s="113" t="s">
        <v>3441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12"/>
      <c r="B478" s="113" t="s">
        <v>4066</v>
      </c>
      <c r="C478" s="113">
        <v>6.379926989E9</v>
      </c>
      <c r="D478" s="113">
        <v>1.61964812775E11</v>
      </c>
      <c r="E478" s="113">
        <v>1503.0</v>
      </c>
      <c r="F478" s="113" t="s">
        <v>4067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12"/>
      <c r="B479" s="90" t="s">
        <v>4068</v>
      </c>
      <c r="C479" s="113">
        <v>9.840340925E9</v>
      </c>
      <c r="D479" s="113">
        <v>5.72411618976E11</v>
      </c>
      <c r="E479" s="113">
        <v>1503.0</v>
      </c>
      <c r="F479" s="113" t="s">
        <v>4069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12"/>
      <c r="B480" s="90" t="s">
        <v>3490</v>
      </c>
      <c r="C480" s="113" t="s">
        <v>4070</v>
      </c>
      <c r="D480" s="113">
        <v>5.72424913503E11</v>
      </c>
      <c r="E480" s="113">
        <v>1503.0</v>
      </c>
      <c r="F480" s="113" t="s">
        <v>4067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12"/>
      <c r="B481" s="90" t="s">
        <v>4071</v>
      </c>
      <c r="C481" s="113">
        <v>1.2635524496E10</v>
      </c>
      <c r="D481" s="113"/>
      <c r="E481" s="113">
        <v>7740.0</v>
      </c>
      <c r="F481" s="113" t="s">
        <v>4072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12"/>
      <c r="B482" s="113" t="s">
        <v>4073</v>
      </c>
      <c r="C482" s="113">
        <v>7.401694544E9</v>
      </c>
      <c r="D482" s="113">
        <v>5.35848810333E11</v>
      </c>
      <c r="E482" s="113">
        <v>699.0</v>
      </c>
      <c r="F482" s="113" t="s">
        <v>3273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0"/>
      <c r="B483" s="113" t="s">
        <v>4074</v>
      </c>
      <c r="C483" s="113">
        <v>8.97337617E9</v>
      </c>
      <c r="D483" s="113">
        <v>5.72484797095E11</v>
      </c>
      <c r="E483" s="113">
        <v>1503.0</v>
      </c>
      <c r="F483" s="113" t="s">
        <v>4075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12"/>
      <c r="B484" s="113" t="s">
        <v>4076</v>
      </c>
      <c r="C484" s="113">
        <v>8.610020133E9</v>
      </c>
      <c r="D484" s="113">
        <v>5.72438805461E11</v>
      </c>
      <c r="E484" s="113">
        <v>699.0</v>
      </c>
      <c r="F484" s="113" t="s">
        <v>3273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0"/>
      <c r="B485" s="113" t="s">
        <v>4077</v>
      </c>
      <c r="C485" s="113" t="s">
        <v>3441</v>
      </c>
      <c r="D485" s="113">
        <v>1.161053128E11</v>
      </c>
      <c r="E485" s="113">
        <v>699.0</v>
      </c>
      <c r="F485" s="113" t="s">
        <v>3441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12"/>
      <c r="B486" s="113" t="s">
        <v>4078</v>
      </c>
      <c r="C486" s="113">
        <v>9.865348272E9</v>
      </c>
      <c r="D486" s="113">
        <v>5.72468014046E11</v>
      </c>
      <c r="E486" s="113">
        <v>7080.0</v>
      </c>
      <c r="F486" s="113" t="s">
        <v>3853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12"/>
      <c r="B487" s="113" t="s">
        <v>4079</v>
      </c>
      <c r="C487" s="113">
        <v>9.789772747E9</v>
      </c>
      <c r="D487" s="113">
        <v>5.35870206417E11</v>
      </c>
      <c r="E487" s="113">
        <v>1503.0</v>
      </c>
      <c r="F487" s="113" t="s">
        <v>4080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12"/>
      <c r="B488" s="113" t="s">
        <v>4081</v>
      </c>
      <c r="C488" s="113">
        <v>9.994017078E9</v>
      </c>
      <c r="D488" s="113">
        <v>5.35890513673E11</v>
      </c>
      <c r="E488" s="113">
        <v>1503.0</v>
      </c>
      <c r="F488" s="113" t="s">
        <v>4082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12"/>
      <c r="B489" s="113" t="s">
        <v>4083</v>
      </c>
      <c r="C489" s="113">
        <v>7.411106578E9</v>
      </c>
      <c r="D489" s="113">
        <v>5.72496313787E11</v>
      </c>
      <c r="E489" s="113">
        <v>1503.0</v>
      </c>
      <c r="F489" s="113" t="s">
        <v>4084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12"/>
      <c r="B490" s="113" t="s">
        <v>4085</v>
      </c>
      <c r="C490" s="113">
        <v>7.373522805E9</v>
      </c>
      <c r="D490" s="113">
        <v>6.72533713734E11</v>
      </c>
      <c r="E490" s="113">
        <v>1503.0</v>
      </c>
      <c r="F490" s="113" t="s">
        <v>4086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12"/>
      <c r="B491" s="113" t="s">
        <v>4087</v>
      </c>
      <c r="C491" s="113">
        <v>9.789616558E9</v>
      </c>
      <c r="D491" s="113">
        <v>5.35814620478E11</v>
      </c>
      <c r="E491" s="113">
        <v>1503.0</v>
      </c>
      <c r="F491" s="113" t="s">
        <v>4082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12"/>
      <c r="B492" s="113" t="s">
        <v>4088</v>
      </c>
      <c r="C492" s="113">
        <v>9.894491143E9</v>
      </c>
      <c r="D492" s="113">
        <v>5.35846879534E11</v>
      </c>
      <c r="E492" s="113">
        <v>699.0</v>
      </c>
      <c r="F492" s="113" t="s">
        <v>515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12"/>
      <c r="B493" s="113" t="s">
        <v>4089</v>
      </c>
      <c r="C493" s="113">
        <v>9.916736502E9</v>
      </c>
      <c r="D493" s="113">
        <v>4.74513760483E11</v>
      </c>
      <c r="E493" s="113">
        <v>1503.0</v>
      </c>
      <c r="F493" s="113" t="s">
        <v>4090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30"/>
      <c r="B494" s="113" t="s">
        <v>4091</v>
      </c>
      <c r="C494" s="113">
        <v>9.380477779E9</v>
      </c>
      <c r="D494" s="113">
        <v>3.5764948592E10</v>
      </c>
      <c r="E494" s="113">
        <v>1503.0</v>
      </c>
      <c r="F494" s="113" t="s">
        <v>4092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12"/>
      <c r="B495" s="113" t="s">
        <v>4093</v>
      </c>
      <c r="C495" s="113">
        <v>9.585595456E9</v>
      </c>
      <c r="D495" s="113">
        <v>1.16106893201E11</v>
      </c>
      <c r="E495" s="113">
        <v>699.0</v>
      </c>
      <c r="F495" s="113" t="s">
        <v>3750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12"/>
      <c r="B496" s="113" t="s">
        <v>4094</v>
      </c>
      <c r="C496" s="113">
        <v>9.444798224E9</v>
      </c>
      <c r="D496" s="113">
        <v>5.35862902594E11</v>
      </c>
      <c r="E496" s="113">
        <v>699.0</v>
      </c>
      <c r="F496" s="113" t="s">
        <v>3546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21"/>
      <c r="B497" s="113" t="s">
        <v>4095</v>
      </c>
      <c r="C497" s="113">
        <v>9.944126111E9</v>
      </c>
      <c r="D497" s="113">
        <v>5.35803314084E11</v>
      </c>
      <c r="E497" s="113">
        <v>699.0</v>
      </c>
      <c r="F497" s="113" t="s">
        <v>3609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13"/>
      <c r="B498" s="113" t="s">
        <v>4096</v>
      </c>
      <c r="C498" s="113">
        <v>8.97812985E9</v>
      </c>
      <c r="D498" s="113">
        <v>5.35854843763E11</v>
      </c>
      <c r="E498" s="113">
        <v>1503.0</v>
      </c>
      <c r="F498" s="113" t="s">
        <v>4097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21"/>
      <c r="B499" s="113" t="s">
        <v>4098</v>
      </c>
      <c r="C499" s="113">
        <v>9.843569111E9</v>
      </c>
      <c r="D499" s="113">
        <v>5.35814261936E11</v>
      </c>
      <c r="E499" s="113">
        <v>699.0</v>
      </c>
      <c r="F499" s="113" t="s">
        <v>3609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1"/>
      <c r="B500" s="113" t="s">
        <v>4099</v>
      </c>
      <c r="C500" s="113">
        <v>9.840428977E9</v>
      </c>
      <c r="D500" s="113">
        <v>5.35867815445E11</v>
      </c>
      <c r="E500" s="113">
        <v>1503.0</v>
      </c>
      <c r="F500" s="113" t="s">
        <v>4100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13"/>
      <c r="B501" s="113" t="s">
        <v>4101</v>
      </c>
      <c r="C501" s="113">
        <v>7.094923623E9</v>
      </c>
      <c r="D501" s="113">
        <v>5.72408338169E11</v>
      </c>
      <c r="E501" s="113">
        <v>1503.0</v>
      </c>
      <c r="F501" s="113" t="s">
        <v>4082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21"/>
      <c r="B502" s="113" t="s">
        <v>4102</v>
      </c>
      <c r="C502" s="113"/>
      <c r="D502" s="113" t="s">
        <v>4103</v>
      </c>
      <c r="E502" s="113" t="s">
        <v>4104</v>
      </c>
      <c r="F502" s="113" t="s">
        <v>4105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21"/>
      <c r="B503" s="113" t="s">
        <v>4106</v>
      </c>
      <c r="C503" s="113">
        <v>9.385672927E9</v>
      </c>
      <c r="D503" s="113">
        <v>5.35879220443E11</v>
      </c>
      <c r="E503" s="113">
        <v>699.0</v>
      </c>
      <c r="F503" s="113" t="s">
        <v>3609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21"/>
      <c r="B504" s="90" t="s">
        <v>4107</v>
      </c>
      <c r="C504" s="113"/>
      <c r="D504" s="113"/>
      <c r="E504" s="113"/>
      <c r="F504" s="113" t="s">
        <v>4108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21"/>
      <c r="B505" s="90" t="s">
        <v>4109</v>
      </c>
      <c r="C505" s="113">
        <v>9.840699947E9</v>
      </c>
      <c r="D505" s="113">
        <v>5.35872501085E11</v>
      </c>
      <c r="E505" s="113">
        <v>2360.0</v>
      </c>
      <c r="F505" s="113" t="s">
        <v>1071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1"/>
      <c r="B506" s="90" t="s">
        <v>4110</v>
      </c>
      <c r="C506" s="113" t="s">
        <v>4111</v>
      </c>
      <c r="D506" s="113" t="s">
        <v>4112</v>
      </c>
      <c r="E506" s="113">
        <v>706.0</v>
      </c>
      <c r="F506" s="113" t="s">
        <v>3546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21"/>
      <c r="B507" s="90" t="s">
        <v>4113</v>
      </c>
      <c r="C507" s="113">
        <v>8.660569616E9</v>
      </c>
      <c r="D507" s="113">
        <v>5.3582215804E11</v>
      </c>
      <c r="E507" s="113">
        <v>699.0</v>
      </c>
      <c r="F507" s="113" t="s">
        <v>3273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13"/>
      <c r="B508" s="113" t="s">
        <v>4114</v>
      </c>
      <c r="C508" s="113">
        <v>8.072953851E9</v>
      </c>
      <c r="D508" s="113">
        <v>2.8439964717E11</v>
      </c>
      <c r="E508" s="113">
        <v>1503.0</v>
      </c>
      <c r="F508" s="113" t="s">
        <v>4115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99" t="s">
        <v>4116</v>
      </c>
      <c r="B509" s="113" t="s">
        <v>4117</v>
      </c>
      <c r="C509" s="113">
        <v>7.618781639E9</v>
      </c>
      <c r="D509" s="113" t="s">
        <v>4118</v>
      </c>
      <c r="E509" s="113">
        <v>3006.0</v>
      </c>
      <c r="F509" s="113" t="s">
        <v>4119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21"/>
      <c r="B510" s="113" t="s">
        <v>4120</v>
      </c>
      <c r="C510" s="113" t="s">
        <v>4121</v>
      </c>
      <c r="D510" s="113">
        <v>5.35990317703E11</v>
      </c>
      <c r="E510" s="113">
        <v>699.0</v>
      </c>
      <c r="F510" s="113" t="s">
        <v>60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1"/>
      <c r="B511" s="90" t="s">
        <v>4122</v>
      </c>
      <c r="C511" s="113" t="s">
        <v>4123</v>
      </c>
      <c r="D511" s="113">
        <v>5.3593937769E11</v>
      </c>
      <c r="E511" s="113">
        <v>6300.0</v>
      </c>
      <c r="F511" s="113" t="s">
        <v>3774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21"/>
      <c r="B512" s="90" t="s">
        <v>4124</v>
      </c>
      <c r="C512" s="113">
        <v>7.418841884E9</v>
      </c>
      <c r="D512" s="113"/>
      <c r="E512" s="113">
        <v>1503.0</v>
      </c>
      <c r="F512" s="113" t="s">
        <v>4125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13"/>
      <c r="B513" s="113" t="s">
        <v>4126</v>
      </c>
      <c r="C513" s="113">
        <v>8.667664358E9</v>
      </c>
      <c r="D513" s="113">
        <v>5.72520374438E11</v>
      </c>
      <c r="E513" s="113">
        <v>699.0</v>
      </c>
      <c r="F513" s="113" t="s">
        <v>112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21"/>
      <c r="B514" s="113" t="s">
        <v>4127</v>
      </c>
      <c r="C514" s="113">
        <v>9.486906123E9</v>
      </c>
      <c r="D514" s="113">
        <v>5.72474455439E11</v>
      </c>
      <c r="E514" s="113">
        <v>2360.0</v>
      </c>
      <c r="F514" s="113" t="s">
        <v>220</v>
      </c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21"/>
      <c r="B515" s="113" t="s">
        <v>4128</v>
      </c>
      <c r="C515" s="113">
        <v>9.840092902E9</v>
      </c>
      <c r="D515" s="113">
        <v>5.72416955244E11</v>
      </c>
      <c r="E515" s="113">
        <v>1503.0</v>
      </c>
      <c r="F515" s="113" t="s">
        <v>4129</v>
      </c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21"/>
      <c r="B516" s="113" t="s">
        <v>4130</v>
      </c>
      <c r="C516" s="113">
        <v>9.400460772E9</v>
      </c>
      <c r="D516" s="113">
        <v>1.1615069571E11</v>
      </c>
      <c r="E516" s="113">
        <v>1503.0</v>
      </c>
      <c r="F516" s="113" t="s">
        <v>4131</v>
      </c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21"/>
      <c r="B517" s="113" t="s">
        <v>4132</v>
      </c>
      <c r="C517" s="113">
        <v>9.994376447E9</v>
      </c>
      <c r="D517" s="113">
        <v>5.72590976173E11</v>
      </c>
      <c r="E517" s="113">
        <v>1503.0</v>
      </c>
      <c r="F517" s="113" t="s">
        <v>4133</v>
      </c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21"/>
      <c r="B518" s="113" t="s">
        <v>4134</v>
      </c>
      <c r="C518" s="113" t="s">
        <v>4135</v>
      </c>
      <c r="D518" s="113">
        <v>5.72558712255E11</v>
      </c>
      <c r="E518" s="113">
        <v>1200.0</v>
      </c>
      <c r="F518" s="113" t="s">
        <v>227</v>
      </c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12"/>
      <c r="B519" s="113" t="s">
        <v>4136</v>
      </c>
      <c r="C519" s="113" t="s">
        <v>4137</v>
      </c>
      <c r="D519" s="113">
        <v>5.72549663484E11</v>
      </c>
      <c r="E519" s="113">
        <v>699.0</v>
      </c>
      <c r="F519" s="113" t="s">
        <v>112</v>
      </c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12"/>
      <c r="B520" s="113" t="s">
        <v>4138</v>
      </c>
      <c r="C520" s="113">
        <v>9.095259095E9</v>
      </c>
      <c r="D520" s="113">
        <v>1.7520587198E10</v>
      </c>
      <c r="E520" s="113">
        <v>1503.0</v>
      </c>
      <c r="F520" s="113" t="s">
        <v>4139</v>
      </c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12"/>
      <c r="B521" s="113" t="s">
        <v>4140</v>
      </c>
      <c r="C521" s="113">
        <v>9.344566597E9</v>
      </c>
      <c r="D521" s="113">
        <v>1.16144128695E11</v>
      </c>
      <c r="E521" s="113">
        <v>1503.0</v>
      </c>
      <c r="F521" s="113" t="s">
        <v>4141</v>
      </c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12"/>
      <c r="B522" s="113" t="s">
        <v>4142</v>
      </c>
      <c r="C522" s="113" t="s">
        <v>4143</v>
      </c>
      <c r="D522" s="113">
        <v>5.35912287797E11</v>
      </c>
      <c r="E522" s="113">
        <v>1503.0</v>
      </c>
      <c r="F522" s="113" t="s">
        <v>4144</v>
      </c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12"/>
      <c r="B523" s="113" t="s">
        <v>4145</v>
      </c>
      <c r="C523" s="113">
        <v>8.754532333E9</v>
      </c>
      <c r="D523" s="113">
        <v>1.16154164152E11</v>
      </c>
      <c r="E523" s="113">
        <v>699.0</v>
      </c>
      <c r="F523" s="113" t="s">
        <v>3273</v>
      </c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12"/>
      <c r="B524" s="113" t="s">
        <v>4146</v>
      </c>
      <c r="C524" s="113">
        <v>8.825503706E9</v>
      </c>
      <c r="D524" s="113">
        <v>3.33383487174E11</v>
      </c>
      <c r="E524" s="113">
        <v>1503.0</v>
      </c>
      <c r="F524" s="113" t="s">
        <v>4147</v>
      </c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12"/>
      <c r="B525" s="113" t="s">
        <v>4148</v>
      </c>
      <c r="C525" s="113">
        <v>9.790475621E9</v>
      </c>
      <c r="D525" s="113">
        <v>1.003648331E11</v>
      </c>
      <c r="E525" s="113">
        <v>699.0</v>
      </c>
      <c r="F525" s="113" t="s">
        <v>3273</v>
      </c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12"/>
      <c r="B526" s="113" t="s">
        <v>4149</v>
      </c>
      <c r="C526" s="113">
        <v>9.025449968E9</v>
      </c>
      <c r="D526" s="113">
        <v>5.35900792542E11</v>
      </c>
      <c r="E526" s="113">
        <v>1503.0</v>
      </c>
      <c r="F526" s="113" t="s">
        <v>4150</v>
      </c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12"/>
      <c r="B527" s="113" t="s">
        <v>4151</v>
      </c>
      <c r="C527" s="113">
        <v>9.677839183E9</v>
      </c>
      <c r="D527" s="113">
        <v>1.16159170404E11</v>
      </c>
      <c r="E527" s="113">
        <v>2360.0</v>
      </c>
      <c r="F527" s="113" t="s">
        <v>1071</v>
      </c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12"/>
      <c r="B528" s="113" t="s">
        <v>4152</v>
      </c>
      <c r="C528" s="113">
        <v>9.444049349E9</v>
      </c>
      <c r="D528" s="121"/>
      <c r="E528" s="113">
        <v>7803.0</v>
      </c>
      <c r="F528" s="113" t="s">
        <v>4153</v>
      </c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12"/>
      <c r="B529" s="113" t="s">
        <v>4154</v>
      </c>
      <c r="C529" s="113">
        <v>9.791106844E9</v>
      </c>
      <c r="D529" s="113">
        <v>5.7251728584E11</v>
      </c>
      <c r="E529" s="113">
        <v>1503.0</v>
      </c>
      <c r="F529" s="113" t="s">
        <v>4155</v>
      </c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12"/>
      <c r="B530" s="113" t="s">
        <v>4156</v>
      </c>
      <c r="C530" s="113" t="s">
        <v>4157</v>
      </c>
      <c r="D530" s="113">
        <v>1.16138381262E11</v>
      </c>
      <c r="E530" s="113">
        <v>1503.0</v>
      </c>
      <c r="F530" s="113" t="s">
        <v>4158</v>
      </c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12"/>
      <c r="B531" s="113" t="s">
        <v>4159</v>
      </c>
      <c r="C531" s="113">
        <v>8.24848144E9</v>
      </c>
      <c r="D531" s="113">
        <v>1.16147484159E11</v>
      </c>
      <c r="E531" s="113">
        <v>1503.0</v>
      </c>
      <c r="F531" s="113" t="s">
        <v>4160</v>
      </c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12"/>
      <c r="B532" s="113" t="s">
        <v>4161</v>
      </c>
      <c r="C532" s="113">
        <v>9.894722177E9</v>
      </c>
      <c r="D532" s="113">
        <v>5.35932254288E11</v>
      </c>
      <c r="E532" s="113">
        <v>699.0</v>
      </c>
      <c r="F532" s="113" t="s">
        <v>3609</v>
      </c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12"/>
      <c r="B533" s="113" t="s">
        <v>4162</v>
      </c>
      <c r="C533" s="113">
        <v>8.825568145E9</v>
      </c>
      <c r="D533" s="113">
        <v>5.72537614743E11</v>
      </c>
      <c r="E533" s="113">
        <v>699.0</v>
      </c>
      <c r="F533" s="113" t="s">
        <v>3609</v>
      </c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12"/>
      <c r="B534" s="113" t="s">
        <v>4163</v>
      </c>
      <c r="C534" s="113">
        <v>8.48984889E9</v>
      </c>
      <c r="D534" s="113">
        <v>5.35904764142E11</v>
      </c>
      <c r="E534" s="113">
        <v>699.0</v>
      </c>
      <c r="F534" s="113" t="s">
        <v>3609</v>
      </c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12"/>
      <c r="B535" s="113" t="s">
        <v>4164</v>
      </c>
      <c r="C535" s="113">
        <v>9.843630715E9</v>
      </c>
      <c r="D535" s="113">
        <v>3.83501726918E11</v>
      </c>
      <c r="E535" s="113">
        <v>1503.0</v>
      </c>
      <c r="F535" s="113" t="s">
        <v>4165</v>
      </c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12"/>
      <c r="B536" s="113" t="s">
        <v>4166</v>
      </c>
      <c r="C536" s="113">
        <v>9.150122776E9</v>
      </c>
      <c r="D536" s="113">
        <v>1.93676523752E11</v>
      </c>
      <c r="E536" s="113">
        <v>699.0</v>
      </c>
      <c r="F536" s="113" t="s">
        <v>3441</v>
      </c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12"/>
      <c r="B537" s="113" t="s">
        <v>4167</v>
      </c>
      <c r="C537" s="113">
        <v>9.087520162E9</v>
      </c>
      <c r="D537" s="113">
        <v>5.35960756912E11</v>
      </c>
      <c r="E537" s="113">
        <v>1503.0</v>
      </c>
      <c r="F537" s="113" t="s">
        <v>4168</v>
      </c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12"/>
      <c r="B538" s="32" t="s">
        <v>4169</v>
      </c>
      <c r="C538" s="32">
        <v>8.428930875E9</v>
      </c>
      <c r="E538" s="113">
        <v>1503.0</v>
      </c>
      <c r="F538" s="32" t="s">
        <v>4170</v>
      </c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12"/>
      <c r="B539" s="113" t="s">
        <v>4171</v>
      </c>
      <c r="C539" s="113">
        <v>7.259980812E9</v>
      </c>
      <c r="D539" s="113">
        <v>1.16171715995E11</v>
      </c>
      <c r="E539" s="113">
        <v>1503.0</v>
      </c>
      <c r="F539" s="113" t="s">
        <v>4172</v>
      </c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12"/>
      <c r="B540" s="113" t="s">
        <v>4173</v>
      </c>
      <c r="C540" s="113">
        <v>9.94436359E9</v>
      </c>
      <c r="D540" s="113">
        <v>5.35805653983E11</v>
      </c>
      <c r="E540" s="113">
        <v>1503.0</v>
      </c>
      <c r="F540" s="113" t="s">
        <v>4174</v>
      </c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12"/>
      <c r="B541" s="113" t="s">
        <v>4175</v>
      </c>
      <c r="C541" s="113">
        <v>9.867229834E9</v>
      </c>
      <c r="D541" s="121"/>
      <c r="E541" s="113">
        <v>1503.0</v>
      </c>
      <c r="F541" s="113" t="s">
        <v>4176</v>
      </c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12"/>
      <c r="B542" s="129" t="s">
        <v>4177</v>
      </c>
      <c r="C542" s="129">
        <v>9.629690265E9</v>
      </c>
      <c r="D542" s="121"/>
      <c r="E542" s="121"/>
      <c r="F542" s="113" t="s">
        <v>4176</v>
      </c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99" t="s">
        <v>4178</v>
      </c>
      <c r="B543" s="113" t="s">
        <v>4179</v>
      </c>
      <c r="C543" s="113">
        <v>9.60085746E9</v>
      </c>
      <c r="D543" s="113">
        <v>5.72504224318E11</v>
      </c>
      <c r="E543" s="113">
        <v>1503.0</v>
      </c>
      <c r="F543" s="113" t="s">
        <v>4165</v>
      </c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12"/>
      <c r="B544" s="113" t="s">
        <v>4180</v>
      </c>
      <c r="C544" s="113" t="s">
        <v>4181</v>
      </c>
      <c r="D544" s="121"/>
      <c r="E544" s="113">
        <v>699.0</v>
      </c>
      <c r="F544" s="113" t="s">
        <v>3609</v>
      </c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12"/>
      <c r="B545" s="113" t="s">
        <v>4182</v>
      </c>
      <c r="C545" s="113">
        <v>9.566216073E9</v>
      </c>
      <c r="D545" s="113">
        <v>9.37921082283E11</v>
      </c>
      <c r="E545" s="113">
        <v>699.0</v>
      </c>
      <c r="F545" s="113" t="s">
        <v>3173</v>
      </c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12"/>
      <c r="B546" s="113" t="s">
        <v>4183</v>
      </c>
      <c r="C546" s="113">
        <v>9.790408551E9</v>
      </c>
      <c r="D546" s="113">
        <v>6.96228629876E11</v>
      </c>
      <c r="E546" s="113">
        <v>1503.0</v>
      </c>
      <c r="F546" s="113" t="s">
        <v>4184</v>
      </c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12"/>
      <c r="B547" s="113" t="s">
        <v>4185</v>
      </c>
      <c r="C547" s="113">
        <v>8.248377673E9</v>
      </c>
      <c r="D547" s="113">
        <v>1.16190803026E11</v>
      </c>
      <c r="E547" s="113">
        <v>1503.0</v>
      </c>
      <c r="F547" s="113" t="s">
        <v>4186</v>
      </c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12"/>
      <c r="B548" s="113" t="s">
        <v>4187</v>
      </c>
      <c r="C548" s="113">
        <v>8.072810766E9</v>
      </c>
      <c r="D548" s="113">
        <v>1.16197082264E11</v>
      </c>
      <c r="E548" s="113">
        <v>699.0</v>
      </c>
      <c r="F548" s="113" t="s">
        <v>112</v>
      </c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12"/>
      <c r="B549" s="113" t="s">
        <v>4188</v>
      </c>
      <c r="C549" s="113">
        <v>9.677710202E9</v>
      </c>
      <c r="D549" s="113">
        <v>1.1619090072E11</v>
      </c>
      <c r="E549" s="113">
        <v>1503.0</v>
      </c>
      <c r="F549" s="113" t="s">
        <v>4189</v>
      </c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12"/>
      <c r="B550" s="113" t="s">
        <v>4190</v>
      </c>
      <c r="C550" s="113">
        <v>9.443484542E9</v>
      </c>
      <c r="D550" s="113">
        <v>5.72626578796E11</v>
      </c>
      <c r="E550" s="113">
        <v>699.0</v>
      </c>
      <c r="F550" s="113" t="s">
        <v>3441</v>
      </c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12"/>
      <c r="B551" s="113" t="s">
        <v>4191</v>
      </c>
      <c r="C551" s="113">
        <v>9.025343603E9</v>
      </c>
      <c r="D551" s="113">
        <v>1.16176450851E11</v>
      </c>
      <c r="E551" s="113">
        <v>1503.0</v>
      </c>
      <c r="F551" s="113" t="s">
        <v>4192</v>
      </c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12"/>
      <c r="B552" s="113" t="s">
        <v>4193</v>
      </c>
      <c r="C552" s="113" t="s">
        <v>4194</v>
      </c>
      <c r="D552" s="113">
        <v>5.36017569453E11</v>
      </c>
      <c r="E552" s="113">
        <v>1503.0</v>
      </c>
      <c r="F552" s="113" t="s">
        <v>4195</v>
      </c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12"/>
      <c r="B553" s="113" t="s">
        <v>4196</v>
      </c>
      <c r="C553" s="113">
        <v>9.035319458E9</v>
      </c>
      <c r="D553" s="113">
        <v>5.72629070207E11</v>
      </c>
      <c r="E553" s="113">
        <v>699.0</v>
      </c>
      <c r="F553" s="113" t="s">
        <v>3503</v>
      </c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12"/>
      <c r="B554" s="113" t="s">
        <v>4197</v>
      </c>
      <c r="C554" s="113">
        <v>7.200153807E9</v>
      </c>
      <c r="D554" s="113">
        <v>5.36036365647E11</v>
      </c>
      <c r="E554" s="113">
        <v>1503.0</v>
      </c>
      <c r="F554" s="113" t="s">
        <v>4198</v>
      </c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12"/>
      <c r="B555" s="113" t="s">
        <v>4199</v>
      </c>
      <c r="C555" s="113">
        <v>9.841341471E9</v>
      </c>
      <c r="D555" s="113">
        <v>5.72673578071E11</v>
      </c>
      <c r="E555" s="113">
        <v>1503.0</v>
      </c>
      <c r="F555" s="113" t="s">
        <v>4200</v>
      </c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12"/>
      <c r="B556" s="113" t="s">
        <v>4201</v>
      </c>
      <c r="C556" s="113">
        <v>8.925814843E9</v>
      </c>
      <c r="D556" s="113">
        <v>1.08841416945E11</v>
      </c>
      <c r="E556" s="113">
        <v>1503.0</v>
      </c>
      <c r="F556" s="113" t="s">
        <v>4150</v>
      </c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12"/>
      <c r="B557" s="113" t="s">
        <v>4202</v>
      </c>
      <c r="C557" s="113" t="s">
        <v>4203</v>
      </c>
      <c r="D557" s="113">
        <v>1.16203576744E11</v>
      </c>
      <c r="E557" s="113">
        <v>2607.0</v>
      </c>
      <c r="F557" s="113" t="s">
        <v>4204</v>
      </c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12"/>
      <c r="B558" s="113" t="s">
        <v>4205</v>
      </c>
      <c r="C558" s="113">
        <v>9.790766095E9</v>
      </c>
      <c r="D558" s="113">
        <v>5.72615379084E11</v>
      </c>
      <c r="E558" s="113">
        <v>699.0</v>
      </c>
      <c r="F558" s="113" t="s">
        <v>3273</v>
      </c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12"/>
      <c r="B559" s="113" t="s">
        <v>4206</v>
      </c>
      <c r="C559" s="113">
        <v>9.962560449E9</v>
      </c>
      <c r="D559" s="113">
        <v>1.1620367136E11</v>
      </c>
      <c r="E559" s="113">
        <v>4509.0</v>
      </c>
      <c r="F559" s="113" t="s">
        <v>4207</v>
      </c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12"/>
      <c r="E560" s="121"/>
      <c r="F560" s="113" t="s">
        <v>4208</v>
      </c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12"/>
      <c r="C561" s="121"/>
      <c r="D561" s="121"/>
      <c r="E561" s="121"/>
      <c r="F561" s="113" t="s">
        <v>4209</v>
      </c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12"/>
      <c r="E562" s="121"/>
      <c r="F562" s="113" t="s">
        <v>4192</v>
      </c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12"/>
      <c r="B563" s="113" t="s">
        <v>4210</v>
      </c>
      <c r="C563" s="113">
        <v>9.89455268E9</v>
      </c>
      <c r="D563" s="113">
        <v>1.22134881663E11</v>
      </c>
      <c r="E563" s="113">
        <v>1503.0</v>
      </c>
      <c r="F563" s="113" t="s">
        <v>4211</v>
      </c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12"/>
      <c r="B564" s="113" t="s">
        <v>4212</v>
      </c>
      <c r="C564" s="113" t="s">
        <v>4213</v>
      </c>
      <c r="D564" s="113">
        <v>5.36038582618E11</v>
      </c>
      <c r="E564" s="113">
        <v>1180.0</v>
      </c>
      <c r="F564" s="113" t="s">
        <v>39</v>
      </c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12"/>
      <c r="B565" s="32" t="s">
        <v>4214</v>
      </c>
      <c r="C565" s="113">
        <v>7.418297794E9</v>
      </c>
      <c r="D565" s="113">
        <v>5.36015155896E11</v>
      </c>
      <c r="E565" s="113">
        <v>699.0</v>
      </c>
      <c r="F565" s="113" t="s">
        <v>3273</v>
      </c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12"/>
      <c r="B566" s="113" t="s">
        <v>4215</v>
      </c>
      <c r="C566" s="113">
        <v>9.790650861E9</v>
      </c>
      <c r="D566" s="113">
        <v>2.37882212224E11</v>
      </c>
      <c r="E566" s="113">
        <v>3360.0</v>
      </c>
      <c r="F566" s="113" t="s">
        <v>3162</v>
      </c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12"/>
      <c r="B567" s="113" t="s">
        <v>4216</v>
      </c>
      <c r="C567" s="113">
        <v>8.637609186E9</v>
      </c>
      <c r="D567" s="113">
        <v>5.360293746E11</v>
      </c>
      <c r="E567" s="113">
        <v>1503.0</v>
      </c>
      <c r="F567" s="113" t="s">
        <v>4217</v>
      </c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12"/>
      <c r="B568" s="113" t="s">
        <v>4218</v>
      </c>
      <c r="C568" s="113">
        <v>9.89455268E9</v>
      </c>
      <c r="D568" s="113">
        <v>7.68957103075E11</v>
      </c>
      <c r="E568" s="113">
        <v>1599.0</v>
      </c>
      <c r="F568" s="113" t="s">
        <v>4219</v>
      </c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12"/>
      <c r="B569" s="113" t="s">
        <v>4220</v>
      </c>
      <c r="C569" s="113">
        <v>9.742955783E9</v>
      </c>
      <c r="D569" s="113" t="s">
        <v>4221</v>
      </c>
      <c r="E569" s="113">
        <v>3006.0</v>
      </c>
      <c r="F569" s="113" t="s">
        <v>4222</v>
      </c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12"/>
      <c r="B570" s="113" t="s">
        <v>4223</v>
      </c>
      <c r="C570" s="113" t="s">
        <v>4224</v>
      </c>
      <c r="D570" s="113">
        <v>5.36074569488E11</v>
      </c>
      <c r="E570" s="113">
        <v>350.0</v>
      </c>
      <c r="F570" s="113" t="s">
        <v>4225</v>
      </c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12"/>
      <c r="B571" s="32" t="s">
        <v>4226</v>
      </c>
      <c r="C571" s="113">
        <v>9.94461251E9</v>
      </c>
      <c r="D571" s="113">
        <v>5.36047950453E11</v>
      </c>
      <c r="E571" s="113">
        <v>1503.0</v>
      </c>
      <c r="F571" s="113" t="s">
        <v>4227</v>
      </c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12"/>
      <c r="B572" s="113" t="s">
        <v>4228</v>
      </c>
      <c r="C572" s="113">
        <v>9.500475845E9</v>
      </c>
      <c r="D572" s="113">
        <v>5.36050500387E11</v>
      </c>
      <c r="E572" s="113">
        <v>1503.0</v>
      </c>
      <c r="F572" s="113" t="s">
        <v>4229</v>
      </c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12"/>
      <c r="B573" s="113" t="s">
        <v>4230</v>
      </c>
      <c r="C573" s="113">
        <v>9.952693605E9</v>
      </c>
      <c r="D573" s="113">
        <v>8.6673633E7</v>
      </c>
      <c r="E573" s="113">
        <v>1503.0</v>
      </c>
      <c r="F573" s="113" t="s">
        <v>4231</v>
      </c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12"/>
      <c r="B574" s="113" t="s">
        <v>4232</v>
      </c>
      <c r="C574" s="113" t="s">
        <v>4233</v>
      </c>
      <c r="D574" s="113">
        <v>8.79672064715E11</v>
      </c>
      <c r="E574" s="113">
        <v>6300.0</v>
      </c>
      <c r="F574" s="113" t="s">
        <v>3677</v>
      </c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12"/>
      <c r="B575" s="113" t="s">
        <v>4234</v>
      </c>
      <c r="C575" s="113" t="s">
        <v>4235</v>
      </c>
      <c r="D575" s="113">
        <v>5.36072390535E11</v>
      </c>
      <c r="E575" s="113">
        <v>1503.0</v>
      </c>
      <c r="F575" s="113" t="s">
        <v>4172</v>
      </c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12"/>
      <c r="B576" s="113" t="s">
        <v>4236</v>
      </c>
      <c r="C576" s="113">
        <v>9.443484542E9</v>
      </c>
      <c r="D576" s="113">
        <v>5.72664287245E11</v>
      </c>
      <c r="E576" s="113">
        <v>1503.0</v>
      </c>
      <c r="F576" s="113" t="s">
        <v>4237</v>
      </c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12"/>
      <c r="B577" s="113" t="s">
        <v>4238</v>
      </c>
      <c r="C577" s="113">
        <v>9.080141403E9</v>
      </c>
      <c r="D577" s="113">
        <v>5.36065714944E11</v>
      </c>
      <c r="E577" s="113">
        <v>1503.0</v>
      </c>
      <c r="F577" s="113" t="s">
        <v>4155</v>
      </c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12"/>
      <c r="B578" s="113" t="s">
        <v>4239</v>
      </c>
      <c r="C578" s="113">
        <v>7.204615666E9</v>
      </c>
      <c r="D578" s="113">
        <v>9.69302229165E11</v>
      </c>
      <c r="E578" s="113">
        <v>699.0</v>
      </c>
      <c r="F578" s="113" t="s">
        <v>3546</v>
      </c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12"/>
      <c r="B579" s="113" t="s">
        <v>4240</v>
      </c>
      <c r="C579" s="113">
        <v>1.5104610094E10</v>
      </c>
      <c r="D579" s="121"/>
      <c r="E579" s="113">
        <v>6300.0</v>
      </c>
      <c r="F579" s="113" t="s">
        <v>4241</v>
      </c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12"/>
      <c r="B580" s="113" t="s">
        <v>4242</v>
      </c>
      <c r="C580" s="113">
        <v>9.865810105E9</v>
      </c>
      <c r="D580" s="113">
        <v>6.6559556081E10</v>
      </c>
      <c r="E580" s="113">
        <v>1503.0</v>
      </c>
      <c r="F580" s="113" t="s">
        <v>4243</v>
      </c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12"/>
      <c r="B581" s="113" t="s">
        <v>4244</v>
      </c>
      <c r="C581" s="113">
        <v>9.176380699E9</v>
      </c>
      <c r="D581" s="113">
        <v>1.16236740323E11</v>
      </c>
      <c r="E581" s="113">
        <v>1503.0</v>
      </c>
      <c r="F581" s="113" t="s">
        <v>4245</v>
      </c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99" t="s">
        <v>4246</v>
      </c>
      <c r="B582" s="113" t="s">
        <v>4247</v>
      </c>
      <c r="C582" s="113">
        <v>7.093257424E9</v>
      </c>
      <c r="D582" s="113">
        <v>5.36172564047E11</v>
      </c>
      <c r="E582" s="113">
        <v>6300.0</v>
      </c>
      <c r="F582" s="113" t="s">
        <v>4248</v>
      </c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12"/>
      <c r="B583" s="113" t="s">
        <v>4249</v>
      </c>
      <c r="C583" s="113">
        <v>8.838935524E9</v>
      </c>
      <c r="D583" s="113">
        <v>1.16237583542E11</v>
      </c>
      <c r="E583" s="113">
        <v>699.0</v>
      </c>
      <c r="F583" s="113" t="s">
        <v>3273</v>
      </c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12"/>
      <c r="B584" s="113" t="s">
        <v>4250</v>
      </c>
      <c r="C584" s="113">
        <v>1.4162716046E10</v>
      </c>
      <c r="D584" s="113">
        <v>5.72593126551E11</v>
      </c>
      <c r="E584" s="113">
        <v>1780.0</v>
      </c>
      <c r="F584" s="113" t="s">
        <v>4251</v>
      </c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12"/>
      <c r="B585" s="32" t="s">
        <v>4252</v>
      </c>
      <c r="C585" s="113">
        <v>9.962167667E9</v>
      </c>
      <c r="D585" s="113">
        <v>3.94221816806E11</v>
      </c>
      <c r="E585" s="113">
        <v>1503.0</v>
      </c>
      <c r="F585" s="113" t="s">
        <v>4253</v>
      </c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12"/>
      <c r="B586" s="113" t="s">
        <v>4254</v>
      </c>
      <c r="C586" s="113">
        <v>9.840018538E9</v>
      </c>
      <c r="D586" s="113">
        <v>1.1189309752E11</v>
      </c>
      <c r="E586" s="113">
        <v>1503.0</v>
      </c>
      <c r="F586" s="113" t="s">
        <v>4255</v>
      </c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12"/>
      <c r="B587" s="113" t="s">
        <v>3788</v>
      </c>
      <c r="C587" s="113">
        <v>8.92199495E9</v>
      </c>
      <c r="D587" s="113">
        <v>7.92660000216E11</v>
      </c>
      <c r="E587" s="113">
        <v>3006.0</v>
      </c>
      <c r="F587" s="113" t="s">
        <v>4256</v>
      </c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12"/>
      <c r="B588" s="113" t="s">
        <v>4257</v>
      </c>
      <c r="C588" s="113">
        <v>9.884892745E9</v>
      </c>
      <c r="D588" s="113">
        <v>5.3615829494E11</v>
      </c>
      <c r="E588" s="113">
        <v>1503.0</v>
      </c>
      <c r="F588" s="113" t="s">
        <v>4237</v>
      </c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12"/>
      <c r="B589" s="113" t="s">
        <v>4258</v>
      </c>
      <c r="C589" s="113">
        <v>8.056219933E9</v>
      </c>
      <c r="D589" s="113">
        <v>5.36149535688E11</v>
      </c>
      <c r="E589" s="113">
        <v>1503.0</v>
      </c>
      <c r="F589" s="113" t="s">
        <v>4259</v>
      </c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12"/>
      <c r="B590" s="113" t="s">
        <v>4260</v>
      </c>
      <c r="C590" s="113">
        <v>9.942038781E9</v>
      </c>
      <c r="D590" s="113">
        <v>1.16246997078E11</v>
      </c>
      <c r="E590" s="113">
        <v>1503.0</v>
      </c>
      <c r="F590" s="113" t="s">
        <v>4261</v>
      </c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12"/>
      <c r="B591" s="113" t="s">
        <v>4262</v>
      </c>
      <c r="C591" s="113">
        <v>8.431150974E9</v>
      </c>
      <c r="D591" s="113">
        <v>5.72795108248E11</v>
      </c>
      <c r="E591" s="113">
        <v>1503.0</v>
      </c>
      <c r="F591" s="113" t="s">
        <v>3830</v>
      </c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12"/>
      <c r="B592" s="113" t="s">
        <v>3825</v>
      </c>
      <c r="C592" s="113">
        <v>8.07254008E9</v>
      </c>
      <c r="D592" s="113">
        <v>5.72765633322E11</v>
      </c>
      <c r="E592" s="113">
        <v>7080.0</v>
      </c>
      <c r="F592" s="113" t="s">
        <v>4263</v>
      </c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12"/>
      <c r="B593" s="113" t="s">
        <v>4264</v>
      </c>
      <c r="C593" s="113">
        <v>6.385238176E9</v>
      </c>
      <c r="D593" s="113" t="s">
        <v>4265</v>
      </c>
      <c r="E593" s="113">
        <v>1180.0</v>
      </c>
      <c r="F593" s="113" t="s">
        <v>3406</v>
      </c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12"/>
      <c r="B594" s="113" t="s">
        <v>4266</v>
      </c>
      <c r="C594" s="113">
        <v>8.5260905438E10</v>
      </c>
      <c r="D594" s="113">
        <v>5.36177487812E11</v>
      </c>
      <c r="E594" s="113">
        <v>1163.0</v>
      </c>
      <c r="F594" s="113" t="s">
        <v>4267</v>
      </c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12"/>
      <c r="B595" s="113" t="s">
        <v>4268</v>
      </c>
      <c r="C595" s="113" t="s">
        <v>4269</v>
      </c>
      <c r="D595" s="113">
        <v>5.3616696514E11</v>
      </c>
      <c r="E595" s="113">
        <v>699.0</v>
      </c>
      <c r="F595" s="113" t="s">
        <v>3546</v>
      </c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12"/>
      <c r="B596" s="113" t="s">
        <v>4270</v>
      </c>
      <c r="C596" s="113">
        <v>9.444049349E9</v>
      </c>
      <c r="D596" s="121"/>
      <c r="E596" s="113">
        <v>2000.0</v>
      </c>
      <c r="F596" s="113" t="s">
        <v>3900</v>
      </c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12"/>
      <c r="B597" s="113" t="s">
        <v>4271</v>
      </c>
      <c r="C597" s="113">
        <v>9.952774924E9</v>
      </c>
      <c r="D597" s="113">
        <v>5.36177933568E11</v>
      </c>
      <c r="E597" s="129">
        <v>669.0</v>
      </c>
      <c r="F597" s="113" t="s">
        <v>3273</v>
      </c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12"/>
      <c r="B598" s="113" t="s">
        <v>4272</v>
      </c>
      <c r="C598" s="113">
        <v>9.940246754E9</v>
      </c>
      <c r="D598" s="113">
        <v>1.16250102439E11</v>
      </c>
      <c r="E598" s="113">
        <v>699.0</v>
      </c>
      <c r="F598" s="113" t="s">
        <v>3273</v>
      </c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12"/>
      <c r="B599" s="113" t="s">
        <v>4273</v>
      </c>
      <c r="C599" s="113">
        <v>9.842662069E9</v>
      </c>
      <c r="D599" s="113">
        <v>7.53099871081E11</v>
      </c>
      <c r="E599" s="113">
        <v>3006.0</v>
      </c>
      <c r="F599" s="113" t="s">
        <v>4274</v>
      </c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12"/>
      <c r="B600" s="113" t="s">
        <v>4275</v>
      </c>
      <c r="C600" s="113" t="s">
        <v>4276</v>
      </c>
      <c r="D600" s="113">
        <v>5.3614217109E11</v>
      </c>
      <c r="E600" s="113">
        <v>1180.0</v>
      </c>
      <c r="F600" s="113" t="s">
        <v>39</v>
      </c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12"/>
      <c r="B601" s="32" t="s">
        <v>4277</v>
      </c>
      <c r="C601" s="113" t="s">
        <v>4278</v>
      </c>
      <c r="D601" s="113">
        <v>5.72712626977E11</v>
      </c>
      <c r="E601" s="113">
        <v>699.0</v>
      </c>
      <c r="F601" s="113" t="s">
        <v>60</v>
      </c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12"/>
      <c r="B602" s="32" t="s">
        <v>4279</v>
      </c>
      <c r="C602" s="113" t="s">
        <v>3098</v>
      </c>
      <c r="D602" s="113">
        <v>5.72726039461E11</v>
      </c>
      <c r="E602" s="113">
        <v>9440.0</v>
      </c>
      <c r="F602" s="113" t="s">
        <v>4280</v>
      </c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12"/>
      <c r="B603" s="32" t="s">
        <v>4281</v>
      </c>
      <c r="C603" s="113">
        <v>8.438230311E9</v>
      </c>
      <c r="D603" s="113">
        <v>5.72798546084E11</v>
      </c>
      <c r="E603" s="113">
        <v>1503.0</v>
      </c>
      <c r="F603" s="113" t="s">
        <v>4282</v>
      </c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12"/>
      <c r="B604" s="113" t="s">
        <v>4283</v>
      </c>
      <c r="C604" s="113">
        <v>8.050852048E9</v>
      </c>
      <c r="D604" s="113">
        <v>1.88706158747E11</v>
      </c>
      <c r="E604" s="113">
        <v>699.0</v>
      </c>
      <c r="F604" s="113" t="s">
        <v>3609</v>
      </c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12"/>
      <c r="B605" s="113" t="s">
        <v>4284</v>
      </c>
      <c r="C605" s="113">
        <v>9.994450911E9</v>
      </c>
      <c r="D605" s="113">
        <v>1.16256121584E11</v>
      </c>
      <c r="E605" s="113">
        <v>699.0</v>
      </c>
      <c r="F605" s="113" t="s">
        <v>3609</v>
      </c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12"/>
      <c r="B606" s="113" t="s">
        <v>4285</v>
      </c>
      <c r="C606" s="113">
        <v>9.985155233E9</v>
      </c>
      <c r="D606" s="113">
        <v>1.16250951165E11</v>
      </c>
      <c r="E606" s="113">
        <v>7080.0</v>
      </c>
      <c r="F606" s="113" t="s">
        <v>4286</v>
      </c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12"/>
      <c r="B607" s="113" t="s">
        <v>4287</v>
      </c>
      <c r="C607" s="113">
        <v>7.899735403E9</v>
      </c>
      <c r="D607" s="113">
        <v>7.30507723035E11</v>
      </c>
      <c r="E607" s="113">
        <v>699.0</v>
      </c>
      <c r="F607" s="113" t="s">
        <v>3273</v>
      </c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12"/>
      <c r="B608" s="113" t="s">
        <v>4288</v>
      </c>
      <c r="C608" s="113">
        <v>9.789339999E9</v>
      </c>
      <c r="D608" s="113">
        <v>5.36165577809E11</v>
      </c>
      <c r="E608" s="113">
        <v>699.0</v>
      </c>
      <c r="F608" s="113" t="s">
        <v>3273</v>
      </c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12"/>
      <c r="B609" s="113" t="s">
        <v>4289</v>
      </c>
      <c r="C609" s="113">
        <v>9.071586509E9</v>
      </c>
      <c r="D609" s="113">
        <v>5.72738440266E11</v>
      </c>
      <c r="E609" s="113">
        <v>700.0</v>
      </c>
      <c r="F609" s="113" t="s">
        <v>3546</v>
      </c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0" t="s">
        <v>884</v>
      </c>
      <c r="B610" s="129" t="s">
        <v>4239</v>
      </c>
      <c r="C610" s="129">
        <v>7.204615666E9</v>
      </c>
      <c r="D610" s="131"/>
      <c r="E610" s="131"/>
      <c r="F610" s="129" t="s">
        <v>3546</v>
      </c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12"/>
      <c r="B611" s="113" t="s">
        <v>4290</v>
      </c>
      <c r="C611" s="113">
        <v>7.200756401E9</v>
      </c>
      <c r="D611" s="113">
        <v>5.36192259069E11</v>
      </c>
      <c r="E611" s="113">
        <v>1503.0</v>
      </c>
      <c r="F611" s="113" t="s">
        <v>4291</v>
      </c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12"/>
      <c r="B612" s="113" t="s">
        <v>4292</v>
      </c>
      <c r="C612" s="113">
        <v>9.442940576E9</v>
      </c>
      <c r="D612" s="113">
        <v>1.16261574123E11</v>
      </c>
      <c r="E612" s="113">
        <v>1503.0</v>
      </c>
      <c r="F612" s="113" t="s">
        <v>4293</v>
      </c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12"/>
      <c r="B613" s="113" t="s">
        <v>4290</v>
      </c>
      <c r="C613" s="113">
        <v>7.200756401E9</v>
      </c>
      <c r="D613" s="113">
        <v>5.36195042336E11</v>
      </c>
      <c r="E613" s="113">
        <v>1503.0</v>
      </c>
      <c r="F613" s="113" t="s">
        <v>4294</v>
      </c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12"/>
      <c r="B614" s="113" t="s">
        <v>4295</v>
      </c>
      <c r="C614" s="113">
        <v>9.933252967E9</v>
      </c>
      <c r="D614" s="113">
        <v>1.94458626099E11</v>
      </c>
      <c r="E614" s="113">
        <v>699.0</v>
      </c>
      <c r="F614" s="113" t="s">
        <v>3273</v>
      </c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12"/>
      <c r="B615" s="113" t="s">
        <v>4296</v>
      </c>
      <c r="C615" s="113">
        <v>9.629569686E9</v>
      </c>
      <c r="D615" s="113">
        <v>5.72726761351E11</v>
      </c>
      <c r="E615" s="113">
        <v>699.0</v>
      </c>
      <c r="F615" s="113" t="s">
        <v>3546</v>
      </c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12"/>
      <c r="B616" s="113" t="s">
        <v>4297</v>
      </c>
      <c r="C616" s="113" t="s">
        <v>4298</v>
      </c>
      <c r="D616" s="121"/>
      <c r="E616" s="113">
        <v>1503.0</v>
      </c>
      <c r="F616" s="113" t="s">
        <v>4165</v>
      </c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12"/>
      <c r="B617" s="113" t="s">
        <v>4299</v>
      </c>
      <c r="C617" s="113">
        <v>9.941320858E9</v>
      </c>
      <c r="D617" s="113" t="s">
        <v>4300</v>
      </c>
      <c r="E617" s="113">
        <v>1503.0</v>
      </c>
      <c r="F617" s="113" t="s">
        <v>3830</v>
      </c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12"/>
      <c r="B618" s="113" t="s">
        <v>4301</v>
      </c>
      <c r="C618" s="113">
        <v>9.629680389E9</v>
      </c>
      <c r="D618" s="113">
        <v>5.36195975832E11</v>
      </c>
      <c r="E618" s="113">
        <v>1503.0</v>
      </c>
      <c r="F618" s="113" t="s">
        <v>4302</v>
      </c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12"/>
      <c r="B619" s="113" t="s">
        <v>4303</v>
      </c>
      <c r="C619" s="113">
        <v>9.952653582E9</v>
      </c>
      <c r="D619" s="113">
        <v>5.72795863361E11</v>
      </c>
      <c r="E619" s="113">
        <v>699.0</v>
      </c>
      <c r="F619" s="113" t="s">
        <v>3609</v>
      </c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12"/>
      <c r="B620" s="113" t="s">
        <v>4304</v>
      </c>
      <c r="C620" s="113">
        <v>9.841581716E9</v>
      </c>
      <c r="D620" s="113">
        <v>5.36179469152E11</v>
      </c>
      <c r="E620" s="113">
        <v>1503.0</v>
      </c>
      <c r="F620" s="113" t="s">
        <v>4168</v>
      </c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12"/>
      <c r="B621" s="113" t="s">
        <v>4305</v>
      </c>
      <c r="C621" s="121"/>
      <c r="D621" s="121"/>
      <c r="E621" s="121"/>
      <c r="F621" s="113" t="s">
        <v>4176</v>
      </c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12"/>
      <c r="B622" s="121"/>
      <c r="C622" s="121"/>
      <c r="D622" s="121"/>
      <c r="E622" s="121"/>
      <c r="F622" s="121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99" t="s">
        <v>4306</v>
      </c>
      <c r="B623" s="113" t="s">
        <v>3915</v>
      </c>
      <c r="C623" s="113" t="s">
        <v>4307</v>
      </c>
      <c r="D623" s="113" t="s">
        <v>4308</v>
      </c>
      <c r="E623" s="113">
        <v>699.0</v>
      </c>
      <c r="F623" s="113" t="s">
        <v>60</v>
      </c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12"/>
      <c r="B624" s="32" t="s">
        <v>4309</v>
      </c>
      <c r="C624" s="113">
        <v>9.44466222E9</v>
      </c>
      <c r="D624" s="113">
        <v>5.72855491695E11</v>
      </c>
      <c r="E624" s="113">
        <v>699.0</v>
      </c>
      <c r="F624" s="113" t="s">
        <v>509</v>
      </c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12"/>
      <c r="B625" s="113" t="s">
        <v>4310</v>
      </c>
      <c r="C625" s="113">
        <v>6.374456449E9</v>
      </c>
      <c r="D625" s="113">
        <v>5.36200909683E11</v>
      </c>
      <c r="E625" s="113">
        <v>699.0</v>
      </c>
      <c r="F625" s="113" t="s">
        <v>509</v>
      </c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12"/>
      <c r="B626" s="113" t="s">
        <v>4311</v>
      </c>
      <c r="C626" s="113">
        <v>9.715280651E9</v>
      </c>
      <c r="D626" s="113">
        <v>5.72822752313E11</v>
      </c>
      <c r="E626" s="113">
        <v>699.0</v>
      </c>
      <c r="F626" s="113" t="s">
        <v>3609</v>
      </c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12"/>
      <c r="B627" s="113"/>
      <c r="C627" s="113"/>
      <c r="D627" s="113"/>
      <c r="E627" s="113"/>
      <c r="F627" s="113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12"/>
      <c r="B628" s="113" t="s">
        <v>4312</v>
      </c>
      <c r="C628" s="113">
        <v>9.384083733E9</v>
      </c>
      <c r="D628" s="113">
        <v>5.72887550085E11</v>
      </c>
      <c r="E628" s="113">
        <v>2360.0</v>
      </c>
      <c r="F628" s="113" t="s">
        <v>220</v>
      </c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12"/>
      <c r="B629" s="113" t="s">
        <v>4313</v>
      </c>
      <c r="C629" s="113" t="s">
        <v>4314</v>
      </c>
      <c r="D629" s="113">
        <v>5.36294305094E11</v>
      </c>
      <c r="E629" s="113">
        <v>699.0</v>
      </c>
      <c r="F629" s="113" t="s">
        <v>3546</v>
      </c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12"/>
      <c r="B630" s="113" t="s">
        <v>4315</v>
      </c>
      <c r="C630" s="113">
        <v>9.751838695E9</v>
      </c>
      <c r="D630" s="113">
        <v>1.1629916824E11</v>
      </c>
      <c r="E630" s="113">
        <v>699.0</v>
      </c>
      <c r="F630" s="113" t="s">
        <v>3273</v>
      </c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12"/>
      <c r="B631" s="113" t="s">
        <v>4316</v>
      </c>
      <c r="C631" s="113" t="s">
        <v>4317</v>
      </c>
      <c r="D631" s="113">
        <v>1.00364849331E11</v>
      </c>
      <c r="E631" s="113">
        <v>699.0</v>
      </c>
      <c r="F631" s="113" t="s">
        <v>3441</v>
      </c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12"/>
      <c r="B632" s="113" t="s">
        <v>4318</v>
      </c>
      <c r="C632" s="113">
        <v>9.659939417E9</v>
      </c>
      <c r="D632" s="113">
        <v>5.72808954699E11</v>
      </c>
      <c r="E632" s="113">
        <v>699.0</v>
      </c>
      <c r="F632" s="113" t="s">
        <v>3441</v>
      </c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12"/>
      <c r="B633" s="113" t="s">
        <v>4319</v>
      </c>
      <c r="C633" s="113">
        <v>9.042906195E9</v>
      </c>
      <c r="D633" s="113">
        <v>1.08850247109E11</v>
      </c>
      <c r="E633" s="113">
        <v>699.0</v>
      </c>
      <c r="F633" s="113" t="s">
        <v>3609</v>
      </c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12"/>
      <c r="B634" s="113" t="s">
        <v>4320</v>
      </c>
      <c r="C634" s="113">
        <v>9.486078611E9</v>
      </c>
      <c r="D634" s="113">
        <v>6.99974079765E11</v>
      </c>
      <c r="E634" s="113">
        <v>6300.0</v>
      </c>
      <c r="F634" s="113" t="s">
        <v>3710</v>
      </c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12"/>
      <c r="B635" s="113" t="s">
        <v>4321</v>
      </c>
      <c r="C635" s="113">
        <v>7.669834046E9</v>
      </c>
      <c r="D635" s="113">
        <v>1.16305033353E11</v>
      </c>
      <c r="E635" s="113">
        <v>699.0</v>
      </c>
      <c r="F635" s="113" t="s">
        <v>3546</v>
      </c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12"/>
      <c r="B636" s="113" t="s">
        <v>4322</v>
      </c>
      <c r="C636" s="113">
        <v>7.358450909E9</v>
      </c>
      <c r="D636" s="113">
        <v>5.36296310608E11</v>
      </c>
      <c r="E636" s="113">
        <v>1180.0</v>
      </c>
      <c r="F636" s="113" t="s">
        <v>227</v>
      </c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12"/>
      <c r="B637" s="113" t="s">
        <v>4323</v>
      </c>
      <c r="C637" s="113">
        <v>9.884857676E9</v>
      </c>
      <c r="D637" s="113">
        <v>5.36217612767E11</v>
      </c>
      <c r="E637" s="113">
        <v>699.0</v>
      </c>
      <c r="F637" s="113" t="s">
        <v>3546</v>
      </c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12"/>
      <c r="B638" s="113" t="s">
        <v>4324</v>
      </c>
      <c r="C638" s="113">
        <v>9.600530372E9</v>
      </c>
      <c r="D638" s="113">
        <v>1.08853807109E11</v>
      </c>
      <c r="E638" s="113">
        <v>699.0</v>
      </c>
      <c r="F638" s="113" t="s">
        <v>3609</v>
      </c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12"/>
      <c r="B639" s="113" t="s">
        <v>4325</v>
      </c>
      <c r="C639" s="113" t="s">
        <v>4326</v>
      </c>
      <c r="D639" s="113">
        <v>5.36271024909E11</v>
      </c>
      <c r="E639" s="113">
        <v>2000.0</v>
      </c>
      <c r="F639" s="113" t="s">
        <v>4327</v>
      </c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12"/>
      <c r="B640" s="32" t="s">
        <v>4328</v>
      </c>
      <c r="C640" s="113">
        <v>8.012768009E9</v>
      </c>
      <c r="D640" s="113">
        <v>5.36237424051E11</v>
      </c>
      <c r="E640" s="113">
        <v>699.0</v>
      </c>
      <c r="F640" s="113" t="s">
        <v>3273</v>
      </c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12"/>
      <c r="B641" s="113" t="s">
        <v>4329</v>
      </c>
      <c r="C641" s="113">
        <v>8.610242292E9</v>
      </c>
      <c r="D641" s="113">
        <v>1.16312626757E11</v>
      </c>
      <c r="E641" s="113">
        <v>4500.0</v>
      </c>
      <c r="F641" s="113" t="s">
        <v>4330</v>
      </c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12"/>
      <c r="B642" s="113" t="s">
        <v>4331</v>
      </c>
      <c r="C642" s="113" t="s">
        <v>4332</v>
      </c>
      <c r="D642" s="113">
        <v>1.16311884126E11</v>
      </c>
      <c r="E642" s="113">
        <v>6300.0</v>
      </c>
      <c r="F642" s="113" t="s">
        <v>4333</v>
      </c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12"/>
      <c r="B643" s="113" t="s">
        <v>4334</v>
      </c>
      <c r="C643" s="113" t="s">
        <v>4335</v>
      </c>
      <c r="D643" s="113">
        <v>5.3625049365E11</v>
      </c>
      <c r="E643" s="113">
        <v>1503.0</v>
      </c>
      <c r="F643" s="113" t="s">
        <v>4336</v>
      </c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12"/>
      <c r="B644" s="32" t="s">
        <v>4337</v>
      </c>
      <c r="C644" s="113">
        <v>6.361549583E9</v>
      </c>
      <c r="D644" s="113">
        <v>1.39091705927E11</v>
      </c>
      <c r="E644" s="113">
        <v>1503.0</v>
      </c>
      <c r="F644" s="113" t="s">
        <v>4338</v>
      </c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12"/>
      <c r="B645" s="113" t="s">
        <v>4339</v>
      </c>
      <c r="C645" s="113">
        <v>9.535487869E9</v>
      </c>
      <c r="D645" s="121"/>
      <c r="E645" s="121"/>
      <c r="F645" s="113" t="s">
        <v>3546</v>
      </c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12"/>
      <c r="B646" s="113" t="s">
        <v>4340</v>
      </c>
      <c r="C646" s="113" t="s">
        <v>4341</v>
      </c>
      <c r="D646" s="113">
        <v>5.55562955885E11</v>
      </c>
      <c r="E646" s="113">
        <v>6300.0</v>
      </c>
      <c r="F646" s="113" t="s">
        <v>4342</v>
      </c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12"/>
      <c r="B647" s="113" t="s">
        <v>4343</v>
      </c>
      <c r="C647" s="113">
        <v>9.884455962E9</v>
      </c>
      <c r="D647" s="113">
        <v>5.36223437917E11</v>
      </c>
      <c r="E647" s="113">
        <v>1503.0</v>
      </c>
      <c r="F647" s="113" t="s">
        <v>4344</v>
      </c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12"/>
      <c r="B648" s="113" t="s">
        <v>4345</v>
      </c>
      <c r="C648" s="113">
        <v>9.994441737E9</v>
      </c>
      <c r="D648" s="113">
        <v>5.3623092908E11</v>
      </c>
      <c r="E648" s="113">
        <v>699.0</v>
      </c>
      <c r="F648" s="113" t="s">
        <v>3441</v>
      </c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12"/>
      <c r="B649" s="113" t="s">
        <v>4346</v>
      </c>
      <c r="C649" s="113">
        <v>9.994441737E9</v>
      </c>
      <c r="D649" s="113">
        <v>5.36297831597E11</v>
      </c>
      <c r="E649" s="113">
        <v>699.0</v>
      </c>
      <c r="F649" s="113" t="s">
        <v>4347</v>
      </c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99" t="s">
        <v>4348</v>
      </c>
      <c r="B650" s="113" t="s">
        <v>4349</v>
      </c>
      <c r="C650" s="113">
        <v>8.883133424E9</v>
      </c>
      <c r="D650" s="113">
        <v>5.36334529307E11</v>
      </c>
      <c r="E650" s="113">
        <v>6300.0</v>
      </c>
      <c r="F650" s="113" t="s">
        <v>3774</v>
      </c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12"/>
      <c r="B651" s="32" t="s">
        <v>4350</v>
      </c>
      <c r="C651" s="113">
        <v>9.841320285E9</v>
      </c>
      <c r="D651" s="113">
        <v>1.16322844639E11</v>
      </c>
      <c r="E651" s="113">
        <v>699.0</v>
      </c>
      <c r="F651" s="113" t="s">
        <v>3441</v>
      </c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12"/>
      <c r="B652" s="113" t="s">
        <v>4351</v>
      </c>
      <c r="C652" s="113" t="s">
        <v>3483</v>
      </c>
      <c r="D652" s="113">
        <v>1.1633872378E11</v>
      </c>
      <c r="E652" s="113">
        <v>786.0</v>
      </c>
      <c r="F652" s="113" t="s">
        <v>60</v>
      </c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12"/>
      <c r="B653" s="32" t="s">
        <v>4352</v>
      </c>
      <c r="C653" s="113">
        <v>9.940304572E9</v>
      </c>
      <c r="D653" s="121"/>
      <c r="E653" s="113">
        <v>699.0</v>
      </c>
      <c r="F653" s="113" t="s">
        <v>3273</v>
      </c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12"/>
      <c r="B654" s="113" t="s">
        <v>4353</v>
      </c>
      <c r="C654" s="113" t="s">
        <v>4354</v>
      </c>
      <c r="D654" s="113">
        <v>5.36317166507E11</v>
      </c>
      <c r="E654" s="113">
        <v>1180.0</v>
      </c>
      <c r="F654" s="113" t="s">
        <v>39</v>
      </c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12"/>
      <c r="B655" s="32" t="s">
        <v>4355</v>
      </c>
      <c r="C655" s="113">
        <v>9.790466539E9</v>
      </c>
      <c r="D655" s="113">
        <v>5.72821597999E11</v>
      </c>
      <c r="E655" s="113">
        <v>6300.0</v>
      </c>
      <c r="F655" s="113" t="s">
        <v>3710</v>
      </c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12"/>
      <c r="B656" s="113" t="s">
        <v>4356</v>
      </c>
      <c r="C656" s="113">
        <v>9.150968485E9</v>
      </c>
      <c r="D656" s="113">
        <v>5.36352320658E11</v>
      </c>
      <c r="E656" s="113">
        <v>699.0</v>
      </c>
      <c r="F656" s="113" t="s">
        <v>60</v>
      </c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12"/>
      <c r="B657" s="32" t="s">
        <v>4357</v>
      </c>
      <c r="C657" s="113" t="s">
        <v>4358</v>
      </c>
      <c r="D657" s="121"/>
      <c r="E657" s="113">
        <v>1392.0</v>
      </c>
      <c r="F657" s="113" t="s">
        <v>4359</v>
      </c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12"/>
      <c r="B658" s="113" t="s">
        <v>4360</v>
      </c>
      <c r="C658" s="113">
        <v>9.566944486E9</v>
      </c>
      <c r="D658" s="113">
        <v>5.36210009538E11</v>
      </c>
      <c r="E658" s="113">
        <v>699.0</v>
      </c>
      <c r="F658" s="113" t="s">
        <v>3441</v>
      </c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12"/>
      <c r="B659" s="113" t="s">
        <v>1689</v>
      </c>
      <c r="C659" s="113">
        <v>9.962650434E9</v>
      </c>
      <c r="D659" s="121"/>
      <c r="E659" s="113">
        <v>6300.0</v>
      </c>
      <c r="F659" s="113" t="s">
        <v>3774</v>
      </c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12"/>
      <c r="B660" s="32" t="s">
        <v>4361</v>
      </c>
      <c r="C660" s="113">
        <v>8.608246375E9</v>
      </c>
      <c r="D660" s="113">
        <v>5.36314810982E11</v>
      </c>
      <c r="E660" s="113">
        <v>699.0</v>
      </c>
      <c r="F660" s="113" t="s">
        <v>112</v>
      </c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12"/>
      <c r="B661" s="113" t="s">
        <v>4362</v>
      </c>
      <c r="C661" s="113">
        <v>9.364222677E9</v>
      </c>
      <c r="D661" s="113">
        <v>5.36367942206E11</v>
      </c>
      <c r="E661" s="113">
        <v>1503.0</v>
      </c>
      <c r="F661" s="113" t="s">
        <v>4363</v>
      </c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12"/>
      <c r="B662" s="32" t="s">
        <v>4364</v>
      </c>
      <c r="C662" s="113">
        <v>9.176623094E9</v>
      </c>
      <c r="D662" s="113">
        <v>5.36258777791E11</v>
      </c>
      <c r="E662" s="113">
        <v>699.0</v>
      </c>
      <c r="F662" s="113" t="s">
        <v>4365</v>
      </c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12"/>
      <c r="B663" s="113" t="s">
        <v>4366</v>
      </c>
      <c r="C663" s="113">
        <v>9.364222677E9</v>
      </c>
      <c r="D663" s="113">
        <v>5.36374240042E11</v>
      </c>
      <c r="E663" s="113">
        <v>1503.0</v>
      </c>
      <c r="F663" s="113" t="s">
        <v>4367</v>
      </c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12"/>
      <c r="B664" s="113" t="s">
        <v>4368</v>
      </c>
      <c r="C664" s="113" t="s">
        <v>4369</v>
      </c>
      <c r="D664" s="113">
        <v>5.36371065022E11</v>
      </c>
      <c r="E664" s="113">
        <v>6300.0</v>
      </c>
      <c r="F664" s="113" t="s">
        <v>3774</v>
      </c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12"/>
      <c r="B665" s="32" t="s">
        <v>4370</v>
      </c>
      <c r="C665" s="113" t="s">
        <v>4371</v>
      </c>
      <c r="D665" s="113">
        <v>1.16346218537E11</v>
      </c>
      <c r="E665" s="113">
        <v>1503.0</v>
      </c>
      <c r="F665" s="113" t="s">
        <v>4372</v>
      </c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12"/>
      <c r="B666" s="32" t="s">
        <v>4373</v>
      </c>
      <c r="C666" s="113">
        <v>9.442363705E9</v>
      </c>
      <c r="D666" s="113">
        <v>5.3637184271E11</v>
      </c>
      <c r="E666" s="113">
        <v>6300.0</v>
      </c>
      <c r="F666" s="113" t="s">
        <v>3853</v>
      </c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12"/>
      <c r="B667" s="113" t="s">
        <v>4374</v>
      </c>
      <c r="C667" s="113">
        <v>9.944157484E9</v>
      </c>
      <c r="D667" s="113">
        <v>5.36399077512E11</v>
      </c>
      <c r="E667" s="113">
        <v>699.0</v>
      </c>
      <c r="F667" s="113" t="s">
        <v>60</v>
      </c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12"/>
      <c r="B668" s="113" t="s">
        <v>4375</v>
      </c>
      <c r="C668" s="113" t="s">
        <v>4376</v>
      </c>
      <c r="D668" s="113">
        <v>5.36220295479E11</v>
      </c>
      <c r="E668" s="113">
        <v>1180.0</v>
      </c>
      <c r="F668" s="113" t="s">
        <v>299</v>
      </c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12"/>
      <c r="B669" s="113" t="s">
        <v>4377</v>
      </c>
      <c r="C669" s="113">
        <v>8.015106699E9</v>
      </c>
      <c r="D669" s="113">
        <v>1.16348438882E11</v>
      </c>
      <c r="E669" s="113">
        <v>699.0</v>
      </c>
      <c r="F669" s="113" t="s">
        <v>3273</v>
      </c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12"/>
      <c r="B670" s="113" t="s">
        <v>4378</v>
      </c>
      <c r="C670" s="113">
        <v>9.655345E9</v>
      </c>
      <c r="D670" s="113">
        <v>1.16350468862E11</v>
      </c>
      <c r="E670" s="113">
        <v>1503.0</v>
      </c>
      <c r="F670" s="113" t="s">
        <v>4379</v>
      </c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12"/>
      <c r="B671" s="113" t="s">
        <v>4380</v>
      </c>
      <c r="C671" s="113">
        <v>9.600724939E9</v>
      </c>
      <c r="D671" s="113">
        <v>5.36364755807E11</v>
      </c>
      <c r="E671" s="113">
        <v>699.0</v>
      </c>
      <c r="F671" s="113" t="s">
        <v>3503</v>
      </c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12"/>
      <c r="B672" s="113" t="s">
        <v>4381</v>
      </c>
      <c r="C672" s="113">
        <v>7.33890422E9</v>
      </c>
      <c r="D672" s="113">
        <v>5.36339437934E11</v>
      </c>
      <c r="E672" s="113">
        <v>1503.0</v>
      </c>
      <c r="F672" s="113" t="s">
        <v>4382</v>
      </c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12"/>
      <c r="B673" s="113" t="s">
        <v>4383</v>
      </c>
      <c r="C673" s="113">
        <v>9.946730854E9</v>
      </c>
      <c r="D673" s="113">
        <v>5.36372741013E11</v>
      </c>
      <c r="E673" s="113">
        <v>1503.0</v>
      </c>
      <c r="F673" s="113" t="s">
        <v>4384</v>
      </c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12"/>
      <c r="B674" s="113" t="s">
        <v>4385</v>
      </c>
      <c r="C674" s="113" t="s">
        <v>4386</v>
      </c>
      <c r="D674" s="121"/>
      <c r="E674" s="113">
        <v>8741.0</v>
      </c>
      <c r="F674" s="113" t="s">
        <v>4387</v>
      </c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12"/>
      <c r="B675" s="113" t="s">
        <v>4388</v>
      </c>
      <c r="C675" s="113">
        <v>7.904696009E9</v>
      </c>
      <c r="D675" s="113">
        <v>5.67023631065E11</v>
      </c>
      <c r="E675" s="113">
        <v>1503.0</v>
      </c>
      <c r="F675" s="113" t="s">
        <v>4057</v>
      </c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12"/>
      <c r="B676" s="113" t="s">
        <v>4389</v>
      </c>
      <c r="C676" s="113" t="s">
        <v>4016</v>
      </c>
      <c r="D676" s="113">
        <v>5.36304390314E11</v>
      </c>
      <c r="E676" s="113">
        <v>1503.0</v>
      </c>
      <c r="F676" s="113" t="s">
        <v>4390</v>
      </c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12"/>
      <c r="B677" s="113" t="s">
        <v>4391</v>
      </c>
      <c r="C677" s="113" t="s">
        <v>4392</v>
      </c>
      <c r="D677" s="113">
        <v>5.36373606626E11</v>
      </c>
      <c r="E677" s="113">
        <v>1503.0</v>
      </c>
      <c r="F677" s="113" t="s">
        <v>4393</v>
      </c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12"/>
      <c r="B678" s="113" t="s">
        <v>4394</v>
      </c>
      <c r="C678" s="113">
        <v>9.487388917E9</v>
      </c>
      <c r="D678" s="113">
        <v>1.16355796396E11</v>
      </c>
      <c r="E678" s="113">
        <v>699.0</v>
      </c>
      <c r="F678" s="113" t="s">
        <v>112</v>
      </c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12"/>
      <c r="B679" s="113" t="s">
        <v>4395</v>
      </c>
      <c r="C679" s="113" t="s">
        <v>4396</v>
      </c>
      <c r="D679" s="113">
        <v>6.964321339E9</v>
      </c>
      <c r="E679" s="113">
        <v>4720.0</v>
      </c>
      <c r="F679" s="113" t="s">
        <v>4397</v>
      </c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12"/>
      <c r="B680" s="113" t="s">
        <v>4398</v>
      </c>
      <c r="C680" s="113">
        <v>9.746791675E9</v>
      </c>
      <c r="D680" s="121"/>
      <c r="E680" s="113">
        <v>1503.0</v>
      </c>
      <c r="F680" s="113" t="s">
        <v>4399</v>
      </c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12"/>
      <c r="B681" s="113" t="s">
        <v>4400</v>
      </c>
      <c r="C681" s="113">
        <v>6.382135519E9</v>
      </c>
      <c r="D681" s="113">
        <v>5.35726693329E11</v>
      </c>
      <c r="E681" s="113">
        <v>1503.0</v>
      </c>
      <c r="F681" s="113" t="s">
        <v>4401</v>
      </c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12"/>
      <c r="B682" s="113" t="s">
        <v>4402</v>
      </c>
      <c r="C682" s="113">
        <v>9.842254988E9</v>
      </c>
      <c r="D682" s="113">
        <v>5.36358198998E11</v>
      </c>
      <c r="E682" s="113">
        <v>1503.0</v>
      </c>
      <c r="F682" s="113" t="s">
        <v>4403</v>
      </c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12"/>
      <c r="B683" s="113" t="s">
        <v>4404</v>
      </c>
      <c r="C683" s="113">
        <v>6.282294354E9</v>
      </c>
      <c r="D683" s="113">
        <v>5.36347371046E11</v>
      </c>
      <c r="E683" s="113">
        <v>699.0</v>
      </c>
      <c r="F683" s="113" t="s">
        <v>112</v>
      </c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12"/>
      <c r="B684" s="113" t="s">
        <v>4405</v>
      </c>
      <c r="C684" s="113">
        <v>9.384622763E9</v>
      </c>
      <c r="D684" s="113" t="s">
        <v>4406</v>
      </c>
      <c r="E684" s="113">
        <v>1180.0</v>
      </c>
      <c r="F684" s="113" t="s">
        <v>3406</v>
      </c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12"/>
      <c r="B685" s="113" t="s">
        <v>4407</v>
      </c>
      <c r="C685" s="113">
        <v>9.677261498E9</v>
      </c>
      <c r="D685" s="113">
        <v>5.36369769555E11</v>
      </c>
      <c r="E685" s="113">
        <v>1503.0</v>
      </c>
      <c r="F685" s="113" t="s">
        <v>4408</v>
      </c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12"/>
      <c r="B686" s="113" t="s">
        <v>4409</v>
      </c>
      <c r="C686" s="113" t="s">
        <v>4410</v>
      </c>
      <c r="D686" s="113"/>
      <c r="E686" s="121"/>
      <c r="F686" s="113" t="s">
        <v>4411</v>
      </c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12"/>
      <c r="B687" s="113" t="s">
        <v>2820</v>
      </c>
      <c r="C687" s="113" t="s">
        <v>4412</v>
      </c>
      <c r="D687" s="113">
        <v>1.08867003274E11</v>
      </c>
      <c r="E687" s="113">
        <v>1503.0</v>
      </c>
      <c r="F687" s="113" t="s">
        <v>4336</v>
      </c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12"/>
      <c r="B688" s="32" t="s">
        <v>4413</v>
      </c>
      <c r="C688" s="113">
        <v>9.003781071E9</v>
      </c>
      <c r="D688" s="113" t="s">
        <v>4414</v>
      </c>
      <c r="E688" s="113">
        <v>2004.0</v>
      </c>
      <c r="F688" s="113" t="s">
        <v>4415</v>
      </c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12"/>
      <c r="B689" s="113" t="s">
        <v>4416</v>
      </c>
      <c r="C689" s="113">
        <v>9.972235521E9</v>
      </c>
      <c r="D689" s="113">
        <v>5.36303857403E11</v>
      </c>
      <c r="E689" s="113">
        <v>1503.0</v>
      </c>
      <c r="F689" s="113" t="s">
        <v>4408</v>
      </c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12"/>
      <c r="B690" s="113" t="s">
        <v>4417</v>
      </c>
      <c r="C690" s="113">
        <v>9.943997034E9</v>
      </c>
      <c r="D690" s="113">
        <v>5.72947401497E11</v>
      </c>
      <c r="E690" s="113">
        <v>699.0</v>
      </c>
      <c r="F690" s="113" t="s">
        <v>112</v>
      </c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12"/>
      <c r="B691" s="113" t="s">
        <v>4418</v>
      </c>
      <c r="C691" s="113">
        <v>9.68826323E9</v>
      </c>
      <c r="D691" s="113">
        <v>5.72933801549E11</v>
      </c>
      <c r="E691" s="113">
        <v>699.0</v>
      </c>
      <c r="F691" s="113" t="s">
        <v>112</v>
      </c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12"/>
      <c r="B692" s="113" t="s">
        <v>4419</v>
      </c>
      <c r="C692" s="113">
        <v>8.300136434E9</v>
      </c>
      <c r="D692" s="113">
        <v>5.36373385705E11</v>
      </c>
      <c r="E692" s="113">
        <v>699.0</v>
      </c>
      <c r="F692" s="113" t="s">
        <v>4420</v>
      </c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12"/>
      <c r="B693" s="113" t="s">
        <v>4421</v>
      </c>
      <c r="C693" s="113">
        <v>9.71505531455E11</v>
      </c>
      <c r="D693" s="113">
        <v>7.17260301591E11</v>
      </c>
      <c r="E693" s="113">
        <v>699.0</v>
      </c>
      <c r="F693" s="113" t="s">
        <v>3173</v>
      </c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99" t="s">
        <v>4422</v>
      </c>
      <c r="B694" s="113" t="s">
        <v>4423</v>
      </c>
      <c r="C694" s="113" t="s">
        <v>4424</v>
      </c>
      <c r="D694" s="113">
        <v>5.73030118201E11</v>
      </c>
      <c r="E694" s="113">
        <v>7080.0</v>
      </c>
      <c r="F694" s="113" t="s">
        <v>3345</v>
      </c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12"/>
      <c r="B695" s="113" t="s">
        <v>4425</v>
      </c>
      <c r="C695" s="113">
        <v>9.443048895E9</v>
      </c>
      <c r="D695" s="113">
        <v>1.16371709886E11</v>
      </c>
      <c r="E695" s="113">
        <v>699.0</v>
      </c>
      <c r="F695" s="113" t="s">
        <v>112</v>
      </c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12"/>
      <c r="B696" s="113" t="s">
        <v>4426</v>
      </c>
      <c r="C696" s="113" t="s">
        <v>4427</v>
      </c>
      <c r="D696" s="113">
        <v>5.73088430574E11</v>
      </c>
      <c r="E696" s="113">
        <v>3006.0</v>
      </c>
      <c r="F696" s="113" t="s">
        <v>4428</v>
      </c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12"/>
      <c r="B697" s="129" t="s">
        <v>4429</v>
      </c>
      <c r="C697" s="129" t="s">
        <v>4430</v>
      </c>
      <c r="D697" s="131"/>
      <c r="E697" s="131"/>
      <c r="F697" s="129" t="s">
        <v>3609</v>
      </c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12"/>
      <c r="B698" s="113" t="s">
        <v>4431</v>
      </c>
      <c r="C698" s="113" t="s">
        <v>4432</v>
      </c>
      <c r="D698" s="113">
        <v>1.16380353335E11</v>
      </c>
      <c r="E698" s="113">
        <v>699.0</v>
      </c>
      <c r="F698" s="129" t="s">
        <v>3609</v>
      </c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12"/>
      <c r="B699" s="113" t="s">
        <v>4433</v>
      </c>
      <c r="C699" s="113" t="s">
        <v>4434</v>
      </c>
      <c r="D699" s="113">
        <v>5.36421583486E11</v>
      </c>
      <c r="E699" s="113">
        <v>699.0</v>
      </c>
      <c r="F699" s="113" t="s">
        <v>3503</v>
      </c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12"/>
      <c r="B700" s="113" t="s">
        <v>4435</v>
      </c>
      <c r="C700" s="113">
        <v>9.44467724E9</v>
      </c>
      <c r="D700" s="113">
        <v>5.7304923438E11</v>
      </c>
      <c r="E700" s="113">
        <v>6300.0</v>
      </c>
      <c r="F700" s="113" t="s">
        <v>3710</v>
      </c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12"/>
      <c r="B701" s="113" t="s">
        <v>4436</v>
      </c>
      <c r="C701" s="113" t="s">
        <v>4437</v>
      </c>
      <c r="D701" s="113">
        <v>5.73085444525E11</v>
      </c>
      <c r="E701" s="113">
        <v>2360.0</v>
      </c>
      <c r="F701" s="113" t="s">
        <v>4438</v>
      </c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12"/>
      <c r="B702" s="113" t="s">
        <v>4439</v>
      </c>
      <c r="C702" s="113">
        <v>8.870656516E9</v>
      </c>
      <c r="D702" s="113">
        <v>1.16347840876E11</v>
      </c>
      <c r="E702" s="113">
        <v>1503.0</v>
      </c>
      <c r="F702" s="113" t="s">
        <v>4440</v>
      </c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12"/>
      <c r="B703" s="32" t="s">
        <v>4441</v>
      </c>
      <c r="C703" s="113">
        <v>9.94219602E9</v>
      </c>
      <c r="D703" s="113">
        <v>5.73060359578E11</v>
      </c>
      <c r="E703" s="113">
        <v>6300.0</v>
      </c>
      <c r="F703" s="113" t="s">
        <v>3774</v>
      </c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12"/>
      <c r="B704" s="32" t="s">
        <v>4442</v>
      </c>
      <c r="C704" s="113">
        <v>8.778255897E9</v>
      </c>
      <c r="D704" s="113">
        <v>6.87134878273E11</v>
      </c>
      <c r="E704" s="113">
        <v>699.0</v>
      </c>
      <c r="F704" s="113" t="s">
        <v>3546</v>
      </c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12"/>
      <c r="B705" s="113" t="s">
        <v>4443</v>
      </c>
      <c r="C705" s="113">
        <v>9.791973666E9</v>
      </c>
      <c r="D705" s="113">
        <v>5.36331885152E11</v>
      </c>
      <c r="E705" s="113">
        <v>1503.0</v>
      </c>
      <c r="F705" s="113" t="s">
        <v>4444</v>
      </c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12"/>
      <c r="B706" s="113" t="s">
        <v>4445</v>
      </c>
      <c r="C706" s="113" t="s">
        <v>4446</v>
      </c>
      <c r="D706" s="113">
        <v>1.1639287497E11</v>
      </c>
      <c r="E706" s="113">
        <v>1180.0</v>
      </c>
      <c r="F706" s="113" t="s">
        <v>39</v>
      </c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12"/>
      <c r="B707" s="113" t="s">
        <v>4447</v>
      </c>
      <c r="C707" s="113">
        <v>8.778141436E9</v>
      </c>
      <c r="D707" s="113">
        <v>1.41532796458E11</v>
      </c>
      <c r="E707" s="113">
        <v>6300.0</v>
      </c>
      <c r="F707" s="113" t="s">
        <v>3774</v>
      </c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12"/>
      <c r="B708" s="32" t="s">
        <v>4448</v>
      </c>
      <c r="C708" s="113">
        <v>9.080296101E9</v>
      </c>
      <c r="D708" s="113">
        <v>5.73041064598E11</v>
      </c>
      <c r="E708" s="113">
        <v>699.0</v>
      </c>
      <c r="F708" s="113" t="s">
        <v>60</v>
      </c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12"/>
      <c r="B709" s="32" t="s">
        <v>4449</v>
      </c>
      <c r="C709" s="113" t="s">
        <v>4450</v>
      </c>
      <c r="D709" s="113">
        <v>5.36403868477E11</v>
      </c>
      <c r="E709" s="113">
        <v>6300.0</v>
      </c>
      <c r="F709" s="113" t="s">
        <v>3774</v>
      </c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12"/>
      <c r="B710" s="32" t="s">
        <v>4451</v>
      </c>
      <c r="C710" s="113" t="s">
        <v>1324</v>
      </c>
      <c r="D710" s="113">
        <v>6.07720417463E11</v>
      </c>
      <c r="E710" s="113">
        <v>2360.0</v>
      </c>
      <c r="F710" s="113" t="s">
        <v>266</v>
      </c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12"/>
      <c r="B711" s="113" t="s">
        <v>4452</v>
      </c>
      <c r="C711" s="113">
        <v>6.379651505E9</v>
      </c>
      <c r="D711" s="113">
        <v>5.73055947726E11</v>
      </c>
      <c r="E711" s="113">
        <v>786.0</v>
      </c>
      <c r="F711" s="113" t="s">
        <v>3441</v>
      </c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12"/>
      <c r="B712" s="113" t="s">
        <v>4453</v>
      </c>
      <c r="C712" s="113">
        <v>9.385469399E9</v>
      </c>
      <c r="D712" s="113">
        <v>5.73007041999E11</v>
      </c>
      <c r="E712" s="113">
        <v>699.0</v>
      </c>
      <c r="F712" s="113" t="s">
        <v>60</v>
      </c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12"/>
      <c r="B713" s="32" t="s">
        <v>4454</v>
      </c>
      <c r="C713" s="113">
        <v>8.61017622E9</v>
      </c>
      <c r="D713" s="121"/>
      <c r="E713" s="113">
        <v>750.0</v>
      </c>
      <c r="F713" s="113" t="s">
        <v>3441</v>
      </c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12"/>
      <c r="B714" s="113" t="s">
        <v>4455</v>
      </c>
      <c r="C714" s="113" t="s">
        <v>4456</v>
      </c>
      <c r="D714" s="113">
        <v>5.36404375223E11</v>
      </c>
      <c r="E714" s="113">
        <v>6300.0</v>
      </c>
      <c r="F714" s="113" t="s">
        <v>4263</v>
      </c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12"/>
      <c r="B715" s="113" t="s">
        <v>4457</v>
      </c>
      <c r="C715" s="113">
        <v>7.356290072E9</v>
      </c>
      <c r="D715" s="113">
        <v>1.16396675394E11</v>
      </c>
      <c r="E715" s="113">
        <v>1503.0</v>
      </c>
      <c r="F715" s="113" t="s">
        <v>4458</v>
      </c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12"/>
      <c r="B716" s="113" t="s">
        <v>4459</v>
      </c>
      <c r="C716" s="113">
        <v>7.305458498E9</v>
      </c>
      <c r="D716" s="113">
        <v>5.73091144886E11</v>
      </c>
      <c r="E716" s="113">
        <v>6300.0</v>
      </c>
      <c r="F716" s="113" t="s">
        <v>4460</v>
      </c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12"/>
      <c r="B717" s="113" t="s">
        <v>4461</v>
      </c>
      <c r="C717" s="113">
        <v>9.444057348E9</v>
      </c>
      <c r="D717" s="121"/>
      <c r="E717" s="121"/>
      <c r="F717" s="113" t="s">
        <v>4462</v>
      </c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12"/>
      <c r="C718" s="121"/>
      <c r="D718" s="121"/>
      <c r="E718" s="121"/>
      <c r="F718" s="113" t="s">
        <v>4463</v>
      </c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12"/>
      <c r="B719" s="32" t="s">
        <v>4464</v>
      </c>
      <c r="C719" s="113">
        <v>9.933252967E9</v>
      </c>
      <c r="D719" s="113">
        <v>6.42107356873E11</v>
      </c>
      <c r="E719" s="113">
        <v>1503.0</v>
      </c>
      <c r="F719" s="113" t="s">
        <v>4465</v>
      </c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12"/>
      <c r="B720" s="32" t="s">
        <v>3399</v>
      </c>
      <c r="C720" s="113" t="s">
        <v>4466</v>
      </c>
      <c r="D720" s="113">
        <v>5.9064199021E11</v>
      </c>
      <c r="E720" s="113">
        <v>6300.0</v>
      </c>
      <c r="F720" s="113" t="s">
        <v>4467</v>
      </c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12"/>
      <c r="B721" s="32" t="s">
        <v>4468</v>
      </c>
      <c r="C721" s="113">
        <v>7.639789224E9</v>
      </c>
      <c r="D721" s="113">
        <v>1.16383566266E11</v>
      </c>
      <c r="E721" s="113">
        <v>6300.0</v>
      </c>
      <c r="F721" s="113" t="s">
        <v>3567</v>
      </c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12"/>
      <c r="B722" s="113" t="s">
        <v>4469</v>
      </c>
      <c r="C722" s="113" t="s">
        <v>4470</v>
      </c>
      <c r="D722" s="113">
        <v>6.01786756E8</v>
      </c>
      <c r="E722" s="113">
        <v>3360.0</v>
      </c>
      <c r="F722" s="113" t="s">
        <v>1137</v>
      </c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12"/>
      <c r="B723" s="32" t="s">
        <v>4471</v>
      </c>
      <c r="C723" s="113">
        <v>8.008405551E9</v>
      </c>
      <c r="D723" s="113">
        <v>5.36406942003E11</v>
      </c>
      <c r="E723" s="113">
        <v>699.0</v>
      </c>
      <c r="F723" s="113" t="s">
        <v>3503</v>
      </c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12"/>
      <c r="B724" s="113" t="s">
        <v>4472</v>
      </c>
      <c r="C724" s="113">
        <v>9.845500966E9</v>
      </c>
      <c r="D724" s="113">
        <v>5.73000429283E11</v>
      </c>
      <c r="E724" s="113">
        <v>1503.0</v>
      </c>
      <c r="F724" s="113" t="s">
        <v>4473</v>
      </c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12"/>
      <c r="B725" s="113" t="s">
        <v>4474</v>
      </c>
      <c r="C725" s="113">
        <v>9.840422406E9</v>
      </c>
      <c r="D725" s="113" t="s">
        <v>4475</v>
      </c>
      <c r="E725" s="113">
        <v>699.0</v>
      </c>
      <c r="F725" s="113" t="s">
        <v>3503</v>
      </c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12"/>
      <c r="B726" s="113" t="s">
        <v>4476</v>
      </c>
      <c r="C726" s="113">
        <v>7.760502587E9</v>
      </c>
      <c r="D726" s="113">
        <v>5.36421141E9</v>
      </c>
      <c r="E726" s="113">
        <v>1503.0</v>
      </c>
      <c r="F726" s="113" t="s">
        <v>4477</v>
      </c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12"/>
      <c r="B727" s="113" t="s">
        <v>4478</v>
      </c>
      <c r="C727" s="113">
        <v>9.790897655E9</v>
      </c>
      <c r="D727" s="113">
        <v>5.73087757598E11</v>
      </c>
      <c r="E727" s="113">
        <v>3150.0</v>
      </c>
      <c r="F727" s="113" t="s">
        <v>169</v>
      </c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12"/>
      <c r="B728" s="113" t="s">
        <v>4479</v>
      </c>
      <c r="C728" s="113">
        <v>9.094922777E9</v>
      </c>
      <c r="D728" s="113">
        <v>5.36410223353E11</v>
      </c>
      <c r="E728" s="113">
        <v>1503.0</v>
      </c>
      <c r="F728" s="113" t="s">
        <v>4480</v>
      </c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12"/>
      <c r="B729" s="113" t="s">
        <v>4481</v>
      </c>
      <c r="C729" s="113">
        <v>7.259520652E9</v>
      </c>
      <c r="D729" s="113">
        <v>1.1639262705E11</v>
      </c>
      <c r="E729" s="113">
        <v>699.0</v>
      </c>
      <c r="F729" s="113" t="s">
        <v>3441</v>
      </c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12"/>
      <c r="B730" s="113" t="s">
        <v>4482</v>
      </c>
      <c r="C730" s="113" t="s">
        <v>4483</v>
      </c>
      <c r="D730" s="113">
        <v>5.73041873676E11</v>
      </c>
      <c r="E730" s="113">
        <v>1180.0</v>
      </c>
      <c r="F730" s="113" t="s">
        <v>299</v>
      </c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12"/>
      <c r="B731" s="113" t="s">
        <v>4484</v>
      </c>
      <c r="C731" s="113">
        <v>8.072521967E9</v>
      </c>
      <c r="D731" s="113">
        <v>5.21733236107E11</v>
      </c>
      <c r="E731" s="113">
        <v>699.0</v>
      </c>
      <c r="F731" s="113" t="s">
        <v>3546</v>
      </c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12"/>
      <c r="B732" s="113" t="s">
        <v>4485</v>
      </c>
      <c r="C732" s="113">
        <v>8.870572637E9</v>
      </c>
      <c r="D732" s="113">
        <v>5.3649441882E11</v>
      </c>
      <c r="E732" s="113">
        <v>1503.0</v>
      </c>
      <c r="F732" s="113" t="s">
        <v>4486</v>
      </c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12"/>
      <c r="B733" s="113" t="s">
        <v>4487</v>
      </c>
      <c r="C733" s="113">
        <v>8.825485325E9</v>
      </c>
      <c r="D733" s="113">
        <v>5.73028066252E11</v>
      </c>
      <c r="E733" s="113">
        <v>700.0</v>
      </c>
      <c r="F733" s="113" t="s">
        <v>3609</v>
      </c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12"/>
      <c r="B734" s="113" t="s">
        <v>4488</v>
      </c>
      <c r="C734" s="113">
        <v>9.933216581E9</v>
      </c>
      <c r="D734" s="113">
        <v>5.73027356728E11</v>
      </c>
      <c r="E734" s="113">
        <v>699.0</v>
      </c>
      <c r="F734" s="113" t="s">
        <v>3609</v>
      </c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12"/>
      <c r="B735" s="113" t="s">
        <v>4489</v>
      </c>
      <c r="C735" s="113">
        <v>8.220159555E9</v>
      </c>
      <c r="D735" s="113">
        <v>3.94993315068E11</v>
      </c>
      <c r="E735" s="113">
        <v>6300.0</v>
      </c>
      <c r="F735" s="113" t="s">
        <v>3746</v>
      </c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12"/>
      <c r="B736" s="113" t="s">
        <v>4490</v>
      </c>
      <c r="C736" s="113">
        <v>8.526760255E9</v>
      </c>
      <c r="D736" s="113">
        <v>5.73084434582E11</v>
      </c>
      <c r="E736" s="113">
        <v>699.0</v>
      </c>
      <c r="F736" s="113" t="s">
        <v>3273</v>
      </c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12"/>
      <c r="B737" s="113" t="s">
        <v>4491</v>
      </c>
      <c r="C737" s="113" t="s">
        <v>4492</v>
      </c>
      <c r="D737" s="113">
        <v>5.73041759415E11</v>
      </c>
      <c r="E737" s="113">
        <v>699.0</v>
      </c>
      <c r="F737" s="113" t="s">
        <v>112</v>
      </c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12"/>
      <c r="B738" s="113" t="s">
        <v>4493</v>
      </c>
      <c r="C738" s="113" t="s">
        <v>4494</v>
      </c>
      <c r="D738" s="113">
        <v>1.16409188972E11</v>
      </c>
      <c r="E738" s="113">
        <v>699.0</v>
      </c>
      <c r="F738" s="113" t="s">
        <v>112</v>
      </c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12"/>
      <c r="B739" s="113" t="s">
        <v>4495</v>
      </c>
      <c r="C739" s="113">
        <v>8.939058196E9</v>
      </c>
      <c r="D739" s="113">
        <v>5.7307907809E11</v>
      </c>
      <c r="E739" s="113">
        <v>6300.0</v>
      </c>
      <c r="F739" s="113" t="s">
        <v>4496</v>
      </c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12"/>
      <c r="B740" s="113" t="s">
        <v>4497</v>
      </c>
      <c r="C740" s="113">
        <v>9.498026716E9</v>
      </c>
      <c r="D740" s="113">
        <v>5.730258697E11</v>
      </c>
      <c r="E740" s="113">
        <v>6012.0</v>
      </c>
      <c r="F740" s="113" t="s">
        <v>4498</v>
      </c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12"/>
      <c r="B741" s="113" t="s">
        <v>4499</v>
      </c>
      <c r="C741" s="113">
        <v>9.385377651E9</v>
      </c>
      <c r="D741" s="113">
        <v>1.16412733952E11</v>
      </c>
      <c r="E741" s="113">
        <v>1503.0</v>
      </c>
      <c r="F741" s="113" t="s">
        <v>4500</v>
      </c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12"/>
      <c r="B742" s="113" t="s">
        <v>4501</v>
      </c>
      <c r="C742" s="113">
        <v>4.17883482E10</v>
      </c>
      <c r="D742" s="113">
        <v>3.9463525538E11</v>
      </c>
      <c r="E742" s="113">
        <v>6300.0</v>
      </c>
      <c r="F742" s="113" t="s">
        <v>3677</v>
      </c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12"/>
      <c r="B743" s="113" t="s">
        <v>4502</v>
      </c>
      <c r="C743" s="113">
        <v>8.179732712E9</v>
      </c>
      <c r="D743" s="113">
        <v>5.659079619E11</v>
      </c>
      <c r="E743" s="113">
        <v>1503.0</v>
      </c>
      <c r="F743" s="113" t="s">
        <v>4503</v>
      </c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12"/>
      <c r="B744" s="113" t="s">
        <v>4504</v>
      </c>
      <c r="C744" s="113">
        <v>9.487219999E9</v>
      </c>
      <c r="D744" s="113">
        <v>5.36421454481E11</v>
      </c>
      <c r="E744" s="113">
        <v>1503.0</v>
      </c>
      <c r="F744" s="113" t="s">
        <v>4505</v>
      </c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12"/>
      <c r="B745" s="113" t="s">
        <v>4506</v>
      </c>
      <c r="C745" s="113">
        <v>9.884959616E9</v>
      </c>
      <c r="D745" s="113">
        <v>5.7307258449E11</v>
      </c>
      <c r="E745" s="113">
        <v>3006.0</v>
      </c>
      <c r="F745" s="113" t="s">
        <v>4507</v>
      </c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12"/>
      <c r="B746" s="113" t="s">
        <v>4508</v>
      </c>
      <c r="C746" s="113" t="s">
        <v>4509</v>
      </c>
      <c r="D746" s="113">
        <v>1.16417431446E11</v>
      </c>
      <c r="E746" s="113">
        <v>1503.0</v>
      </c>
      <c r="F746" s="113" t="s">
        <v>4510</v>
      </c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12"/>
      <c r="B747" s="113" t="s">
        <v>4511</v>
      </c>
      <c r="C747" s="113" t="s">
        <v>4512</v>
      </c>
      <c r="D747" s="113">
        <v>5.73019491722E11</v>
      </c>
      <c r="E747" s="113">
        <v>3006.0</v>
      </c>
      <c r="F747" s="113" t="s">
        <v>4513</v>
      </c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12"/>
      <c r="B748" s="113" t="s">
        <v>4514</v>
      </c>
      <c r="C748" s="113">
        <v>7.30535594E9</v>
      </c>
      <c r="D748" s="113">
        <v>5.73041077554E11</v>
      </c>
      <c r="E748" s="113">
        <v>1503.0</v>
      </c>
      <c r="F748" s="113" t="s">
        <v>4515</v>
      </c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12"/>
      <c r="B749" s="113" t="s">
        <v>4516</v>
      </c>
      <c r="C749" s="113">
        <v>8.870297801E9</v>
      </c>
      <c r="D749" s="113">
        <v>5.36426590481E11</v>
      </c>
      <c r="E749" s="113">
        <v>1503.0</v>
      </c>
      <c r="F749" s="113" t="s">
        <v>4440</v>
      </c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12"/>
      <c r="B750" s="113" t="s">
        <v>4517</v>
      </c>
      <c r="C750" s="113">
        <v>8.754211004E9</v>
      </c>
      <c r="D750" s="113">
        <v>5.36427532414E11</v>
      </c>
      <c r="E750" s="113">
        <v>1503.0</v>
      </c>
      <c r="F750" s="113" t="s">
        <v>4518</v>
      </c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12"/>
      <c r="B751" s="113" t="s">
        <v>4519</v>
      </c>
      <c r="C751" s="113">
        <v>9.789094477E9</v>
      </c>
      <c r="D751" s="113">
        <v>5.36422155047E11</v>
      </c>
      <c r="E751" s="113">
        <v>1503.0</v>
      </c>
      <c r="F751" s="113" t="s">
        <v>4510</v>
      </c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12"/>
      <c r="B752" s="113" t="s">
        <v>4520</v>
      </c>
      <c r="C752" s="113">
        <v>9.949528352E9</v>
      </c>
      <c r="D752" s="113">
        <v>8.077073735E11</v>
      </c>
      <c r="E752" s="113">
        <v>700.0</v>
      </c>
      <c r="F752" s="113" t="s">
        <v>3546</v>
      </c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12"/>
      <c r="B753" s="113" t="s">
        <v>4521</v>
      </c>
      <c r="C753" s="113">
        <v>9.940780216E9</v>
      </c>
      <c r="D753" s="113">
        <v>5.36404801444E11</v>
      </c>
      <c r="E753" s="113">
        <v>1503.0</v>
      </c>
      <c r="F753" s="113" t="s">
        <v>4522</v>
      </c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12"/>
      <c r="B754" s="113" t="s">
        <v>4523</v>
      </c>
      <c r="C754" s="113">
        <v>9.841554972E9</v>
      </c>
      <c r="D754" s="113">
        <v>1.16419555721E11</v>
      </c>
      <c r="E754" s="113">
        <v>699.0</v>
      </c>
      <c r="F754" s="113" t="s">
        <v>112</v>
      </c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12"/>
      <c r="B755" s="113" t="s">
        <v>4524</v>
      </c>
      <c r="C755" s="113">
        <v>9.741447665E9</v>
      </c>
      <c r="D755" s="113">
        <v>9.1689234354E10</v>
      </c>
      <c r="E755" s="113">
        <v>1503.0</v>
      </c>
      <c r="F755" s="113" t="s">
        <v>4399</v>
      </c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12"/>
      <c r="B756" s="113" t="s">
        <v>4525</v>
      </c>
      <c r="C756" s="113">
        <v>9.840730971E9</v>
      </c>
      <c r="D756" s="113">
        <v>1.16426470591E11</v>
      </c>
      <c r="E756" s="113">
        <v>1503.0</v>
      </c>
      <c r="F756" s="113" t="s">
        <v>4526</v>
      </c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12"/>
      <c r="B757" s="32" t="s">
        <v>4527</v>
      </c>
      <c r="C757" s="113">
        <v>9.443019582E9</v>
      </c>
      <c r="D757" s="113">
        <v>5.36338658006E11</v>
      </c>
      <c r="E757" s="113">
        <v>699.0</v>
      </c>
      <c r="F757" s="113" t="s">
        <v>60</v>
      </c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99" t="s">
        <v>4528</v>
      </c>
      <c r="B758" s="32" t="s">
        <v>4529</v>
      </c>
      <c r="C758" s="113" t="s">
        <v>4530</v>
      </c>
      <c r="D758" s="113">
        <v>5.36576902902E11</v>
      </c>
      <c r="E758" s="113">
        <v>6300.0</v>
      </c>
      <c r="F758" s="113" t="s">
        <v>3710</v>
      </c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12"/>
      <c r="B759" s="113" t="s">
        <v>4531</v>
      </c>
      <c r="C759" s="113">
        <v>8.122809665E9</v>
      </c>
      <c r="D759" s="113">
        <v>5.73064721601E11</v>
      </c>
      <c r="E759" s="113">
        <v>699.0</v>
      </c>
      <c r="F759" s="113" t="s">
        <v>3503</v>
      </c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12"/>
      <c r="B760" s="113" t="s">
        <v>2723</v>
      </c>
      <c r="C760" s="113" t="s">
        <v>4532</v>
      </c>
      <c r="D760" s="113">
        <v>5.36585011129E11</v>
      </c>
      <c r="E760" s="113">
        <v>6300.0</v>
      </c>
      <c r="F760" s="113" t="s">
        <v>3774</v>
      </c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12"/>
      <c r="B761" s="32" t="s">
        <v>4533</v>
      </c>
      <c r="C761" s="113">
        <v>6.369517383E9</v>
      </c>
      <c r="D761" s="113">
        <v>1.16434101099E11</v>
      </c>
      <c r="E761" s="113">
        <v>1503.0</v>
      </c>
      <c r="F761" s="113" t="s">
        <v>4534</v>
      </c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12"/>
      <c r="B762" s="113" t="s">
        <v>4535</v>
      </c>
      <c r="C762" s="113">
        <v>9.789229877E9</v>
      </c>
      <c r="D762" s="113">
        <v>5.36542376662E11</v>
      </c>
      <c r="E762" s="113">
        <v>6300.0</v>
      </c>
      <c r="F762" s="113" t="s">
        <v>3710</v>
      </c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12"/>
      <c r="B763" s="113" t="s">
        <v>4536</v>
      </c>
      <c r="C763" s="113">
        <v>9.63235276E9</v>
      </c>
      <c r="D763" s="113">
        <v>5.73019491772E11</v>
      </c>
      <c r="E763" s="113">
        <v>3006.0</v>
      </c>
      <c r="F763" s="113" t="s">
        <v>4537</v>
      </c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12"/>
      <c r="B764" s="32" t="s">
        <v>4538</v>
      </c>
      <c r="C764" s="113">
        <v>9.500363038E9</v>
      </c>
      <c r="D764" s="113">
        <v>5.36544242429E11</v>
      </c>
      <c r="E764" s="113">
        <v>1503.0</v>
      </c>
      <c r="F764" s="113" t="s">
        <v>4539</v>
      </c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12"/>
      <c r="B765" s="113" t="s">
        <v>4540</v>
      </c>
      <c r="C765" s="113">
        <v>9.176119203E9</v>
      </c>
      <c r="D765" s="113">
        <v>1.16428143944E11</v>
      </c>
      <c r="E765" s="113">
        <v>1503.0</v>
      </c>
      <c r="F765" s="113" t="s">
        <v>4541</v>
      </c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12"/>
      <c r="B766" s="113" t="s">
        <v>4542</v>
      </c>
      <c r="C766" s="113" t="s">
        <v>4543</v>
      </c>
      <c r="D766" s="113">
        <v>5.36545463619E11</v>
      </c>
      <c r="E766" s="113">
        <v>6300.0</v>
      </c>
      <c r="F766" s="113" t="s">
        <v>4286</v>
      </c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12"/>
      <c r="B767" s="113" t="s">
        <v>4544</v>
      </c>
      <c r="C767" s="113">
        <v>6.583334015E9</v>
      </c>
      <c r="D767" s="113"/>
      <c r="E767" s="113">
        <v>6300.0</v>
      </c>
      <c r="F767" s="113" t="s">
        <v>4545</v>
      </c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12"/>
      <c r="B768" s="113" t="s">
        <v>4546</v>
      </c>
      <c r="C768" s="113">
        <v>6.381991607E9</v>
      </c>
      <c r="D768" s="113">
        <v>1.16439443076E11</v>
      </c>
      <c r="E768" s="113">
        <v>1503.0</v>
      </c>
      <c r="F768" s="113" t="s">
        <v>4547</v>
      </c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12"/>
      <c r="B769" s="113" t="s">
        <v>4548</v>
      </c>
      <c r="C769" s="113" t="s">
        <v>4549</v>
      </c>
      <c r="D769" s="113" t="s">
        <v>3774</v>
      </c>
      <c r="E769" s="113">
        <v>6300.0</v>
      </c>
      <c r="F769" s="113" t="s">
        <v>4286</v>
      </c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12"/>
      <c r="B770" s="32" t="s">
        <v>4550</v>
      </c>
      <c r="C770" s="113">
        <v>9.901044807E9</v>
      </c>
      <c r="D770" s="113">
        <v>5.36557537918E11</v>
      </c>
      <c r="E770" s="113">
        <v>6300.0</v>
      </c>
      <c r="F770" s="113" t="s">
        <v>3774</v>
      </c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12"/>
      <c r="B771" s="32" t="s">
        <v>4551</v>
      </c>
      <c r="C771" s="113">
        <v>9.791599717E9</v>
      </c>
      <c r="D771" s="113">
        <v>5.36559925751E11</v>
      </c>
      <c r="E771" s="113">
        <v>1503.0</v>
      </c>
      <c r="F771" s="113" t="s">
        <v>4552</v>
      </c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12"/>
      <c r="B772" s="113" t="s">
        <v>4553</v>
      </c>
      <c r="C772" s="113" t="s">
        <v>4554</v>
      </c>
      <c r="D772" s="113">
        <v>5.36508631235E11</v>
      </c>
      <c r="E772" s="113">
        <v>1180.0</v>
      </c>
      <c r="F772" s="113" t="s">
        <v>39</v>
      </c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12"/>
      <c r="B773" s="32" t="s">
        <v>3927</v>
      </c>
      <c r="C773" s="113">
        <v>8.098290662E9</v>
      </c>
      <c r="D773" s="113">
        <v>5.36553513398E11</v>
      </c>
      <c r="E773" s="113">
        <v>1503.0</v>
      </c>
      <c r="F773" s="113" t="s">
        <v>4526</v>
      </c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12"/>
      <c r="B774" s="32" t="s">
        <v>4555</v>
      </c>
      <c r="C774" s="113">
        <v>8.144555511E9</v>
      </c>
      <c r="D774" s="113">
        <v>5.36587608557E11</v>
      </c>
      <c r="E774" s="113">
        <v>1503.0</v>
      </c>
      <c r="F774" s="113" t="s">
        <v>4556</v>
      </c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12"/>
      <c r="B775" s="113" t="s">
        <v>4557</v>
      </c>
      <c r="C775" s="113" t="s">
        <v>4558</v>
      </c>
      <c r="D775" s="113">
        <v>1.08875974546E11</v>
      </c>
      <c r="E775" s="113">
        <v>1503.0</v>
      </c>
      <c r="F775" s="113" t="s">
        <v>4559</v>
      </c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12"/>
      <c r="B776" s="113" t="s">
        <v>4560</v>
      </c>
      <c r="C776" s="113" t="s">
        <v>4561</v>
      </c>
      <c r="D776" s="121"/>
      <c r="E776" s="113">
        <v>6300.0</v>
      </c>
      <c r="F776" s="113" t="s">
        <v>3710</v>
      </c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12"/>
      <c r="B777" s="113" t="s">
        <v>4562</v>
      </c>
      <c r="C777" s="113" t="s">
        <v>4563</v>
      </c>
      <c r="D777" s="113">
        <v>5.36506930606E11</v>
      </c>
      <c r="E777" s="113">
        <v>699.0</v>
      </c>
      <c r="F777" s="113" t="s">
        <v>60</v>
      </c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12"/>
      <c r="B778" s="32" t="s">
        <v>4564</v>
      </c>
      <c r="C778" s="113" t="s">
        <v>4565</v>
      </c>
      <c r="D778" s="113">
        <v>1.16446456513E11</v>
      </c>
      <c r="E778" s="113">
        <v>1503.0</v>
      </c>
      <c r="F778" s="113" t="s">
        <v>4566</v>
      </c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12"/>
      <c r="B779" s="32" t="s">
        <v>4567</v>
      </c>
      <c r="C779" s="113" t="s">
        <v>4568</v>
      </c>
      <c r="D779" s="113">
        <v>1.16448634416E11</v>
      </c>
      <c r="E779" s="113">
        <v>1599.0</v>
      </c>
      <c r="F779" s="113" t="s">
        <v>4569</v>
      </c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12"/>
      <c r="B780" s="129" t="s">
        <v>4570</v>
      </c>
      <c r="C780" s="129" t="s">
        <v>4571</v>
      </c>
      <c r="D780" s="131"/>
      <c r="E780" s="131"/>
      <c r="F780" s="129" t="s">
        <v>4572</v>
      </c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12"/>
      <c r="B781" s="32" t="s">
        <v>4573</v>
      </c>
      <c r="C781" s="113">
        <v>9.66337795E9</v>
      </c>
      <c r="D781" s="113">
        <v>1.16450440465E11</v>
      </c>
      <c r="E781" s="113">
        <v>699.0</v>
      </c>
      <c r="F781" s="113" t="s">
        <v>112</v>
      </c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12"/>
      <c r="B782" s="113" t="s">
        <v>4574</v>
      </c>
      <c r="C782" s="113" t="s">
        <v>4575</v>
      </c>
      <c r="D782" s="113">
        <v>1.16450468495E11</v>
      </c>
      <c r="E782" s="113">
        <v>699.0</v>
      </c>
      <c r="F782" s="113" t="s">
        <v>3503</v>
      </c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12"/>
      <c r="B783" s="113" t="s">
        <v>4576</v>
      </c>
      <c r="C783" s="113">
        <v>7.4835454E9</v>
      </c>
      <c r="D783" s="113">
        <v>5.36547737738E11</v>
      </c>
      <c r="E783" s="113">
        <v>699.0</v>
      </c>
      <c r="F783" s="113" t="s">
        <v>112</v>
      </c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12"/>
      <c r="B784" s="113" t="s">
        <v>4577</v>
      </c>
      <c r="C784" s="113" t="s">
        <v>4578</v>
      </c>
      <c r="D784" s="113" t="s">
        <v>4579</v>
      </c>
      <c r="E784" s="113">
        <v>1503.0</v>
      </c>
      <c r="F784" s="113" t="s">
        <v>4580</v>
      </c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12"/>
      <c r="B785" s="32" t="s">
        <v>4581</v>
      </c>
      <c r="C785" s="113">
        <v>9.746339356E9</v>
      </c>
      <c r="D785" s="113">
        <v>1.1645076297E11</v>
      </c>
      <c r="E785" s="113">
        <v>1503.0</v>
      </c>
      <c r="F785" s="113" t="s">
        <v>4582</v>
      </c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12"/>
      <c r="B786" s="113" t="s">
        <v>4583</v>
      </c>
      <c r="C786" s="113" t="s">
        <v>4584</v>
      </c>
      <c r="D786" s="121"/>
      <c r="E786" s="121"/>
      <c r="F786" s="113" t="s">
        <v>3710</v>
      </c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12"/>
      <c r="B787" s="113" t="s">
        <v>4585</v>
      </c>
      <c r="C787" s="113" t="s">
        <v>4586</v>
      </c>
      <c r="D787" s="113">
        <v>5.36138431216E11</v>
      </c>
      <c r="E787" s="113">
        <v>699.0</v>
      </c>
      <c r="F787" s="113" t="s">
        <v>4587</v>
      </c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12"/>
      <c r="B788" s="113" t="s">
        <v>4588</v>
      </c>
      <c r="C788" s="113">
        <v>6.598285392E9</v>
      </c>
      <c r="D788" s="121"/>
      <c r="E788" s="121"/>
      <c r="F788" s="113" t="s">
        <v>4589</v>
      </c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12"/>
      <c r="B789" s="113" t="s">
        <v>4487</v>
      </c>
      <c r="C789" s="113">
        <v>8.825485325E9</v>
      </c>
      <c r="D789" s="113">
        <v>5.3657475362E11</v>
      </c>
      <c r="E789" s="113">
        <v>700.0</v>
      </c>
      <c r="F789" s="113" t="s">
        <v>4590</v>
      </c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12"/>
      <c r="B790" s="113" t="s">
        <v>4591</v>
      </c>
      <c r="C790" s="113" t="s">
        <v>4592</v>
      </c>
      <c r="D790" s="113">
        <v>5.36562062669E11</v>
      </c>
      <c r="E790" s="113">
        <v>6300.0</v>
      </c>
      <c r="F790" s="113" t="s">
        <v>4593</v>
      </c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12"/>
      <c r="B791" s="113" t="s">
        <v>4594</v>
      </c>
      <c r="C791" s="113">
        <v>9.19790845238E11</v>
      </c>
      <c r="D791" s="113">
        <v>5.36587928671E11</v>
      </c>
      <c r="E791" s="113">
        <v>6300.0</v>
      </c>
      <c r="F791" s="113" t="s">
        <v>4595</v>
      </c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12"/>
      <c r="B792" s="113" t="s">
        <v>4596</v>
      </c>
      <c r="C792" s="113" t="s">
        <v>4597</v>
      </c>
      <c r="D792" s="113">
        <v>5.36505251573E11</v>
      </c>
      <c r="E792" s="113">
        <v>6300.0</v>
      </c>
      <c r="F792" s="113" t="s">
        <v>3710</v>
      </c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12"/>
      <c r="B793" s="113" t="s">
        <v>4598</v>
      </c>
      <c r="C793" s="113">
        <v>9.841864432E9</v>
      </c>
      <c r="D793" s="113">
        <v>5.36561358212E11</v>
      </c>
      <c r="E793" s="113">
        <v>1503.0</v>
      </c>
      <c r="F793" s="113" t="s">
        <v>4599</v>
      </c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12"/>
      <c r="B794" s="113" t="s">
        <v>4600</v>
      </c>
      <c r="C794" s="113" t="s">
        <v>4601</v>
      </c>
      <c r="D794" s="113">
        <v>5.36562406142E11</v>
      </c>
      <c r="E794" s="113">
        <v>6300.0</v>
      </c>
      <c r="F794" s="113" t="s">
        <v>3853</v>
      </c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12"/>
      <c r="B795" s="113" t="s">
        <v>4602</v>
      </c>
      <c r="C795" s="113">
        <v>7.867074506E9</v>
      </c>
      <c r="D795" s="113">
        <v>5.3658214227E11</v>
      </c>
      <c r="E795" s="113">
        <v>699.0</v>
      </c>
      <c r="F795" s="113" t="s">
        <v>3609</v>
      </c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12"/>
      <c r="B796" s="113" t="s">
        <v>4603</v>
      </c>
      <c r="C796" s="113">
        <v>9.486748769E9</v>
      </c>
      <c r="D796" s="113">
        <v>1.16459154875E11</v>
      </c>
      <c r="E796" s="113">
        <v>699.0</v>
      </c>
      <c r="F796" s="113" t="s">
        <v>4604</v>
      </c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12"/>
      <c r="B797" s="113" t="s">
        <v>4605</v>
      </c>
      <c r="C797" s="113">
        <v>8.807065563E9</v>
      </c>
      <c r="D797" s="113">
        <v>1.16459861958E11</v>
      </c>
      <c r="E797" s="113">
        <v>699.0</v>
      </c>
      <c r="F797" s="113" t="s">
        <v>3546</v>
      </c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12"/>
      <c r="B798" s="113" t="s">
        <v>4606</v>
      </c>
      <c r="C798" s="113" t="s">
        <v>4607</v>
      </c>
      <c r="D798" s="113">
        <v>5.36527619566E11</v>
      </c>
      <c r="E798" s="113">
        <v>699.0</v>
      </c>
      <c r="F798" s="113" t="s">
        <v>60</v>
      </c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12"/>
      <c r="B799" s="32" t="s">
        <v>4608</v>
      </c>
      <c r="C799" s="113">
        <v>6.379647205E9</v>
      </c>
      <c r="D799" s="113">
        <v>5.36513264744E11</v>
      </c>
      <c r="E799" s="113">
        <v>1503.0</v>
      </c>
      <c r="F799" s="113" t="s">
        <v>4176</v>
      </c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12"/>
      <c r="B800" s="113" t="s">
        <v>4609</v>
      </c>
      <c r="C800" s="113" t="s">
        <v>4610</v>
      </c>
      <c r="D800" s="121"/>
      <c r="E800" s="113">
        <v>4316.0</v>
      </c>
      <c r="F800" s="113" t="s">
        <v>4611</v>
      </c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12"/>
      <c r="B801" s="113" t="s">
        <v>4612</v>
      </c>
      <c r="C801" s="113" t="s">
        <v>4613</v>
      </c>
      <c r="D801" s="113">
        <v>5.36545493853E11</v>
      </c>
      <c r="E801" s="113">
        <v>1180.0</v>
      </c>
      <c r="F801" s="113" t="s">
        <v>4614</v>
      </c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12"/>
      <c r="B802" s="113" t="s">
        <v>4615</v>
      </c>
      <c r="C802" s="113">
        <v>9.442708954E9</v>
      </c>
      <c r="D802" s="113">
        <v>1.16453511915E11</v>
      </c>
      <c r="E802" s="113">
        <v>1503.0</v>
      </c>
      <c r="F802" s="113" t="s">
        <v>4616</v>
      </c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12"/>
      <c r="B803" s="113" t="s">
        <v>4617</v>
      </c>
      <c r="C803" s="113" t="s">
        <v>4618</v>
      </c>
      <c r="D803" s="113">
        <v>5.36554478996E11</v>
      </c>
      <c r="E803" s="113">
        <v>1398.0</v>
      </c>
      <c r="F803" s="113" t="s">
        <v>4619</v>
      </c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12"/>
      <c r="B804" s="113" t="s">
        <v>4620</v>
      </c>
      <c r="C804" s="113">
        <v>9.940202646E9</v>
      </c>
      <c r="D804" s="113">
        <v>1.16469562031E11</v>
      </c>
      <c r="E804" s="113">
        <v>699.0</v>
      </c>
      <c r="F804" s="113" t="s">
        <v>3503</v>
      </c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12"/>
      <c r="B805" s="113" t="s">
        <v>4621</v>
      </c>
      <c r="C805" s="113">
        <v>8.056079601E9</v>
      </c>
      <c r="D805" s="113">
        <v>5.36599959761E11</v>
      </c>
      <c r="E805" s="113">
        <v>6300.0</v>
      </c>
      <c r="F805" s="113" t="s">
        <v>4622</v>
      </c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12"/>
      <c r="B806" s="113" t="s">
        <v>4623</v>
      </c>
      <c r="C806" s="113">
        <v>9.841864432E9</v>
      </c>
      <c r="D806" s="113">
        <v>5.36541876834E11</v>
      </c>
      <c r="E806" s="113">
        <v>2004.0</v>
      </c>
      <c r="F806" s="113" t="s">
        <v>4624</v>
      </c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12"/>
      <c r="B807" s="113" t="s">
        <v>4625</v>
      </c>
      <c r="C807" s="113" t="s">
        <v>4626</v>
      </c>
      <c r="D807" s="113" t="s">
        <v>4627</v>
      </c>
      <c r="E807" s="113">
        <v>11200.0</v>
      </c>
      <c r="F807" s="113" t="s">
        <v>4628</v>
      </c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12"/>
      <c r="C808" s="121"/>
      <c r="D808" s="121"/>
      <c r="E808" s="121"/>
      <c r="F808" s="113" t="s">
        <v>4629</v>
      </c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12"/>
      <c r="C809" s="121"/>
      <c r="D809" s="121"/>
      <c r="E809" s="121"/>
      <c r="F809" s="113" t="s">
        <v>4630</v>
      </c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12"/>
      <c r="B810" s="32" t="s">
        <v>4631</v>
      </c>
      <c r="C810" s="113">
        <v>8.838140905E9</v>
      </c>
      <c r="D810" s="113">
        <v>5.36549857056E11</v>
      </c>
      <c r="E810" s="113">
        <v>6300.0</v>
      </c>
      <c r="F810" s="113" t="s">
        <v>3567</v>
      </c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12"/>
      <c r="B811" s="113" t="s">
        <v>4632</v>
      </c>
      <c r="C811" s="113">
        <v>8.148953369E9</v>
      </c>
      <c r="D811" s="113">
        <v>5.36595351135E11</v>
      </c>
      <c r="E811" s="113">
        <v>3261.0</v>
      </c>
      <c r="F811" s="113" t="s">
        <v>4633</v>
      </c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12"/>
      <c r="B812" s="113" t="s">
        <v>4634</v>
      </c>
      <c r="C812" s="113">
        <v>9.841107109E9</v>
      </c>
      <c r="D812" s="113">
        <v>5.36550812453E11</v>
      </c>
      <c r="E812" s="113">
        <v>1503.0</v>
      </c>
      <c r="F812" s="113" t="s">
        <v>4500</v>
      </c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12"/>
      <c r="B813" s="113" t="s">
        <v>4635</v>
      </c>
      <c r="C813" s="113">
        <v>8.608221733E9</v>
      </c>
      <c r="D813" s="113">
        <v>6.49183031031E11</v>
      </c>
      <c r="E813" s="113">
        <v>699.0</v>
      </c>
      <c r="F813" s="113" t="s">
        <v>4420</v>
      </c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12"/>
      <c r="B814" s="113" t="s">
        <v>4636</v>
      </c>
      <c r="C814" s="113">
        <v>7.418182825E9</v>
      </c>
      <c r="D814" s="113">
        <v>5.36547490979E11</v>
      </c>
      <c r="E814" s="113">
        <v>6300.0</v>
      </c>
      <c r="F814" s="113" t="s">
        <v>4496</v>
      </c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12"/>
      <c r="B815" s="113" t="s">
        <v>4637</v>
      </c>
      <c r="C815" s="113">
        <v>9.003750034E9</v>
      </c>
      <c r="D815" s="113">
        <v>1.16467913855E11</v>
      </c>
      <c r="E815" s="113">
        <v>1503.0</v>
      </c>
      <c r="F815" s="113" t="s">
        <v>4172</v>
      </c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12"/>
      <c r="B816" s="113" t="s">
        <v>4638</v>
      </c>
      <c r="C816" s="113" t="s">
        <v>4639</v>
      </c>
      <c r="D816" s="113">
        <v>5.36572586124E11</v>
      </c>
      <c r="E816" s="113">
        <v>6300.0</v>
      </c>
      <c r="F816" s="113" t="s">
        <v>3914</v>
      </c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12"/>
      <c r="B817" s="32" t="s">
        <v>4640</v>
      </c>
      <c r="C817" s="113">
        <v>8.124816962E9</v>
      </c>
      <c r="D817" s="113">
        <v>5.36567569065E11</v>
      </c>
      <c r="E817" s="113">
        <v>6300.0</v>
      </c>
      <c r="F817" s="113" t="s">
        <v>3570</v>
      </c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12"/>
      <c r="B818" s="113" t="s">
        <v>4641</v>
      </c>
      <c r="C818" s="113">
        <v>9.79059002E9</v>
      </c>
      <c r="D818" s="113">
        <v>5.7270878395E11</v>
      </c>
      <c r="E818" s="132">
        <v>699.0</v>
      </c>
      <c r="F818" s="113" t="s">
        <v>4642</v>
      </c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12"/>
      <c r="B819" s="113" t="s">
        <v>4643</v>
      </c>
      <c r="C819" s="113">
        <v>7.760473259E9</v>
      </c>
      <c r="D819" s="113">
        <v>1.16479143087E11</v>
      </c>
      <c r="E819" s="132">
        <v>699.0</v>
      </c>
      <c r="F819" s="113" t="s">
        <v>3441</v>
      </c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12"/>
      <c r="B820" s="113" t="s">
        <v>4644</v>
      </c>
      <c r="C820" s="113">
        <v>9.84301062E9</v>
      </c>
      <c r="D820" s="113">
        <v>5.36577942762E11</v>
      </c>
      <c r="E820" s="132">
        <v>699.0</v>
      </c>
      <c r="F820" s="113" t="s">
        <v>4604</v>
      </c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12"/>
      <c r="B821" s="113" t="s">
        <v>4645</v>
      </c>
      <c r="C821" s="113" t="s">
        <v>4646</v>
      </c>
      <c r="D821" s="113">
        <v>5.36580037778E11</v>
      </c>
      <c r="E821" s="113">
        <v>6300.0</v>
      </c>
      <c r="F821" s="113" t="s">
        <v>3570</v>
      </c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12"/>
      <c r="B822" s="113" t="s">
        <v>4647</v>
      </c>
      <c r="C822" s="113">
        <v>7.358548992E9</v>
      </c>
      <c r="D822" s="113">
        <v>1.16482566746E11</v>
      </c>
      <c r="E822" s="113">
        <v>1503.0</v>
      </c>
      <c r="F822" s="113" t="s">
        <v>4648</v>
      </c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12"/>
      <c r="B823" s="113"/>
      <c r="C823" s="113"/>
      <c r="D823" s="113"/>
      <c r="E823" s="121"/>
      <c r="F823" s="113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12"/>
      <c r="B824" s="121"/>
      <c r="C824" s="121"/>
      <c r="D824" s="121"/>
      <c r="E824" s="121"/>
      <c r="F824" s="121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12"/>
      <c r="B825" s="121"/>
      <c r="C825" s="121"/>
      <c r="D825" s="121"/>
      <c r="E825" s="121"/>
      <c r="F825" s="121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12"/>
      <c r="B826" s="121"/>
      <c r="C826" s="121"/>
      <c r="D826" s="121"/>
      <c r="E826" s="121"/>
      <c r="F826" s="121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12"/>
      <c r="B827" s="121"/>
      <c r="C827" s="121"/>
      <c r="D827" s="121"/>
      <c r="E827" s="121"/>
      <c r="F827" s="121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12"/>
      <c r="B828" s="121"/>
      <c r="C828" s="121"/>
      <c r="D828" s="121"/>
      <c r="E828" s="121"/>
      <c r="F828" s="121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12"/>
      <c r="B829" s="121"/>
      <c r="C829" s="121"/>
      <c r="D829" s="121"/>
      <c r="E829" s="121"/>
      <c r="F829" s="121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12"/>
      <c r="B830" s="121"/>
      <c r="C830" s="121"/>
      <c r="D830" s="121"/>
      <c r="E830" s="121"/>
      <c r="F830" s="121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12"/>
      <c r="B831" s="121"/>
      <c r="C831" s="121"/>
      <c r="D831" s="121"/>
      <c r="E831" s="121"/>
      <c r="F831" s="121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12"/>
      <c r="B832" s="121"/>
      <c r="C832" s="121"/>
      <c r="D832" s="121"/>
      <c r="E832" s="121"/>
      <c r="F832" s="121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12"/>
      <c r="B833" s="121"/>
      <c r="C833" s="121"/>
      <c r="D833" s="121"/>
      <c r="E833" s="121"/>
      <c r="F833" s="121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12"/>
      <c r="B834" s="121"/>
      <c r="C834" s="121"/>
      <c r="D834" s="121"/>
      <c r="E834" s="121"/>
      <c r="F834" s="121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12"/>
      <c r="B835" s="121"/>
      <c r="C835" s="121"/>
      <c r="D835" s="121"/>
      <c r="E835" s="121"/>
      <c r="F835" s="121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12"/>
      <c r="B836" s="121"/>
      <c r="C836" s="121"/>
      <c r="D836" s="121"/>
      <c r="E836" s="121"/>
      <c r="F836" s="121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12"/>
      <c r="B837" s="121"/>
      <c r="C837" s="121"/>
      <c r="D837" s="121"/>
      <c r="E837" s="121"/>
      <c r="F837" s="121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12"/>
      <c r="B838" s="121"/>
      <c r="C838" s="121"/>
      <c r="D838" s="121"/>
      <c r="E838" s="121"/>
      <c r="F838" s="121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12"/>
      <c r="B839" s="121"/>
      <c r="C839" s="121"/>
      <c r="D839" s="121"/>
      <c r="E839" s="121"/>
      <c r="F839" s="121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12"/>
      <c r="B840" s="121"/>
      <c r="C840" s="121"/>
      <c r="D840" s="121"/>
      <c r="E840" s="121"/>
      <c r="F840" s="121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12"/>
      <c r="B841" s="121"/>
      <c r="C841" s="121"/>
      <c r="D841" s="121"/>
      <c r="E841" s="121"/>
      <c r="F841" s="121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12"/>
      <c r="B842" s="121"/>
      <c r="C842" s="121"/>
      <c r="D842" s="121"/>
      <c r="E842" s="121"/>
      <c r="F842" s="121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12"/>
      <c r="B843" s="121"/>
      <c r="C843" s="121"/>
      <c r="D843" s="121"/>
      <c r="E843" s="121"/>
      <c r="F843" s="121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12"/>
      <c r="B844" s="121"/>
      <c r="C844" s="121"/>
      <c r="D844" s="121"/>
      <c r="E844" s="121"/>
      <c r="F844" s="121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12"/>
      <c r="B845" s="121"/>
      <c r="C845" s="121"/>
      <c r="D845" s="121"/>
      <c r="E845" s="121"/>
      <c r="F845" s="121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12"/>
      <c r="B846" s="121"/>
      <c r="C846" s="121"/>
      <c r="D846" s="121"/>
      <c r="E846" s="121"/>
      <c r="F846" s="121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12"/>
      <c r="B847" s="121"/>
      <c r="C847" s="121"/>
      <c r="D847" s="121"/>
      <c r="E847" s="121"/>
      <c r="F847" s="121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12"/>
      <c r="B848" s="121"/>
      <c r="C848" s="121"/>
      <c r="D848" s="121"/>
      <c r="E848" s="121"/>
      <c r="F848" s="121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12"/>
      <c r="B849" s="121"/>
      <c r="C849" s="121"/>
      <c r="D849" s="121"/>
      <c r="E849" s="121"/>
      <c r="F849" s="121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12"/>
      <c r="B850" s="121"/>
      <c r="C850" s="121"/>
      <c r="D850" s="121"/>
      <c r="E850" s="121"/>
      <c r="F850" s="121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12"/>
      <c r="B851" s="121"/>
      <c r="C851" s="121"/>
      <c r="D851" s="121"/>
      <c r="E851" s="121"/>
      <c r="F851" s="121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12"/>
      <c r="B852" s="121"/>
      <c r="C852" s="121"/>
      <c r="D852" s="121"/>
      <c r="E852" s="121"/>
      <c r="F852" s="121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12"/>
      <c r="B853" s="121"/>
      <c r="C853" s="121"/>
      <c r="D853" s="121"/>
      <c r="E853" s="121"/>
      <c r="F853" s="121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12"/>
      <c r="B854" s="121"/>
      <c r="C854" s="121"/>
      <c r="D854" s="121"/>
      <c r="E854" s="121"/>
      <c r="F854" s="121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12"/>
      <c r="B855" s="121"/>
      <c r="C855" s="121"/>
      <c r="D855" s="121"/>
      <c r="E855" s="121"/>
      <c r="F855" s="121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12"/>
      <c r="B856" s="121"/>
      <c r="C856" s="121"/>
      <c r="D856" s="121"/>
      <c r="E856" s="121"/>
      <c r="F856" s="121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12"/>
      <c r="B857" s="121"/>
      <c r="C857" s="121"/>
      <c r="D857" s="121"/>
      <c r="E857" s="121"/>
      <c r="F857" s="121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12"/>
      <c r="B858" s="121"/>
      <c r="C858" s="121"/>
      <c r="D858" s="121"/>
      <c r="E858" s="121"/>
      <c r="F858" s="121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12"/>
      <c r="B859" s="121"/>
      <c r="C859" s="121"/>
      <c r="D859" s="121"/>
      <c r="E859" s="121"/>
      <c r="F859" s="121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12"/>
      <c r="B860" s="121"/>
      <c r="C860" s="121"/>
      <c r="D860" s="121"/>
      <c r="E860" s="121"/>
      <c r="F860" s="121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12"/>
      <c r="B861" s="121"/>
      <c r="C861" s="121"/>
      <c r="D861" s="121"/>
      <c r="E861" s="121"/>
      <c r="F861" s="121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12"/>
      <c r="B862" s="121"/>
      <c r="C862" s="121"/>
      <c r="D862" s="121"/>
      <c r="E862" s="121"/>
      <c r="F862" s="121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12"/>
      <c r="B863" s="121"/>
      <c r="C863" s="121"/>
      <c r="D863" s="121"/>
      <c r="E863" s="121"/>
      <c r="F863" s="121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12"/>
      <c r="B864" s="121"/>
      <c r="C864" s="121"/>
      <c r="D864" s="121"/>
      <c r="E864" s="121"/>
      <c r="F864" s="121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12"/>
      <c r="B865" s="121"/>
      <c r="C865" s="121"/>
      <c r="D865" s="121"/>
      <c r="E865" s="121"/>
      <c r="F865" s="121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12"/>
      <c r="B866" s="121"/>
      <c r="C866" s="121"/>
      <c r="D866" s="121"/>
      <c r="E866" s="121"/>
      <c r="F866" s="121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12"/>
      <c r="B867" s="121"/>
      <c r="C867" s="121"/>
      <c r="D867" s="121"/>
      <c r="E867" s="121"/>
      <c r="F867" s="121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12"/>
      <c r="B868" s="121"/>
      <c r="C868" s="121"/>
      <c r="D868" s="121"/>
      <c r="E868" s="121"/>
      <c r="F868" s="121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12"/>
      <c r="B869" s="121"/>
      <c r="C869" s="121"/>
      <c r="D869" s="121"/>
      <c r="E869" s="121"/>
      <c r="F869" s="121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12"/>
      <c r="B870" s="121"/>
      <c r="C870" s="121"/>
      <c r="D870" s="121"/>
      <c r="E870" s="121"/>
      <c r="F870" s="121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12"/>
      <c r="B871" s="121"/>
      <c r="C871" s="121"/>
      <c r="D871" s="121"/>
      <c r="E871" s="121"/>
      <c r="F871" s="121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12"/>
      <c r="B872" s="121"/>
      <c r="C872" s="121"/>
      <c r="D872" s="121"/>
      <c r="E872" s="121"/>
      <c r="F872" s="121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12"/>
      <c r="B873" s="121"/>
      <c r="C873" s="121"/>
      <c r="D873" s="121"/>
      <c r="E873" s="121"/>
      <c r="F873" s="121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12"/>
      <c r="B874" s="121"/>
      <c r="C874" s="121"/>
      <c r="D874" s="121"/>
      <c r="E874" s="121"/>
      <c r="F874" s="121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12"/>
      <c r="B875" s="121"/>
      <c r="C875" s="121"/>
      <c r="D875" s="121"/>
      <c r="E875" s="121"/>
      <c r="F875" s="121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12"/>
      <c r="B876" s="121"/>
      <c r="C876" s="121"/>
      <c r="D876" s="121"/>
      <c r="E876" s="121"/>
      <c r="F876" s="121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12"/>
      <c r="B877" s="121"/>
      <c r="C877" s="121"/>
      <c r="D877" s="121"/>
      <c r="E877" s="121"/>
      <c r="F877" s="121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12"/>
      <c r="B878" s="121"/>
      <c r="C878" s="121"/>
      <c r="D878" s="121"/>
      <c r="E878" s="121"/>
      <c r="F878" s="121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12"/>
      <c r="B879" s="121"/>
      <c r="C879" s="121"/>
      <c r="D879" s="121"/>
      <c r="E879" s="121"/>
      <c r="F879" s="121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12"/>
      <c r="B880" s="121"/>
      <c r="C880" s="121"/>
      <c r="D880" s="121"/>
      <c r="E880" s="121"/>
      <c r="F880" s="121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12"/>
      <c r="B881" s="121"/>
      <c r="C881" s="121"/>
      <c r="D881" s="121"/>
      <c r="E881" s="121"/>
      <c r="F881" s="121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12"/>
      <c r="B882" s="121"/>
      <c r="C882" s="121"/>
      <c r="D882" s="121"/>
      <c r="E882" s="121"/>
      <c r="F882" s="121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12"/>
      <c r="B883" s="121"/>
      <c r="C883" s="121"/>
      <c r="D883" s="121"/>
      <c r="E883" s="121"/>
      <c r="F883" s="121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12"/>
      <c r="B884" s="121"/>
      <c r="C884" s="121"/>
      <c r="D884" s="121"/>
      <c r="E884" s="121"/>
      <c r="F884" s="121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12"/>
      <c r="B885" s="121"/>
      <c r="C885" s="121"/>
      <c r="D885" s="121"/>
      <c r="E885" s="121"/>
      <c r="F885" s="121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12"/>
      <c r="B886" s="121"/>
      <c r="C886" s="121"/>
      <c r="D886" s="121"/>
      <c r="E886" s="121"/>
      <c r="F886" s="121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12"/>
      <c r="B887" s="121"/>
      <c r="C887" s="121"/>
      <c r="D887" s="121"/>
      <c r="E887" s="121"/>
      <c r="F887" s="121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12"/>
      <c r="B888" s="121"/>
      <c r="C888" s="121"/>
      <c r="D888" s="121"/>
      <c r="E888" s="121"/>
      <c r="F888" s="121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12"/>
      <c r="B889" s="121"/>
      <c r="C889" s="121"/>
      <c r="D889" s="121"/>
      <c r="E889" s="121"/>
      <c r="F889" s="121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12"/>
      <c r="B890" s="121"/>
      <c r="C890" s="121"/>
      <c r="D890" s="121"/>
      <c r="E890" s="121"/>
      <c r="F890" s="121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12"/>
      <c r="B891" s="121"/>
      <c r="C891" s="121"/>
      <c r="D891" s="121"/>
      <c r="E891" s="121"/>
      <c r="F891" s="121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12"/>
      <c r="B892" s="121"/>
      <c r="C892" s="121"/>
      <c r="D892" s="121"/>
      <c r="E892" s="121"/>
      <c r="F892" s="121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12"/>
      <c r="B893" s="121"/>
      <c r="C893" s="121"/>
      <c r="D893" s="121"/>
      <c r="E893" s="121"/>
      <c r="F893" s="121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12"/>
      <c r="B894" s="121"/>
      <c r="C894" s="121"/>
      <c r="D894" s="121"/>
      <c r="E894" s="121"/>
      <c r="F894" s="121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12"/>
      <c r="B895" s="121"/>
      <c r="C895" s="121"/>
      <c r="D895" s="121"/>
      <c r="E895" s="121"/>
      <c r="F895" s="121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12"/>
      <c r="B896" s="121"/>
      <c r="C896" s="121"/>
      <c r="D896" s="121"/>
      <c r="E896" s="121"/>
      <c r="F896" s="121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12"/>
      <c r="B897" s="121"/>
      <c r="C897" s="121"/>
      <c r="D897" s="121"/>
      <c r="E897" s="121"/>
      <c r="F897" s="121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12"/>
      <c r="B898" s="121"/>
      <c r="C898" s="121"/>
      <c r="D898" s="121"/>
      <c r="E898" s="121"/>
      <c r="F898" s="121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12"/>
      <c r="B899" s="121"/>
      <c r="C899" s="121"/>
      <c r="D899" s="121"/>
      <c r="E899" s="121"/>
      <c r="F899" s="121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2"/>
      <c r="B900" s="121"/>
      <c r="C900" s="121"/>
      <c r="D900" s="121"/>
      <c r="E900" s="121"/>
      <c r="F900" s="121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2"/>
      <c r="B901" s="121"/>
      <c r="C901" s="121"/>
      <c r="D901" s="121"/>
      <c r="E901" s="121"/>
      <c r="F901" s="121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12"/>
      <c r="B902" s="121"/>
      <c r="C902" s="121"/>
      <c r="D902" s="121"/>
      <c r="E902" s="121"/>
      <c r="F902" s="121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2"/>
      <c r="B903" s="121"/>
      <c r="C903" s="121"/>
      <c r="D903" s="121"/>
      <c r="E903" s="121"/>
      <c r="F903" s="121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2"/>
      <c r="B904" s="121"/>
      <c r="C904" s="121"/>
      <c r="D904" s="121"/>
      <c r="E904" s="121"/>
      <c r="F904" s="121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12"/>
      <c r="B905" s="121"/>
      <c r="C905" s="121"/>
      <c r="D905" s="121"/>
      <c r="E905" s="121"/>
      <c r="F905" s="121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12"/>
      <c r="B906" s="121"/>
      <c r="C906" s="121"/>
      <c r="D906" s="121"/>
      <c r="E906" s="121"/>
      <c r="F906" s="121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12"/>
      <c r="B907" s="121"/>
      <c r="C907" s="121"/>
      <c r="D907" s="121"/>
      <c r="E907" s="121"/>
      <c r="F907" s="121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12"/>
      <c r="B908" s="121"/>
      <c r="C908" s="121"/>
      <c r="D908" s="121"/>
      <c r="E908" s="121"/>
      <c r="F908" s="121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12"/>
      <c r="B909" s="121"/>
      <c r="C909" s="121"/>
      <c r="D909" s="121"/>
      <c r="E909" s="121"/>
      <c r="F909" s="121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12"/>
      <c r="B910" s="121"/>
      <c r="C910" s="121"/>
      <c r="D910" s="121"/>
      <c r="E910" s="121"/>
      <c r="F910" s="121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12"/>
      <c r="B911" s="121"/>
      <c r="C911" s="121"/>
      <c r="D911" s="121"/>
      <c r="E911" s="121"/>
      <c r="F911" s="121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12"/>
      <c r="B912" s="121"/>
      <c r="C912" s="121"/>
      <c r="D912" s="121"/>
      <c r="E912" s="121"/>
      <c r="F912" s="121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12"/>
      <c r="B913" s="121"/>
      <c r="C913" s="121"/>
      <c r="D913" s="121"/>
      <c r="E913" s="121"/>
      <c r="F913" s="121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12"/>
      <c r="B914" s="121"/>
      <c r="C914" s="121"/>
      <c r="D914" s="121"/>
      <c r="E914" s="121"/>
      <c r="F914" s="121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12"/>
      <c r="B915" s="121"/>
      <c r="C915" s="121"/>
      <c r="D915" s="121"/>
      <c r="E915" s="121"/>
      <c r="F915" s="121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12"/>
      <c r="B916" s="121"/>
      <c r="C916" s="121"/>
      <c r="D916" s="121"/>
      <c r="E916" s="121"/>
      <c r="F916" s="121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12"/>
      <c r="B917" s="121"/>
      <c r="C917" s="121"/>
      <c r="D917" s="121"/>
      <c r="E917" s="121"/>
      <c r="F917" s="121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12"/>
      <c r="B918" s="121"/>
      <c r="C918" s="121"/>
      <c r="D918" s="121"/>
      <c r="E918" s="121"/>
      <c r="F918" s="121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12"/>
      <c r="B919" s="121"/>
      <c r="C919" s="121"/>
      <c r="D919" s="121"/>
      <c r="E919" s="121"/>
      <c r="F919" s="121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12"/>
      <c r="B920" s="121"/>
      <c r="C920" s="121"/>
      <c r="D920" s="121"/>
      <c r="E920" s="121"/>
      <c r="F920" s="121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12"/>
      <c r="B921" s="121"/>
      <c r="C921" s="121"/>
      <c r="D921" s="121"/>
      <c r="E921" s="121"/>
      <c r="F921" s="121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12"/>
      <c r="B922" s="121"/>
      <c r="C922" s="121"/>
      <c r="D922" s="121"/>
      <c r="E922" s="121"/>
      <c r="F922" s="121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12"/>
      <c r="B923" s="121"/>
      <c r="C923" s="121"/>
      <c r="D923" s="121"/>
      <c r="E923" s="121"/>
      <c r="F923" s="121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12"/>
      <c r="B924" s="121"/>
      <c r="C924" s="121"/>
      <c r="D924" s="121"/>
      <c r="E924" s="121"/>
      <c r="F924" s="121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12"/>
      <c r="B925" s="121"/>
      <c r="C925" s="121"/>
      <c r="D925" s="121"/>
      <c r="E925" s="121"/>
      <c r="F925" s="121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12"/>
      <c r="B926" s="121"/>
      <c r="C926" s="121"/>
      <c r="D926" s="121"/>
      <c r="E926" s="121"/>
      <c r="F926" s="121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12"/>
      <c r="B927" s="121"/>
      <c r="C927" s="121"/>
      <c r="D927" s="121"/>
      <c r="E927" s="121"/>
      <c r="F927" s="121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12"/>
      <c r="B928" s="121"/>
      <c r="C928" s="121"/>
      <c r="D928" s="121"/>
      <c r="E928" s="121"/>
      <c r="F928" s="121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12"/>
      <c r="B929" s="121"/>
      <c r="C929" s="121"/>
      <c r="D929" s="121"/>
      <c r="E929" s="121"/>
      <c r="F929" s="121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12"/>
      <c r="B930" s="121"/>
      <c r="C930" s="121"/>
      <c r="D930" s="121"/>
      <c r="E930" s="121"/>
      <c r="F930" s="121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12"/>
      <c r="B931" s="121"/>
      <c r="C931" s="121"/>
      <c r="D931" s="121"/>
      <c r="E931" s="121"/>
      <c r="F931" s="121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12"/>
      <c r="B932" s="121"/>
      <c r="C932" s="121"/>
      <c r="D932" s="121"/>
      <c r="E932" s="121"/>
      <c r="F932" s="121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12"/>
      <c r="B933" s="121"/>
      <c r="C933" s="121"/>
      <c r="D933" s="121"/>
      <c r="E933" s="121"/>
      <c r="F933" s="121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12"/>
      <c r="B934" s="121"/>
      <c r="C934" s="121"/>
      <c r="D934" s="121"/>
      <c r="E934" s="121"/>
      <c r="F934" s="121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12"/>
      <c r="B935" s="121"/>
      <c r="C935" s="121"/>
      <c r="D935" s="121"/>
      <c r="E935" s="121"/>
      <c r="F935" s="121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12"/>
      <c r="B936" s="121"/>
      <c r="C936" s="121"/>
      <c r="D936" s="121"/>
      <c r="E936" s="121"/>
      <c r="F936" s="121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12"/>
      <c r="B937" s="121"/>
      <c r="C937" s="121"/>
      <c r="D937" s="121"/>
      <c r="E937" s="121"/>
      <c r="F937" s="121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12"/>
      <c r="B938" s="121"/>
      <c r="C938" s="121"/>
      <c r="D938" s="121"/>
      <c r="E938" s="121"/>
      <c r="F938" s="121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12"/>
      <c r="B939" s="121"/>
      <c r="C939" s="121"/>
      <c r="D939" s="121"/>
      <c r="E939" s="121"/>
      <c r="F939" s="121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12"/>
      <c r="B940" s="121"/>
      <c r="C940" s="121"/>
      <c r="D940" s="121"/>
      <c r="E940" s="121"/>
      <c r="F940" s="121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12"/>
      <c r="B941" s="121"/>
      <c r="C941" s="121"/>
      <c r="D941" s="121"/>
      <c r="E941" s="121"/>
      <c r="F941" s="121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12"/>
      <c r="B942" s="121"/>
      <c r="C942" s="121"/>
      <c r="D942" s="121"/>
      <c r="E942" s="121"/>
      <c r="F942" s="121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12"/>
      <c r="B943" s="121"/>
      <c r="C943" s="121"/>
      <c r="D943" s="121"/>
      <c r="E943" s="121"/>
      <c r="F943" s="121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12"/>
      <c r="B944" s="121"/>
      <c r="C944" s="121"/>
      <c r="D944" s="121"/>
      <c r="E944" s="121"/>
      <c r="F944" s="121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12"/>
      <c r="B945" s="121"/>
      <c r="C945" s="121"/>
      <c r="D945" s="121"/>
      <c r="E945" s="121"/>
      <c r="F945" s="121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12"/>
      <c r="B946" s="121"/>
      <c r="C946" s="121"/>
      <c r="D946" s="121"/>
      <c r="E946" s="121"/>
      <c r="F946" s="121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12"/>
      <c r="B947" s="121"/>
      <c r="C947" s="121"/>
      <c r="D947" s="121"/>
      <c r="E947" s="121"/>
      <c r="F947" s="121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12"/>
      <c r="B948" s="121"/>
      <c r="C948" s="121"/>
      <c r="D948" s="121"/>
      <c r="E948" s="121"/>
      <c r="F948" s="121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12"/>
      <c r="B949" s="121"/>
      <c r="C949" s="121"/>
      <c r="D949" s="121"/>
      <c r="E949" s="121"/>
      <c r="F949" s="121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12"/>
      <c r="B950" s="121"/>
      <c r="C950" s="121"/>
      <c r="D950" s="121"/>
      <c r="E950" s="121"/>
      <c r="F950" s="121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12"/>
      <c r="B951" s="121"/>
      <c r="C951" s="121"/>
      <c r="D951" s="121"/>
      <c r="E951" s="121"/>
      <c r="F951" s="121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12"/>
      <c r="B952" s="121"/>
      <c r="C952" s="121"/>
      <c r="D952" s="121"/>
      <c r="E952" s="121"/>
      <c r="F952" s="121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12"/>
      <c r="B953" s="121"/>
      <c r="C953" s="121"/>
      <c r="D953" s="121"/>
      <c r="E953" s="121"/>
      <c r="F953" s="121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12"/>
      <c r="B954" s="121"/>
      <c r="C954" s="121"/>
      <c r="D954" s="121"/>
      <c r="E954" s="121"/>
      <c r="F954" s="121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12"/>
      <c r="B955" s="121"/>
      <c r="C955" s="121"/>
      <c r="D955" s="121"/>
      <c r="E955" s="121"/>
      <c r="F955" s="121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12"/>
      <c r="B956" s="121"/>
      <c r="C956" s="121"/>
      <c r="D956" s="121"/>
      <c r="E956" s="121"/>
      <c r="F956" s="121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12"/>
      <c r="B957" s="121"/>
      <c r="C957" s="121"/>
      <c r="D957" s="121"/>
      <c r="E957" s="121"/>
      <c r="F957" s="121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12"/>
      <c r="B958" s="121"/>
      <c r="C958" s="121"/>
      <c r="D958" s="121"/>
      <c r="E958" s="121"/>
      <c r="F958" s="121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12"/>
      <c r="B959" s="121"/>
      <c r="C959" s="121"/>
      <c r="D959" s="121"/>
      <c r="E959" s="121"/>
      <c r="F959" s="121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12"/>
      <c r="B960" s="121"/>
      <c r="C960" s="121"/>
      <c r="D960" s="121"/>
      <c r="E960" s="121"/>
      <c r="F960" s="121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12"/>
      <c r="B961" s="121"/>
      <c r="C961" s="121"/>
      <c r="D961" s="121"/>
      <c r="E961" s="121"/>
      <c r="F961" s="121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12"/>
      <c r="B962" s="121"/>
      <c r="C962" s="121"/>
      <c r="D962" s="121"/>
      <c r="E962" s="121"/>
      <c r="F962" s="121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12"/>
      <c r="B963" s="121"/>
      <c r="C963" s="121"/>
      <c r="D963" s="121"/>
      <c r="E963" s="121"/>
      <c r="F963" s="121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12"/>
      <c r="B964" s="121"/>
      <c r="C964" s="121"/>
      <c r="D964" s="121"/>
      <c r="E964" s="121"/>
      <c r="F964" s="121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12"/>
      <c r="B965" s="121"/>
      <c r="C965" s="121"/>
      <c r="D965" s="121"/>
      <c r="E965" s="121"/>
      <c r="F965" s="121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12"/>
      <c r="B966" s="121"/>
      <c r="C966" s="121"/>
      <c r="D966" s="121"/>
      <c r="E966" s="121"/>
      <c r="F966" s="121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12"/>
      <c r="B967" s="121"/>
      <c r="C967" s="121"/>
      <c r="D967" s="121"/>
      <c r="E967" s="121"/>
      <c r="F967" s="121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12"/>
      <c r="B968" s="121"/>
      <c r="C968" s="121"/>
      <c r="D968" s="121"/>
      <c r="E968" s="121"/>
      <c r="F968" s="121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12"/>
      <c r="B969" s="121"/>
      <c r="C969" s="121"/>
      <c r="D969" s="121"/>
      <c r="E969" s="121"/>
      <c r="F969" s="121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12"/>
      <c r="B970" s="121"/>
      <c r="C970" s="121"/>
      <c r="D970" s="121"/>
      <c r="E970" s="121"/>
      <c r="F970" s="121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12"/>
      <c r="B971" s="121"/>
      <c r="C971" s="121"/>
      <c r="D971" s="121"/>
      <c r="E971" s="121"/>
      <c r="F971" s="121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12"/>
      <c r="B972" s="121"/>
      <c r="C972" s="121"/>
      <c r="D972" s="121"/>
      <c r="E972" s="121"/>
      <c r="F972" s="121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12"/>
      <c r="B973" s="121"/>
      <c r="C973" s="121"/>
      <c r="D973" s="121"/>
      <c r="E973" s="121"/>
      <c r="F973" s="121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12"/>
      <c r="B974" s="121"/>
      <c r="C974" s="121"/>
      <c r="D974" s="121"/>
      <c r="E974" s="121"/>
      <c r="F974" s="121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12"/>
      <c r="B975" s="121"/>
      <c r="C975" s="121"/>
      <c r="D975" s="121"/>
      <c r="E975" s="121"/>
      <c r="F975" s="121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12"/>
      <c r="B976" s="121"/>
      <c r="C976" s="121"/>
      <c r="D976" s="121"/>
      <c r="E976" s="121"/>
      <c r="F976" s="121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12"/>
      <c r="B977" s="121"/>
      <c r="C977" s="121"/>
      <c r="D977" s="121"/>
      <c r="E977" s="121"/>
      <c r="F977" s="121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12"/>
      <c r="B978" s="121"/>
      <c r="C978" s="121"/>
      <c r="D978" s="121"/>
      <c r="E978" s="121"/>
      <c r="F978" s="121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</sheetData>
  <conditionalFormatting sqref="D1:D768 D770:D978">
    <cfRule type="expression" dxfId="3" priority="1">
      <formula>COUNTIF($D$1:$D$978,D1)&gt;1</formula>
    </cfRule>
  </conditionalFormatting>
  <conditionalFormatting sqref="D538">
    <cfRule type="notContainsBlanks" dxfId="2" priority="2">
      <formula>LEN(TRIM(D538))&gt;0</formula>
    </cfRule>
  </conditionalFormatting>
  <conditionalFormatting sqref="D464">
    <cfRule type="expression" dxfId="3" priority="3">
      <formula>COUNTIF($D$1:$D$996,D1)&gt;1</formula>
    </cfRule>
  </conditionalFormatting>
  <hyperlinks>
    <hyperlink r:id="rId1" ref="A1"/>
  </hyperlink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3" man="1"/>
  </rowBreaks>
  <colBreaks count="1" manualBreakCount="1">
    <brk id="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133" t="s">
        <v>3328</v>
      </c>
      <c r="B1" s="134" t="s">
        <v>1</v>
      </c>
      <c r="C1" s="134" t="s">
        <v>713</v>
      </c>
      <c r="D1" s="134" t="s">
        <v>714</v>
      </c>
      <c r="E1" s="134" t="s">
        <v>715</v>
      </c>
      <c r="F1" s="134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35">
        <v>46023.0</v>
      </c>
      <c r="B2" s="136" t="s">
        <v>4649</v>
      </c>
      <c r="C2" s="136">
        <v>9.491954697E9</v>
      </c>
      <c r="D2" s="136">
        <v>1.16484830882E11</v>
      </c>
      <c r="E2" s="136">
        <v>1503.0</v>
      </c>
      <c r="F2" s="136" t="s">
        <v>4172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A3" s="137"/>
      <c r="B3" s="138" t="s">
        <v>4650</v>
      </c>
      <c r="C3" s="136" t="s">
        <v>4651</v>
      </c>
      <c r="D3" s="136">
        <v>6.00184434142E11</v>
      </c>
      <c r="E3" s="136">
        <v>6300.0</v>
      </c>
      <c r="F3" s="139" t="s">
        <v>3774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128" t="s">
        <v>3380</v>
      </c>
      <c r="C4" s="136" t="s">
        <v>4652</v>
      </c>
      <c r="D4" s="136">
        <v>9.22188789838E11</v>
      </c>
      <c r="E4" s="136">
        <v>6300.0</v>
      </c>
      <c r="F4" s="139" t="s">
        <v>3774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6" t="s">
        <v>4653</v>
      </c>
      <c r="C5" s="136" t="s">
        <v>4654</v>
      </c>
      <c r="D5" s="136">
        <v>3.6607911028E11</v>
      </c>
      <c r="E5" s="136">
        <v>6300.0</v>
      </c>
      <c r="F5" s="136" t="s">
        <v>4593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36" t="s">
        <v>4655</v>
      </c>
      <c r="C6" s="136">
        <v>8.59025757E9</v>
      </c>
      <c r="D6" s="136">
        <v>5.35271543755E11</v>
      </c>
      <c r="E6" s="136">
        <v>2000.0</v>
      </c>
      <c r="F6" s="136" t="s">
        <v>4656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1"/>
      <c r="B7" s="142" t="s">
        <v>4657</v>
      </c>
      <c r="C7" s="142" t="s">
        <v>4658</v>
      </c>
      <c r="D7" s="142">
        <v>6.0019635751E11</v>
      </c>
      <c r="E7" s="142">
        <v>1503.0</v>
      </c>
      <c r="F7" s="142" t="s">
        <v>4659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43"/>
      <c r="B8" s="136" t="s">
        <v>4660</v>
      </c>
      <c r="C8" s="136">
        <v>9.483223083E9</v>
      </c>
      <c r="D8" s="136">
        <v>6.00155986047E11</v>
      </c>
      <c r="E8" s="142">
        <v>1503.0</v>
      </c>
      <c r="F8" s="136" t="s">
        <v>4661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40"/>
      <c r="B9" s="136" t="s">
        <v>4662</v>
      </c>
      <c r="C9" s="136" t="s">
        <v>4663</v>
      </c>
      <c r="D9" s="136" t="s">
        <v>4664</v>
      </c>
      <c r="E9" s="136">
        <v>6300.0</v>
      </c>
      <c r="F9" s="136" t="s">
        <v>3710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44"/>
      <c r="B10" s="139" t="s">
        <v>4665</v>
      </c>
      <c r="C10" s="139" t="s">
        <v>4666</v>
      </c>
      <c r="D10" s="139">
        <v>6.3678342127E11</v>
      </c>
      <c r="E10" s="139">
        <v>699.0</v>
      </c>
      <c r="F10" s="139" t="s">
        <v>112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41"/>
      <c r="B11" s="139" t="s">
        <v>4667</v>
      </c>
      <c r="C11" s="139">
        <v>8.610226592E9</v>
      </c>
      <c r="D11" s="139">
        <v>1.78037831503E11</v>
      </c>
      <c r="E11" s="139">
        <v>6300.0</v>
      </c>
      <c r="F11" s="136" t="s">
        <v>4668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135"/>
      <c r="B12" s="136" t="s">
        <v>4669</v>
      </c>
      <c r="C12" s="136">
        <v>9.962721532E9</v>
      </c>
      <c r="D12" s="139">
        <v>1.08885174661E11</v>
      </c>
      <c r="E12" s="136">
        <v>1503.0</v>
      </c>
      <c r="F12" s="136" t="s">
        <v>4670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5"/>
      <c r="B13" s="136" t="s">
        <v>4671</v>
      </c>
      <c r="C13" s="136">
        <v>9.952949411E9</v>
      </c>
      <c r="D13" s="136">
        <v>1.16497901298E11</v>
      </c>
      <c r="E13" s="136">
        <v>6300.0</v>
      </c>
      <c r="F13" s="136" t="s">
        <v>3710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5"/>
      <c r="B14" s="136" t="s">
        <v>4672</v>
      </c>
      <c r="C14" s="136" t="s">
        <v>4673</v>
      </c>
      <c r="D14" s="136" t="s">
        <v>4674</v>
      </c>
      <c r="E14" s="136">
        <v>7080.0</v>
      </c>
      <c r="F14" s="136" t="s">
        <v>3982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3"/>
      <c r="B15" s="136" t="s">
        <v>4675</v>
      </c>
      <c r="C15" s="136" t="s">
        <v>4676</v>
      </c>
      <c r="D15" s="136">
        <v>6.00198788577E11</v>
      </c>
      <c r="E15" s="136">
        <v>6300.0</v>
      </c>
      <c r="F15" s="136" t="s">
        <v>4677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6"/>
      <c r="B16" s="142" t="s">
        <v>4678</v>
      </c>
      <c r="C16" s="142">
        <f>60102563837</f>
        <v>60102563837</v>
      </c>
      <c r="D16" s="136">
        <v>5.72190774809E11</v>
      </c>
      <c r="E16" s="136">
        <v>700.0</v>
      </c>
      <c r="F16" s="136" t="s">
        <v>3441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47"/>
      <c r="B17" s="136" t="s">
        <v>4679</v>
      </c>
      <c r="C17" s="136">
        <v>9.94465249E9</v>
      </c>
      <c r="D17" s="136">
        <v>1.16500768728E11</v>
      </c>
      <c r="E17" s="136">
        <v>6300.0</v>
      </c>
      <c r="F17" s="142" t="s">
        <v>4680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0"/>
      <c r="B18" s="142" t="s">
        <v>4681</v>
      </c>
      <c r="C18" s="142" t="s">
        <v>4682</v>
      </c>
      <c r="D18" s="136">
        <v>1.16501185772E11</v>
      </c>
      <c r="E18" s="136">
        <v>3006.0</v>
      </c>
      <c r="F18" s="136" t="s">
        <v>4683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7"/>
      <c r="C19" s="136"/>
      <c r="D19" s="136"/>
      <c r="E19" s="136"/>
      <c r="F19" s="136" t="s">
        <v>4526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45"/>
      <c r="B20" s="128" t="s">
        <v>4684</v>
      </c>
      <c r="C20" s="136" t="s">
        <v>4685</v>
      </c>
      <c r="D20" s="139">
        <v>6.36783526031E11</v>
      </c>
      <c r="E20" s="136">
        <v>1000.0</v>
      </c>
      <c r="F20" s="142" t="s">
        <v>1761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7"/>
      <c r="B21" s="136" t="s">
        <v>4686</v>
      </c>
      <c r="C21" s="136" t="s">
        <v>4687</v>
      </c>
      <c r="D21" s="136" t="s">
        <v>4688</v>
      </c>
      <c r="E21" s="136">
        <v>3360.0</v>
      </c>
      <c r="F21" s="136" t="s">
        <v>1137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40"/>
      <c r="B22" s="136" t="s">
        <v>4689</v>
      </c>
      <c r="C22" s="136" t="s">
        <v>4690</v>
      </c>
      <c r="D22" s="136">
        <v>6.00151496531E11</v>
      </c>
      <c r="E22" s="136">
        <v>699.0</v>
      </c>
      <c r="F22" s="136" t="s">
        <v>4691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36" t="s">
        <v>4692</v>
      </c>
      <c r="C23" s="136">
        <v>9.44260746E9</v>
      </c>
      <c r="D23" s="136">
        <v>6.00120799641E11</v>
      </c>
      <c r="E23" s="136">
        <v>6300.0</v>
      </c>
      <c r="F23" s="136" t="s">
        <v>4693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35"/>
      <c r="B24" s="142" t="s">
        <v>4694</v>
      </c>
      <c r="C24" s="136">
        <v>9.71557173736E11</v>
      </c>
      <c r="D24" s="136"/>
      <c r="E24" s="136">
        <v>6300.0</v>
      </c>
      <c r="F24" s="136" t="s">
        <v>4668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136" t="s">
        <v>4695</v>
      </c>
      <c r="C25" s="148">
        <v>8.2692904E7</v>
      </c>
      <c r="D25" s="136" t="s">
        <v>4696</v>
      </c>
      <c r="E25" s="136">
        <v>6300.0</v>
      </c>
      <c r="F25" s="136" t="s">
        <v>3554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38">
        <v>7.0</v>
      </c>
      <c r="B26" s="136" t="s">
        <v>4697</v>
      </c>
      <c r="C26" s="136">
        <v>8.997632036E9</v>
      </c>
      <c r="D26" s="136" t="s">
        <v>4698</v>
      </c>
      <c r="E26" s="148">
        <v>666.0</v>
      </c>
      <c r="F26" s="136" t="s">
        <v>3503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4"/>
      <c r="B27" s="139" t="s">
        <v>4699</v>
      </c>
      <c r="C27" s="139">
        <v>9.597119692E9</v>
      </c>
      <c r="D27" s="139" t="s">
        <v>4700</v>
      </c>
      <c r="E27" s="139">
        <v>699.0</v>
      </c>
      <c r="F27" s="136" t="s">
        <v>4701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9" t="s">
        <v>884</v>
      </c>
      <c r="B28" s="142" t="s">
        <v>4702</v>
      </c>
      <c r="C28" s="142">
        <v>9.840583334E9</v>
      </c>
      <c r="D28" s="142" t="s">
        <v>4703</v>
      </c>
      <c r="E28" s="148">
        <v>6000.0</v>
      </c>
      <c r="F28" s="136" t="s">
        <v>4248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0"/>
      <c r="B29" s="136" t="s">
        <v>4704</v>
      </c>
      <c r="C29" s="136">
        <v>7.358810901E9</v>
      </c>
      <c r="D29" s="136">
        <v>6.00110474841E11</v>
      </c>
      <c r="E29" s="136">
        <v>6300.0</v>
      </c>
      <c r="F29" s="136" t="s">
        <v>3746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50"/>
      <c r="B30" s="142" t="s">
        <v>4705</v>
      </c>
      <c r="C30" s="142">
        <v>9.884483605E9</v>
      </c>
      <c r="D30" s="142"/>
      <c r="E30" s="142">
        <v>1503.0</v>
      </c>
      <c r="F30" s="142" t="s">
        <v>4440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50"/>
      <c r="B31" s="142" t="s">
        <v>4706</v>
      </c>
      <c r="C31" s="142">
        <v>9.880895692E9</v>
      </c>
      <c r="D31" s="142"/>
      <c r="E31" s="142">
        <v>699.0</v>
      </c>
      <c r="F31" s="142" t="s">
        <v>3546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50"/>
      <c r="B32" s="136" t="s">
        <v>4707</v>
      </c>
      <c r="C32" s="142">
        <f>60132961989</f>
        <v>60132961989</v>
      </c>
      <c r="D32" s="136">
        <v>6.00106541571E11</v>
      </c>
      <c r="E32" s="136">
        <v>815.0</v>
      </c>
      <c r="F32" s="136" t="s">
        <v>4708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50"/>
      <c r="B33" s="142" t="s">
        <v>4709</v>
      </c>
      <c r="C33" s="142">
        <v>8.838716426E9</v>
      </c>
      <c r="D33" s="142">
        <v>6.00112257468E11</v>
      </c>
      <c r="E33" s="142">
        <v>1503.0</v>
      </c>
      <c r="F33" s="136" t="s">
        <v>4237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50"/>
      <c r="B34" s="128" t="s">
        <v>4710</v>
      </c>
      <c r="C34" s="142">
        <v>7.760595283E9</v>
      </c>
      <c r="D34" s="136">
        <v>6.36757756999E11</v>
      </c>
      <c r="E34" s="136">
        <v>6300.0</v>
      </c>
      <c r="F34" s="136" t="s">
        <v>4711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35"/>
      <c r="B35" s="136" t="s">
        <v>4712</v>
      </c>
      <c r="C35" s="136" t="s">
        <v>4713</v>
      </c>
      <c r="D35" s="136">
        <v>1.08887686258E11</v>
      </c>
      <c r="E35" s="136">
        <v>1503.0</v>
      </c>
      <c r="F35" s="136" t="s">
        <v>4714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35"/>
      <c r="B36" s="136" t="s">
        <v>1164</v>
      </c>
      <c r="C36" s="136" t="s">
        <v>4715</v>
      </c>
      <c r="D36" s="136">
        <v>6.36735439008E11</v>
      </c>
      <c r="E36" s="136">
        <v>6300.0</v>
      </c>
      <c r="F36" s="136" t="s">
        <v>3774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50"/>
      <c r="B37" s="128" t="s">
        <v>4716</v>
      </c>
      <c r="C37" s="136">
        <v>9.865251291E9</v>
      </c>
      <c r="D37" s="136">
        <v>1.08887871382E11</v>
      </c>
      <c r="E37" s="136">
        <v>1503.0</v>
      </c>
      <c r="F37" s="136" t="s">
        <v>3894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0"/>
      <c r="B38" s="136" t="s">
        <v>4717</v>
      </c>
      <c r="C38" s="136" t="s">
        <v>4718</v>
      </c>
      <c r="D38" s="136">
        <v>6.36707134984E11</v>
      </c>
      <c r="E38" s="136">
        <v>6300.0</v>
      </c>
      <c r="F38" s="136" t="s">
        <v>4719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50"/>
      <c r="B39" s="136" t="s">
        <v>4720</v>
      </c>
      <c r="C39" s="136" t="s">
        <v>4721</v>
      </c>
      <c r="D39" s="136" t="s">
        <v>4722</v>
      </c>
      <c r="E39" s="136">
        <v>6300.0</v>
      </c>
      <c r="F39" s="136" t="s">
        <v>3677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50"/>
      <c r="B40" s="136" t="s">
        <v>4723</v>
      </c>
      <c r="C40" s="136" t="s">
        <v>4724</v>
      </c>
      <c r="D40" s="136"/>
      <c r="E40" s="136">
        <v>6300.0</v>
      </c>
      <c r="F40" s="136" t="s">
        <v>3746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136" t="s">
        <v>4725</v>
      </c>
      <c r="C41" s="136">
        <v>8.056831798E9</v>
      </c>
      <c r="D41" s="136">
        <v>6.36795461464E11</v>
      </c>
      <c r="E41" s="136">
        <v>6300.0</v>
      </c>
      <c r="F41" s="136" t="s">
        <v>4711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136" t="s">
        <v>4726</v>
      </c>
      <c r="C42" s="136">
        <v>9.944954016E9</v>
      </c>
      <c r="D42" s="136">
        <v>6.00119997816E11</v>
      </c>
      <c r="E42" s="136">
        <v>6300.0</v>
      </c>
      <c r="F42" s="136" t="s">
        <v>4711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4727</v>
      </c>
      <c r="C43" s="136">
        <v>9.790796599E9</v>
      </c>
      <c r="D43" s="136">
        <v>6.00119960166E11</v>
      </c>
      <c r="E43" s="136">
        <v>699.0</v>
      </c>
      <c r="F43" s="142" t="s">
        <v>3546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3"/>
      <c r="B44" s="128" t="s">
        <v>4728</v>
      </c>
      <c r="C44" s="128">
        <v>9.962569556E9</v>
      </c>
      <c r="D44" s="128" t="s">
        <v>4729</v>
      </c>
      <c r="E44" s="136">
        <v>6300.0</v>
      </c>
      <c r="F44" s="128" t="s">
        <v>3567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5"/>
      <c r="B45" s="136" t="s">
        <v>4730</v>
      </c>
      <c r="C45" s="136">
        <v>9.524469984E9</v>
      </c>
      <c r="D45" s="136">
        <v>6.36713871554E11</v>
      </c>
      <c r="E45" s="136">
        <v>6300.0</v>
      </c>
      <c r="F45" s="136" t="s">
        <v>3567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0"/>
      <c r="B46" s="136" t="s">
        <v>4731</v>
      </c>
      <c r="C46" s="136">
        <v>7.708033012E9</v>
      </c>
      <c r="D46" s="136">
        <v>6.36799573305E11</v>
      </c>
      <c r="E46" s="136">
        <v>699.0</v>
      </c>
      <c r="F46" s="136" t="s">
        <v>4420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6" t="s">
        <v>4732</v>
      </c>
      <c r="C47" s="136" t="s">
        <v>4733</v>
      </c>
      <c r="D47" s="136">
        <v>1.16525185943E11</v>
      </c>
      <c r="E47" s="136">
        <v>699.0</v>
      </c>
      <c r="F47" s="136" t="s">
        <v>112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44"/>
      <c r="B48" s="139" t="s">
        <v>4734</v>
      </c>
      <c r="C48" s="139" t="s">
        <v>4735</v>
      </c>
      <c r="D48" s="139">
        <v>1.08889114579E11</v>
      </c>
      <c r="E48" s="136">
        <v>1503.0</v>
      </c>
      <c r="F48" s="136" t="s">
        <v>4510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44"/>
      <c r="B49" s="139" t="s">
        <v>4736</v>
      </c>
      <c r="C49" s="139">
        <v>8.497888592E9</v>
      </c>
      <c r="D49" s="139">
        <v>6.00127804826E11</v>
      </c>
      <c r="E49" s="136">
        <v>1503.0</v>
      </c>
      <c r="F49" s="136" t="s">
        <v>4737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0"/>
      <c r="B50" s="136" t="s">
        <v>4738</v>
      </c>
      <c r="C50" s="136">
        <v>9.08003946E9</v>
      </c>
      <c r="D50" s="136" t="s">
        <v>4739</v>
      </c>
      <c r="E50" s="136">
        <v>3006.0</v>
      </c>
      <c r="F50" s="136" t="s">
        <v>4740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136" t="s">
        <v>4741</v>
      </c>
      <c r="C51" s="136" t="s">
        <v>4742</v>
      </c>
      <c r="D51" s="142" t="s">
        <v>4743</v>
      </c>
      <c r="E51" s="136">
        <v>6300.0</v>
      </c>
      <c r="F51" s="136" t="s">
        <v>3567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4744</v>
      </c>
      <c r="C52" s="136">
        <v>9.940448132E9</v>
      </c>
      <c r="D52" s="136">
        <v>6.3679426049E11</v>
      </c>
      <c r="E52" s="136">
        <v>699.0</v>
      </c>
      <c r="F52" s="136" t="s">
        <v>3173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3"/>
      <c r="B53" s="136" t="s">
        <v>4745</v>
      </c>
      <c r="C53" s="136">
        <v>6.383810096E9</v>
      </c>
      <c r="D53" s="136" t="s">
        <v>4746</v>
      </c>
      <c r="E53" s="136">
        <v>3006.0</v>
      </c>
      <c r="F53" s="136" t="s">
        <v>4747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35">
        <v>46054.0</v>
      </c>
      <c r="B54" s="136" t="s">
        <v>4748</v>
      </c>
      <c r="C54" s="136" t="s">
        <v>4749</v>
      </c>
      <c r="D54" s="136">
        <v>6.36836366475E11</v>
      </c>
      <c r="E54" s="136">
        <v>3150.0</v>
      </c>
      <c r="F54" s="138" t="s">
        <v>58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28" t="s">
        <v>4750</v>
      </c>
      <c r="C55" s="138" t="s">
        <v>4751</v>
      </c>
      <c r="D55" s="138" t="s">
        <v>4752</v>
      </c>
      <c r="E55" s="136">
        <v>3150.0</v>
      </c>
      <c r="F55" s="138" t="s">
        <v>88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128" t="s">
        <v>4753</v>
      </c>
      <c r="C56" s="138" t="s">
        <v>4754</v>
      </c>
      <c r="D56" s="138">
        <v>6.36806172101E11</v>
      </c>
      <c r="E56" s="136">
        <v>3150.0</v>
      </c>
      <c r="F56" s="138" t="s">
        <v>4755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3994</v>
      </c>
      <c r="C57" s="138" t="s">
        <v>3995</v>
      </c>
      <c r="D57" s="138">
        <v>6.002670898E11</v>
      </c>
      <c r="E57" s="138">
        <v>1503.0</v>
      </c>
      <c r="F57" s="138" t="s">
        <v>4756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4757</v>
      </c>
      <c r="C58" s="138">
        <v>9.84521245E9</v>
      </c>
      <c r="D58" s="138" t="s">
        <v>4758</v>
      </c>
      <c r="E58" s="138">
        <v>3150.0</v>
      </c>
      <c r="F58" s="138" t="s">
        <v>58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28" t="s">
        <v>4759</v>
      </c>
      <c r="C59" s="138" t="s">
        <v>4760</v>
      </c>
      <c r="D59" s="128">
        <v>3.94781291912E11</v>
      </c>
      <c r="E59" s="138">
        <v>630.0</v>
      </c>
      <c r="F59" s="138" t="s">
        <v>4761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35"/>
      <c r="B60" s="128" t="s">
        <v>4762</v>
      </c>
      <c r="C60" s="138" t="s">
        <v>4763</v>
      </c>
      <c r="D60" s="138"/>
      <c r="E60" s="136">
        <v>6300.0</v>
      </c>
      <c r="F60" s="138" t="s">
        <v>4593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138" t="s">
        <v>4764</v>
      </c>
      <c r="C61" s="138" t="s">
        <v>4765</v>
      </c>
      <c r="D61" s="138">
        <v>1.16545393407E11</v>
      </c>
      <c r="E61" s="138">
        <v>3150.0</v>
      </c>
      <c r="F61" s="138" t="s">
        <v>58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4766</v>
      </c>
      <c r="C62" s="138">
        <v>9.790746762E9</v>
      </c>
      <c r="D62" s="138">
        <v>6.00207835825E11</v>
      </c>
      <c r="E62" s="138">
        <v>3150.0</v>
      </c>
      <c r="F62" s="138" t="s">
        <v>3362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45"/>
      <c r="B63" s="128" t="s">
        <v>4767</v>
      </c>
      <c r="C63" s="138" t="s">
        <v>4768</v>
      </c>
      <c r="D63" s="138" t="s">
        <v>4769</v>
      </c>
      <c r="E63" s="138">
        <v>3150.0</v>
      </c>
      <c r="F63" s="138" t="s">
        <v>58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28" t="s">
        <v>4770</v>
      </c>
      <c r="C64" s="138" t="s">
        <v>4771</v>
      </c>
      <c r="D64" s="138"/>
      <c r="E64" s="136">
        <v>6300.0</v>
      </c>
      <c r="F64" s="138" t="s">
        <v>4593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35"/>
      <c r="B65" s="138" t="s">
        <v>4772</v>
      </c>
      <c r="C65" s="138">
        <v>7.373522805E9</v>
      </c>
      <c r="D65" s="138">
        <v>9.07836152023E11</v>
      </c>
      <c r="E65" s="138">
        <v>4008.0</v>
      </c>
      <c r="F65" s="138" t="s">
        <v>4773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7"/>
      <c r="B66" s="138" t="s">
        <v>4774</v>
      </c>
      <c r="C66" s="138">
        <v>9.942049049E9</v>
      </c>
      <c r="D66" s="138">
        <v>6.00289637128E11</v>
      </c>
      <c r="E66" s="138">
        <v>1503.0</v>
      </c>
      <c r="F66" s="138" t="s">
        <v>4775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4776</v>
      </c>
      <c r="C67" s="138">
        <v>8.610163691E9</v>
      </c>
      <c r="D67" s="138">
        <v>1.08894543351E11</v>
      </c>
      <c r="E67" s="151">
        <v>699.0</v>
      </c>
      <c r="F67" s="138" t="s">
        <v>3503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4777</v>
      </c>
      <c r="C68" s="138">
        <v>9.884688306E9</v>
      </c>
      <c r="D68" s="138">
        <v>1.16553415662E11</v>
      </c>
      <c r="E68" s="151">
        <v>699.0</v>
      </c>
      <c r="F68" s="138" t="s">
        <v>3503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38" t="s">
        <v>4778</v>
      </c>
      <c r="C69" s="138">
        <v>9.09501111E9</v>
      </c>
      <c r="D69" s="138">
        <v>1.16559953885E11</v>
      </c>
      <c r="E69" s="138">
        <v>1503.0</v>
      </c>
      <c r="F69" s="138" t="s">
        <v>4779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0"/>
      <c r="B70" s="138" t="s">
        <v>4780</v>
      </c>
      <c r="C70" s="138" t="s">
        <v>4781</v>
      </c>
      <c r="D70" s="138">
        <v>1.16559688069E11</v>
      </c>
      <c r="E70" s="138">
        <v>6606.0</v>
      </c>
      <c r="F70" s="138" t="s">
        <v>4782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0"/>
      <c r="B71" s="137"/>
      <c r="C71" s="138"/>
      <c r="D71" s="138"/>
      <c r="E71" s="138"/>
      <c r="F71" s="138" t="s">
        <v>4176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37"/>
      <c r="C72" s="138"/>
      <c r="D72" s="138"/>
      <c r="E72" s="138"/>
      <c r="F72" s="138" t="s">
        <v>4783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5"/>
      <c r="B73" s="128" t="s">
        <v>4784</v>
      </c>
      <c r="C73" s="138">
        <v>9.677277749E9</v>
      </c>
      <c r="D73" s="138">
        <v>1.08895282154E11</v>
      </c>
      <c r="E73" s="138">
        <v>1503.0</v>
      </c>
      <c r="F73" s="138" t="s">
        <v>4785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38" t="s">
        <v>4786</v>
      </c>
      <c r="C74" s="138">
        <v>9.600259323E9</v>
      </c>
      <c r="D74" s="138">
        <v>6.00225750254E11</v>
      </c>
      <c r="E74" s="138">
        <v>3150.0</v>
      </c>
      <c r="F74" s="138" t="s">
        <v>4787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38"/>
      <c r="B75" s="138" t="s">
        <v>4788</v>
      </c>
      <c r="C75" s="138" t="s">
        <v>4789</v>
      </c>
      <c r="D75" s="149" t="s">
        <v>4790</v>
      </c>
      <c r="E75" s="138">
        <v>5609.0</v>
      </c>
      <c r="F75" s="138" t="s">
        <v>96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28" t="s">
        <v>4791</v>
      </c>
      <c r="C76" s="138">
        <v>8.056897119E9</v>
      </c>
      <c r="D76" s="138">
        <v>6.00245482327E11</v>
      </c>
      <c r="E76" s="138">
        <v>3150.0</v>
      </c>
      <c r="F76" s="138" t="s">
        <v>4792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28" t="s">
        <v>4793</v>
      </c>
      <c r="C77" s="138">
        <v>8.608109667E9</v>
      </c>
      <c r="D77" s="138">
        <v>1.16552464731E11</v>
      </c>
      <c r="E77" s="138">
        <v>1503.0</v>
      </c>
      <c r="F77" s="128" t="s">
        <v>4172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38" t="s">
        <v>4794</v>
      </c>
      <c r="C78" s="138" t="s">
        <v>4795</v>
      </c>
      <c r="D78" s="138" t="s">
        <v>4796</v>
      </c>
      <c r="E78" s="138">
        <v>3150.0</v>
      </c>
      <c r="F78" s="138" t="s">
        <v>58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3"/>
      <c r="B79" s="128" t="s">
        <v>4797</v>
      </c>
      <c r="C79" s="128">
        <v>9.916745302E9</v>
      </c>
      <c r="D79" s="138">
        <v>6.88129467822E11</v>
      </c>
      <c r="E79" s="138">
        <v>3150.0</v>
      </c>
      <c r="F79" s="138" t="s">
        <v>88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28" t="s">
        <v>4798</v>
      </c>
      <c r="C80" s="138">
        <v>9.751618895E9</v>
      </c>
      <c r="D80" s="138">
        <v>9.32419708266E11</v>
      </c>
      <c r="E80" s="138">
        <v>3150.0</v>
      </c>
      <c r="F80" s="138" t="s">
        <v>4799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35"/>
      <c r="B81" s="138" t="s">
        <v>4800</v>
      </c>
      <c r="C81" s="138">
        <v>7.339054807E9</v>
      </c>
      <c r="D81" s="138">
        <v>6.00241625147E11</v>
      </c>
      <c r="E81" s="151">
        <v>699.0</v>
      </c>
      <c r="F81" s="138" t="s">
        <v>4420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0"/>
      <c r="B82" s="138" t="s">
        <v>4801</v>
      </c>
      <c r="C82" s="138">
        <v>9.620740041E9</v>
      </c>
      <c r="D82" s="138">
        <v>6.00235007474E11</v>
      </c>
      <c r="E82" s="138">
        <v>3006.0</v>
      </c>
      <c r="F82" s="138" t="s">
        <v>4802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38" t="s">
        <v>4803</v>
      </c>
      <c r="C83" s="138" t="s">
        <v>4427</v>
      </c>
      <c r="D83" s="138">
        <v>6.00267922597E11</v>
      </c>
      <c r="E83" s="138">
        <v>699.0</v>
      </c>
      <c r="F83" s="138" t="s">
        <v>3503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3"/>
      <c r="B84" s="149" t="s">
        <v>4804</v>
      </c>
      <c r="C84" s="138">
        <v>9.4773601312E10</v>
      </c>
      <c r="D84" s="138">
        <v>1.16569375474E11</v>
      </c>
      <c r="E84" s="138">
        <v>699.0</v>
      </c>
      <c r="F84" s="138" t="s">
        <v>3441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0"/>
      <c r="B85" s="138" t="s">
        <v>4805</v>
      </c>
      <c r="C85" s="138">
        <v>6.380329403E9</v>
      </c>
      <c r="D85" s="138" t="s">
        <v>4806</v>
      </c>
      <c r="E85" s="138">
        <v>699.0</v>
      </c>
      <c r="F85" s="138" t="s">
        <v>3173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0"/>
      <c r="B86" s="128" t="s">
        <v>4807</v>
      </c>
      <c r="C86" s="138">
        <v>9.597568252E9</v>
      </c>
      <c r="D86" s="138">
        <v>6.00266711778E11</v>
      </c>
      <c r="E86" s="138">
        <v>1180.0</v>
      </c>
      <c r="F86" s="138" t="s">
        <v>299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5"/>
      <c r="B87" s="138" t="s">
        <v>4808</v>
      </c>
      <c r="C87" s="138">
        <v>9.750950501E9</v>
      </c>
      <c r="D87" s="138">
        <v>8.30025005518E11</v>
      </c>
      <c r="E87" s="138">
        <v>699.0</v>
      </c>
      <c r="F87" s="138" t="s">
        <v>3546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0"/>
      <c r="B88" s="128" t="s">
        <v>4809</v>
      </c>
      <c r="C88" s="128">
        <v>7.33919638E9</v>
      </c>
      <c r="D88" s="128">
        <v>6.00291835885E11</v>
      </c>
      <c r="E88" s="138">
        <v>699.0</v>
      </c>
      <c r="F88" s="128" t="s">
        <v>3546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38" t="s">
        <v>4810</v>
      </c>
      <c r="B89" s="128" t="s">
        <v>4811</v>
      </c>
      <c r="C89" s="138">
        <v>9.841447054E9</v>
      </c>
      <c r="D89" s="138">
        <v>1.16546769596E11</v>
      </c>
      <c r="E89" s="152">
        <v>1030.0</v>
      </c>
      <c r="F89" s="138" t="s">
        <v>227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3"/>
      <c r="B90" s="138" t="s">
        <v>4812</v>
      </c>
      <c r="C90" s="138">
        <v>9.566535979E9</v>
      </c>
      <c r="D90" s="138">
        <v>1.16584779774E11</v>
      </c>
      <c r="E90" s="138">
        <v>699.0</v>
      </c>
      <c r="F90" s="138" t="s">
        <v>3546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5"/>
      <c r="B91" s="138" t="s">
        <v>4813</v>
      </c>
      <c r="C91" s="138">
        <v>9.840903399E9</v>
      </c>
      <c r="D91" s="138">
        <v>6.00218740356E11</v>
      </c>
      <c r="E91" s="138">
        <v>699.0</v>
      </c>
      <c r="F91" s="138" t="s">
        <v>4420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 t="s">
        <v>4814</v>
      </c>
      <c r="C92" s="138">
        <v>9.150122776E9</v>
      </c>
      <c r="D92" s="138">
        <v>9.6170078248E10</v>
      </c>
      <c r="E92" s="138">
        <v>699.0</v>
      </c>
      <c r="F92" s="138" t="s">
        <v>3546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35"/>
      <c r="B93" s="138" t="s">
        <v>4815</v>
      </c>
      <c r="C93" s="138">
        <v>9.384311728E9</v>
      </c>
      <c r="D93" s="138"/>
      <c r="E93" s="138">
        <v>699.0</v>
      </c>
      <c r="F93" s="138" t="s">
        <v>3173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0"/>
      <c r="B94" s="128" t="s">
        <v>4816</v>
      </c>
      <c r="C94" s="138">
        <v>9.14874652E9</v>
      </c>
      <c r="D94" s="138">
        <v>6.36866214635E11</v>
      </c>
      <c r="E94" s="138">
        <v>699.0</v>
      </c>
      <c r="F94" s="138" t="s">
        <v>3503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0"/>
      <c r="B95" s="138" t="s">
        <v>4817</v>
      </c>
      <c r="C95" s="138">
        <v>9.986295977E9</v>
      </c>
      <c r="D95" s="138">
        <v>6.00266570763E11</v>
      </c>
      <c r="E95" s="138">
        <v>699.0</v>
      </c>
      <c r="F95" s="138" t="s">
        <v>112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5"/>
      <c r="B96" s="138" t="s">
        <v>4818</v>
      </c>
      <c r="C96" s="138">
        <v>1.7373424225E10</v>
      </c>
      <c r="D96" s="138">
        <v>6.00242895082E11</v>
      </c>
      <c r="E96" s="138">
        <v>699.0</v>
      </c>
      <c r="F96" s="138" t="s">
        <v>3546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35">
        <v>46082.0</v>
      </c>
      <c r="B97" s="138" t="s">
        <v>4819</v>
      </c>
      <c r="C97" s="138">
        <v>9.840290803E9</v>
      </c>
      <c r="D97" s="138">
        <v>6.00388961357E11</v>
      </c>
      <c r="E97" s="138">
        <v>250.0</v>
      </c>
      <c r="F97" s="138" t="s">
        <v>4820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40"/>
      <c r="B98" s="138" t="s">
        <v>4821</v>
      </c>
      <c r="C98" s="138">
        <v>9.597748844E9</v>
      </c>
      <c r="D98" s="138">
        <v>6.00339945977E11</v>
      </c>
      <c r="E98" s="138">
        <v>699.0</v>
      </c>
      <c r="F98" s="138" t="s">
        <v>4822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7.25" customHeight="1">
      <c r="A99" s="140"/>
      <c r="B99" s="138" t="s">
        <v>4823</v>
      </c>
      <c r="C99" s="138">
        <v>9.176454299E9</v>
      </c>
      <c r="D99" s="138">
        <v>6.00320737092E11</v>
      </c>
      <c r="E99" s="138">
        <v>1503.0</v>
      </c>
      <c r="F99" s="138" t="s">
        <v>4824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40"/>
      <c r="B100" s="138" t="s">
        <v>4825</v>
      </c>
      <c r="C100" s="138">
        <v>9.496302874E9</v>
      </c>
      <c r="D100" s="138">
        <v>6.00377303348E11</v>
      </c>
      <c r="E100" s="138">
        <v>699.0</v>
      </c>
      <c r="F100" s="138" t="s">
        <v>3441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53"/>
      <c r="B101" s="138" t="s">
        <v>4826</v>
      </c>
      <c r="C101" s="138">
        <v>9.486604948E9</v>
      </c>
      <c r="D101" s="138">
        <v>6.00371563463E11</v>
      </c>
      <c r="E101" s="138">
        <v>699.0</v>
      </c>
      <c r="F101" s="128" t="s">
        <v>3273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0"/>
      <c r="B102" s="128" t="s">
        <v>4827</v>
      </c>
      <c r="C102" s="128">
        <v>9.84153491E9</v>
      </c>
      <c r="D102" s="128">
        <v>1.08880847517E11</v>
      </c>
      <c r="E102" s="138">
        <v>1503.0</v>
      </c>
      <c r="F102" s="138" t="s">
        <v>4828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0"/>
      <c r="B103" s="128" t="s">
        <v>4829</v>
      </c>
      <c r="C103" s="138">
        <v>7.305458498E9</v>
      </c>
      <c r="D103" s="138" t="s">
        <v>4830</v>
      </c>
      <c r="E103" s="138">
        <v>3150.0</v>
      </c>
      <c r="F103" s="138" t="s">
        <v>3337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0"/>
      <c r="B104" s="138" t="s">
        <v>4831</v>
      </c>
      <c r="C104" s="138">
        <v>9.488589751E9</v>
      </c>
      <c r="D104" s="138">
        <v>6.00370423176E11</v>
      </c>
      <c r="E104" s="138">
        <v>699.0</v>
      </c>
      <c r="F104" s="138" t="s">
        <v>3273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4"/>
      <c r="B105" s="155" t="s">
        <v>4832</v>
      </c>
      <c r="C105" s="155">
        <v>6.36941865E9</v>
      </c>
      <c r="D105" s="156">
        <v>4.01750977382E11</v>
      </c>
      <c r="E105" s="138">
        <v>699.0</v>
      </c>
      <c r="F105" s="155" t="s">
        <v>3503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/>
      <c r="B106" s="128" t="s">
        <v>4833</v>
      </c>
      <c r="C106" s="155">
        <v>9.9441465E9</v>
      </c>
      <c r="D106" s="155">
        <v>6.00302048099E11</v>
      </c>
      <c r="E106" s="138">
        <v>699.0</v>
      </c>
      <c r="F106" s="155" t="s">
        <v>3503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8"/>
      <c r="B107" s="128" t="s">
        <v>4834</v>
      </c>
      <c r="C107" s="155">
        <v>9.840542414E9</v>
      </c>
      <c r="D107" s="155">
        <v>6.00346666424E11</v>
      </c>
      <c r="E107" s="138">
        <v>1503.0</v>
      </c>
      <c r="F107" s="155" t="s">
        <v>4835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35"/>
      <c r="B108" s="155" t="s">
        <v>4836</v>
      </c>
      <c r="C108" s="155" t="s">
        <v>4837</v>
      </c>
      <c r="D108" s="155">
        <v>6.36966233613E11</v>
      </c>
      <c r="E108" s="138">
        <v>699.0</v>
      </c>
      <c r="F108" s="156" t="s">
        <v>515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4838</v>
      </c>
      <c r="C109" s="155">
        <v>9.597033381E9</v>
      </c>
      <c r="D109" s="155">
        <v>5.35912297171E11</v>
      </c>
      <c r="E109" s="155">
        <v>1503.0</v>
      </c>
      <c r="F109" s="159" t="s">
        <v>4125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55" t="s">
        <v>4839</v>
      </c>
      <c r="C110" s="155" t="s">
        <v>4840</v>
      </c>
      <c r="D110" s="155">
        <v>1.16597136197E11</v>
      </c>
      <c r="E110" s="155">
        <v>699.0</v>
      </c>
      <c r="F110" s="128" t="s">
        <v>3441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4"/>
      <c r="B111" s="138" t="s">
        <v>4841</v>
      </c>
      <c r="C111" s="138">
        <v>7.397499936E9</v>
      </c>
      <c r="D111" s="138">
        <v>1.16595271903E11</v>
      </c>
      <c r="E111" s="155">
        <v>699.0</v>
      </c>
      <c r="F111" s="128" t="s">
        <v>3503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4"/>
      <c r="B112" s="155" t="s">
        <v>4842</v>
      </c>
      <c r="C112" s="155">
        <v>9.69898811E9</v>
      </c>
      <c r="D112" s="155">
        <v>6.00300366076E11</v>
      </c>
      <c r="E112" s="155">
        <v>699.0</v>
      </c>
      <c r="F112" s="155" t="s">
        <v>3441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4"/>
      <c r="B113" s="128" t="s">
        <v>4843</v>
      </c>
      <c r="C113" s="128">
        <v>7.598982499E9</v>
      </c>
      <c r="D113" s="128">
        <v>6.00371470644E11</v>
      </c>
      <c r="E113" s="155">
        <v>699.0</v>
      </c>
      <c r="F113" s="128" t="s">
        <v>60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4"/>
      <c r="B114" s="155" t="s">
        <v>4844</v>
      </c>
      <c r="C114" s="155">
        <v>9.597807511E9</v>
      </c>
      <c r="D114" s="155">
        <v>6.00390764491E11</v>
      </c>
      <c r="E114" s="155">
        <v>1503.0</v>
      </c>
      <c r="F114" s="155" t="s">
        <v>4845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55" t="s">
        <v>4846</v>
      </c>
      <c r="C115" s="155">
        <v>9.790962093E9</v>
      </c>
      <c r="D115" s="155">
        <v>6.36966242785E11</v>
      </c>
      <c r="E115" s="155">
        <v>699.0</v>
      </c>
      <c r="F115" s="138" t="s">
        <v>3273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3"/>
      <c r="B116" s="138" t="s">
        <v>4847</v>
      </c>
      <c r="C116" s="138" t="s">
        <v>4848</v>
      </c>
      <c r="D116" s="138">
        <v>1.1660549173E11</v>
      </c>
      <c r="E116" s="155">
        <v>3360.0</v>
      </c>
      <c r="F116" s="138" t="s">
        <v>778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8"/>
      <c r="B117" s="155" t="s">
        <v>4849</v>
      </c>
      <c r="C117" s="155">
        <v>9.443573103E9</v>
      </c>
      <c r="D117" s="155">
        <v>4.982810482E9</v>
      </c>
      <c r="E117" s="155">
        <v>1503.0</v>
      </c>
      <c r="F117" s="155" t="s">
        <v>4850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38" t="s">
        <v>4851</v>
      </c>
      <c r="C118" s="155">
        <v>9.964113507E9</v>
      </c>
      <c r="D118" s="155">
        <v>6.36903527161E11</v>
      </c>
      <c r="E118" s="155">
        <v>699.0</v>
      </c>
      <c r="F118" s="155" t="s">
        <v>4852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7"/>
      <c r="B119" s="155" t="s">
        <v>4853</v>
      </c>
      <c r="C119" s="155">
        <v>9.159339633E9</v>
      </c>
      <c r="D119" s="155">
        <v>6.36961931415E11</v>
      </c>
      <c r="E119" s="155">
        <v>699.0</v>
      </c>
      <c r="F119" s="155" t="s">
        <v>3273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55" t="s">
        <v>4854</v>
      </c>
      <c r="C120" s="155">
        <v>9.176063533E9</v>
      </c>
      <c r="D120" s="155">
        <v>6.36960938627E11</v>
      </c>
      <c r="E120" s="155">
        <v>699.0</v>
      </c>
      <c r="F120" s="155" t="s">
        <v>3273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 t="s">
        <v>4855</v>
      </c>
      <c r="C121" s="155" t="s">
        <v>4856</v>
      </c>
      <c r="D121" s="155">
        <v>1.16607702362E11</v>
      </c>
      <c r="E121" s="155">
        <v>699.0</v>
      </c>
      <c r="F121" s="155" t="s">
        <v>4857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60"/>
      <c r="B122" s="128" t="s">
        <v>4858</v>
      </c>
      <c r="C122" s="155">
        <v>9.791178066E9</v>
      </c>
      <c r="D122" s="155">
        <v>6.0039566757E11</v>
      </c>
      <c r="E122" s="155">
        <v>699.0</v>
      </c>
      <c r="F122" s="155" t="s">
        <v>3273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4859</v>
      </c>
      <c r="C123" s="155" t="s">
        <v>1289</v>
      </c>
      <c r="D123" s="155"/>
      <c r="E123" s="155">
        <v>6386.0</v>
      </c>
      <c r="F123" s="161" t="s">
        <v>3774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4"/>
      <c r="B124" s="128" t="s">
        <v>4325</v>
      </c>
      <c r="C124" s="156">
        <v>7.305785955E9</v>
      </c>
      <c r="D124" s="156">
        <v>6.00338385131E11</v>
      </c>
      <c r="E124" s="155">
        <v>786.0</v>
      </c>
      <c r="F124" s="155" t="s">
        <v>60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4"/>
      <c r="B125" s="128" t="s">
        <v>4860</v>
      </c>
      <c r="C125" s="155" t="s">
        <v>4861</v>
      </c>
      <c r="D125" s="155">
        <v>1.16610542445E11</v>
      </c>
      <c r="E125" s="155">
        <v>1398.0</v>
      </c>
      <c r="F125" s="128" t="s">
        <v>4862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4"/>
      <c r="B126" s="128" t="s">
        <v>4863</v>
      </c>
      <c r="C126" s="155">
        <v>9.791010925E9</v>
      </c>
      <c r="D126" s="155">
        <v>1.16612378488E11</v>
      </c>
      <c r="E126" s="155">
        <v>1503.0</v>
      </c>
      <c r="F126" s="128" t="s">
        <v>4864</v>
      </c>
      <c r="G126" s="14"/>
      <c r="H126" s="10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54"/>
      <c r="B127" s="128" t="s">
        <v>4865</v>
      </c>
      <c r="C127" s="155">
        <v>8.83842742E9</v>
      </c>
      <c r="D127" s="155">
        <v>7.54818504403E11</v>
      </c>
      <c r="E127" s="155">
        <v>1770.0</v>
      </c>
      <c r="F127" s="138" t="s">
        <v>4857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0"/>
      <c r="B128" s="128" t="s">
        <v>4866</v>
      </c>
      <c r="C128" s="138">
        <v>9.84060305E9</v>
      </c>
      <c r="D128" s="138">
        <v>6.00390262255E11</v>
      </c>
      <c r="E128" s="155">
        <v>1503.0</v>
      </c>
      <c r="F128" s="128" t="s">
        <v>4867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0"/>
      <c r="B129" s="128" t="s">
        <v>4868</v>
      </c>
      <c r="C129" s="138">
        <v>7.373094943E9</v>
      </c>
      <c r="D129" s="138">
        <v>6.0034578372E11</v>
      </c>
      <c r="E129" s="155">
        <v>699.0</v>
      </c>
      <c r="F129" s="128" t="s">
        <v>60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 t="s">
        <v>4869</v>
      </c>
      <c r="C130" s="138">
        <v>9.84282332E9</v>
      </c>
      <c r="D130" s="138">
        <v>1.16617161719E11</v>
      </c>
      <c r="E130" s="155">
        <v>699.0</v>
      </c>
      <c r="F130" s="128" t="s">
        <v>60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62"/>
      <c r="B131" s="128" t="s">
        <v>4870</v>
      </c>
      <c r="C131" s="138">
        <v>9.739155651E9</v>
      </c>
      <c r="D131" s="138">
        <v>1.16622362904E11</v>
      </c>
      <c r="E131" s="155">
        <v>699.0</v>
      </c>
      <c r="F131" s="128" t="s">
        <v>60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0"/>
      <c r="B132" s="128" t="s">
        <v>4871</v>
      </c>
      <c r="C132" s="138" t="s">
        <v>4872</v>
      </c>
      <c r="D132" s="138">
        <v>1.16622812419E11</v>
      </c>
      <c r="E132" s="138">
        <v>7111.0</v>
      </c>
      <c r="F132" s="128" t="s">
        <v>96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7"/>
      <c r="B133" s="137"/>
      <c r="C133" s="138"/>
      <c r="D133" s="138"/>
      <c r="E133" s="138"/>
      <c r="F133" s="128" t="s">
        <v>1019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3"/>
      <c r="B134" s="137"/>
      <c r="C134" s="138"/>
      <c r="D134" s="138"/>
      <c r="E134" s="138"/>
      <c r="F134" s="128" t="s">
        <v>4873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36"/>
      <c r="B135" s="128" t="s">
        <v>4874</v>
      </c>
      <c r="C135" s="138" t="s">
        <v>4875</v>
      </c>
      <c r="D135" s="138">
        <v>3.49768695613E11</v>
      </c>
      <c r="E135" s="138">
        <v>699.0</v>
      </c>
      <c r="F135" s="128" t="s">
        <v>60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4876</v>
      </c>
      <c r="C136" s="138" t="s">
        <v>4877</v>
      </c>
      <c r="D136" s="138">
        <v>1.16624895945E11</v>
      </c>
      <c r="E136" s="138">
        <v>699.0</v>
      </c>
      <c r="F136" s="138" t="s">
        <v>60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131</v>
      </c>
      <c r="C137" s="138" t="s">
        <v>4878</v>
      </c>
      <c r="D137" s="138">
        <v>1.16613410162E11</v>
      </c>
      <c r="E137" s="138">
        <v>699.0</v>
      </c>
      <c r="F137" s="138" t="s">
        <v>60</v>
      </c>
      <c r="G137" s="14"/>
      <c r="H137" s="10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 t="s">
        <v>4879</v>
      </c>
      <c r="C138" s="128" t="s">
        <v>4880</v>
      </c>
      <c r="D138" s="138">
        <v>8.81995577961E11</v>
      </c>
      <c r="E138" s="138">
        <v>1503.0</v>
      </c>
      <c r="F138" s="138" t="s">
        <v>4526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59</v>
      </c>
      <c r="C139" s="138" t="s">
        <v>4881</v>
      </c>
      <c r="D139" s="138">
        <v>1.1663112592E11</v>
      </c>
      <c r="E139" s="138">
        <v>699.0</v>
      </c>
      <c r="F139" s="138" t="s">
        <v>60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0"/>
      <c r="B140" s="128" t="s">
        <v>4882</v>
      </c>
      <c r="C140" s="138">
        <v>7.299845558E9</v>
      </c>
      <c r="D140" s="138">
        <v>6.00395043292E11</v>
      </c>
      <c r="E140" s="138">
        <v>699.0</v>
      </c>
      <c r="F140" s="138" t="s">
        <v>60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36"/>
      <c r="B141" s="128" t="s">
        <v>4883</v>
      </c>
      <c r="C141" s="138">
        <v>7.094842257E9</v>
      </c>
      <c r="D141" s="138">
        <v>2.0370516055E11</v>
      </c>
      <c r="E141" s="138">
        <v>699.0</v>
      </c>
      <c r="F141" s="138" t="s">
        <v>60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0"/>
      <c r="B142" s="128" t="s">
        <v>4884</v>
      </c>
      <c r="C142" s="138" t="s">
        <v>4885</v>
      </c>
      <c r="D142" s="138">
        <v>6.36961921564E11</v>
      </c>
      <c r="E142" s="138">
        <v>3360.0</v>
      </c>
      <c r="F142" s="138" t="s">
        <v>4886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7"/>
      <c r="B143" s="128" t="s">
        <v>4887</v>
      </c>
      <c r="C143" s="138">
        <v>7.010365202E9</v>
      </c>
      <c r="D143" s="138">
        <v>6.00300801958E11</v>
      </c>
      <c r="E143" s="138">
        <v>699.0</v>
      </c>
      <c r="F143" s="138" t="s">
        <v>60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0"/>
      <c r="B144" s="128" t="s">
        <v>2218</v>
      </c>
      <c r="C144" s="138" t="s">
        <v>4888</v>
      </c>
      <c r="D144" s="138">
        <v>6.00302531682E11</v>
      </c>
      <c r="E144" s="138">
        <v>1503.0</v>
      </c>
      <c r="F144" s="138" t="s">
        <v>4526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36"/>
      <c r="B145" s="128" t="s">
        <v>4889</v>
      </c>
      <c r="C145" s="138">
        <v>9.894297899E9</v>
      </c>
      <c r="D145" s="138">
        <v>6.00303927424E11</v>
      </c>
      <c r="E145" s="138">
        <v>1503.0</v>
      </c>
      <c r="F145" s="138" t="s">
        <v>4737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0"/>
      <c r="B146" s="138" t="s">
        <v>4890</v>
      </c>
      <c r="C146" s="138">
        <v>9.845928653E9</v>
      </c>
      <c r="D146" s="138">
        <v>6.00375406431E11</v>
      </c>
      <c r="E146" s="138">
        <v>699.0</v>
      </c>
      <c r="F146" s="138" t="s">
        <v>3546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35">
        <v>46113.0</v>
      </c>
      <c r="B147" s="138" t="s">
        <v>4891</v>
      </c>
      <c r="C147" s="138" t="s">
        <v>4892</v>
      </c>
      <c r="D147" s="138" t="s">
        <v>4893</v>
      </c>
      <c r="E147" s="138">
        <f>1180+699</f>
        <v>1879</v>
      </c>
      <c r="F147" s="138" t="s">
        <v>4894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 t="s">
        <v>4895</v>
      </c>
      <c r="C148" s="138" t="s">
        <v>4896</v>
      </c>
      <c r="D148" s="138">
        <v>1.1665701812E11</v>
      </c>
      <c r="E148" s="138">
        <v>699.0</v>
      </c>
      <c r="F148" s="138" t="s">
        <v>3609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38"/>
      <c r="B149" s="138" t="s">
        <v>4897</v>
      </c>
      <c r="C149" s="138">
        <v>9.686983766E9</v>
      </c>
      <c r="D149" s="138">
        <v>8.06500429409E11</v>
      </c>
      <c r="E149" s="138">
        <v>699.0</v>
      </c>
      <c r="F149" s="138" t="s">
        <v>3546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 t="s">
        <v>4898</v>
      </c>
      <c r="C150" s="149">
        <v>9.7509036E9</v>
      </c>
      <c r="D150" s="138">
        <v>6.00421023637E11</v>
      </c>
      <c r="E150" s="138">
        <v>684.0</v>
      </c>
      <c r="F150" s="138" t="s">
        <v>3546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 t="s">
        <v>4899</v>
      </c>
      <c r="C151" s="149">
        <v>9.655304015E9</v>
      </c>
      <c r="D151" s="138">
        <v>1.08908126319E11</v>
      </c>
      <c r="E151" s="138">
        <v>1503.0</v>
      </c>
      <c r="F151" s="138" t="s">
        <v>4155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 t="s">
        <v>4900</v>
      </c>
      <c r="C152" s="149">
        <v>8.754058496E9</v>
      </c>
      <c r="D152" s="138">
        <v>1.0890834402E11</v>
      </c>
      <c r="E152" s="138">
        <v>1503.0</v>
      </c>
      <c r="F152" s="138" t="s">
        <v>3830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0"/>
      <c r="B153" s="128" t="s">
        <v>4901</v>
      </c>
      <c r="C153" s="149">
        <v>9.94117002E9</v>
      </c>
      <c r="D153" s="138">
        <v>1.16661509488E11</v>
      </c>
      <c r="E153" s="138">
        <v>1503.0</v>
      </c>
      <c r="F153" s="138" t="s">
        <v>4243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28" t="s">
        <v>4902</v>
      </c>
      <c r="C154" s="149">
        <v>8.593033645E9</v>
      </c>
      <c r="D154" s="138">
        <v>1.08908319733E11</v>
      </c>
      <c r="E154" s="138">
        <v>1503.0</v>
      </c>
      <c r="F154" s="138" t="s">
        <v>4903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 t="s">
        <v>2940</v>
      </c>
      <c r="C155" s="149">
        <v>9.840041467E9</v>
      </c>
      <c r="D155" s="138">
        <v>6.00408950315E11</v>
      </c>
      <c r="E155" s="138">
        <v>699.0</v>
      </c>
      <c r="F155" s="138" t="s">
        <v>3546</v>
      </c>
      <c r="G155" s="14"/>
      <c r="H155" s="10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38"/>
      <c r="B156" s="138" t="s">
        <v>4904</v>
      </c>
      <c r="C156" s="149">
        <v>9.840111177E9</v>
      </c>
      <c r="D156" s="138">
        <v>6.37076864484E11</v>
      </c>
      <c r="E156" s="138">
        <v>699.0</v>
      </c>
      <c r="F156" s="138" t="s">
        <v>3546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3"/>
      <c r="B157" s="138" t="s">
        <v>4905</v>
      </c>
      <c r="C157" s="149">
        <v>9.791557677E9</v>
      </c>
      <c r="D157" s="138">
        <v>6.00458266964E11</v>
      </c>
      <c r="E157" s="138">
        <v>1503.0</v>
      </c>
      <c r="F157" s="138" t="s">
        <v>4906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0"/>
      <c r="B158" s="138" t="s">
        <v>4907</v>
      </c>
      <c r="C158" s="138">
        <v>8.015914813E9</v>
      </c>
      <c r="D158" s="138">
        <v>1.16663725311E11</v>
      </c>
      <c r="E158" s="138">
        <v>699.0</v>
      </c>
      <c r="F158" s="138" t="s">
        <v>3609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3"/>
      <c r="B159" s="138" t="s">
        <v>4908</v>
      </c>
      <c r="C159" s="138">
        <v>9.344383977E9</v>
      </c>
      <c r="D159" s="138">
        <v>6.37081953377E11</v>
      </c>
      <c r="E159" s="138">
        <v>699.0</v>
      </c>
      <c r="F159" s="138" t="s">
        <v>3546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0"/>
      <c r="B160" s="138" t="s">
        <v>4909</v>
      </c>
      <c r="C160" s="138">
        <v>7.598015051E9</v>
      </c>
      <c r="D160" s="138">
        <v>6.37059476113E11</v>
      </c>
      <c r="E160" s="138">
        <v>699.0</v>
      </c>
      <c r="F160" s="138" t="s">
        <v>3609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3"/>
      <c r="B161" s="138" t="s">
        <v>4910</v>
      </c>
      <c r="C161" s="138">
        <v>9.710452006E9</v>
      </c>
      <c r="D161" s="138">
        <v>6.3703805108E11</v>
      </c>
      <c r="E161" s="138">
        <v>1503.0</v>
      </c>
      <c r="F161" s="138" t="s">
        <v>4911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35">
        <v>46143.0</v>
      </c>
      <c r="B162" s="128" t="s">
        <v>4912</v>
      </c>
      <c r="C162" s="138">
        <v>9.176613999E9</v>
      </c>
      <c r="D162" s="138">
        <v>6.00558554173E11</v>
      </c>
      <c r="E162" s="138">
        <v>699.0</v>
      </c>
      <c r="F162" s="138" t="s">
        <v>1921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38"/>
      <c r="B163" s="138" t="s">
        <v>4913</v>
      </c>
      <c r="C163" s="128">
        <f>6596564564</f>
        <v>6596564564</v>
      </c>
      <c r="D163" s="138">
        <v>4.53043654348E11</v>
      </c>
      <c r="E163" s="138">
        <v>699.0</v>
      </c>
      <c r="F163" s="138" t="s">
        <v>1921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0"/>
      <c r="B164" s="138" t="s">
        <v>4914</v>
      </c>
      <c r="C164" s="138">
        <v>9.080610848E9</v>
      </c>
      <c r="D164" s="138">
        <v>6.00441142497E11</v>
      </c>
      <c r="E164" s="138">
        <v>699.0</v>
      </c>
      <c r="F164" s="138" t="s">
        <v>3273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38" t="s">
        <v>4915</v>
      </c>
      <c r="C165" s="138">
        <v>9.865470999E9</v>
      </c>
      <c r="D165" s="138">
        <v>6.00572515644E11</v>
      </c>
      <c r="E165" s="138">
        <v>699.0</v>
      </c>
      <c r="F165" s="138" t="s">
        <v>1921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38" t="s">
        <v>4916</v>
      </c>
      <c r="C166" s="138">
        <v>8.848473603E9</v>
      </c>
      <c r="D166" s="138">
        <v>6.00559780513E11</v>
      </c>
      <c r="E166" s="138">
        <v>699.0</v>
      </c>
      <c r="F166" s="138" t="s">
        <v>1921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38"/>
      <c r="B167" s="138" t="s">
        <v>4917</v>
      </c>
      <c r="C167" s="138" t="s">
        <v>4918</v>
      </c>
      <c r="D167" s="138">
        <v>6.00331284402E11</v>
      </c>
      <c r="E167" s="138">
        <v>699.0</v>
      </c>
      <c r="F167" s="138" t="s">
        <v>3503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38"/>
      <c r="B168" s="138" t="s">
        <v>4919</v>
      </c>
      <c r="C168" s="138">
        <v>9.003589446E9</v>
      </c>
      <c r="D168" s="138">
        <v>1.16702081162E11</v>
      </c>
      <c r="E168" s="138">
        <v>699.0</v>
      </c>
      <c r="F168" s="138" t="s">
        <v>1921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0"/>
      <c r="B169" s="138" t="s">
        <v>4920</v>
      </c>
      <c r="C169" s="138" t="s">
        <v>4921</v>
      </c>
      <c r="D169" s="138">
        <v>9.1238212287E11</v>
      </c>
      <c r="E169" s="138">
        <v>699.0</v>
      </c>
      <c r="F169" s="138" t="s">
        <v>3507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38" t="s">
        <v>4922</v>
      </c>
      <c r="C170" s="138">
        <v>7.904999707E9</v>
      </c>
      <c r="D170" s="138">
        <v>6.37107328497E11</v>
      </c>
      <c r="E170" s="138">
        <v>699.0</v>
      </c>
      <c r="F170" s="138" t="s">
        <v>3441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28" t="s">
        <v>4923</v>
      </c>
      <c r="C171" s="138">
        <v>8.884976225E9</v>
      </c>
      <c r="D171" s="138">
        <v>9.09824595195E11</v>
      </c>
      <c r="E171" s="138">
        <v>699.0</v>
      </c>
      <c r="F171" s="138" t="s">
        <v>3273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/>
      <c r="B172" s="138" t="s">
        <v>4924</v>
      </c>
      <c r="C172" s="138">
        <f>6593894039 </f>
        <v>6593894039</v>
      </c>
      <c r="D172" s="138">
        <v>6.00409910466E11</v>
      </c>
      <c r="E172" s="138">
        <v>699.0</v>
      </c>
      <c r="F172" s="138" t="s">
        <v>3441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 t="s">
        <v>4202</v>
      </c>
      <c r="C173" s="138" t="s">
        <v>4925</v>
      </c>
      <c r="D173" s="138" t="s">
        <v>4926</v>
      </c>
      <c r="E173" s="138">
        <v>3604.0</v>
      </c>
      <c r="F173" s="138" t="s">
        <v>4927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38" t="s">
        <v>4928</v>
      </c>
      <c r="C174" s="138" t="s">
        <v>4929</v>
      </c>
      <c r="D174" s="138">
        <v>6.37165809047E11</v>
      </c>
      <c r="E174" s="138">
        <v>699.0</v>
      </c>
      <c r="F174" s="138" t="s">
        <v>112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0"/>
      <c r="B175" s="138" t="s">
        <v>4930</v>
      </c>
      <c r="C175" s="138">
        <v>9.841776763E9</v>
      </c>
      <c r="D175" s="138">
        <v>6.37195403709E11</v>
      </c>
      <c r="E175" s="138">
        <v>700.0</v>
      </c>
      <c r="F175" s="138" t="s">
        <v>3273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28" t="s">
        <v>4931</v>
      </c>
      <c r="C176" s="138">
        <v>8.09800005E9</v>
      </c>
      <c r="D176" s="138">
        <v>9.06688033962E11</v>
      </c>
      <c r="E176" s="138">
        <v>1503.0</v>
      </c>
      <c r="F176" s="138" t="s">
        <v>4932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 t="s">
        <v>4933</v>
      </c>
      <c r="C177" s="138">
        <v>9.952071671E9</v>
      </c>
      <c r="D177" s="138">
        <v>6.37114819792E11</v>
      </c>
      <c r="E177" s="138">
        <v>1503.0</v>
      </c>
      <c r="F177" s="138" t="s">
        <v>4934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38" t="s">
        <v>4935</v>
      </c>
      <c r="C178" s="138">
        <v>9.901705322E9</v>
      </c>
      <c r="D178" s="138">
        <v>1.16702918315E11</v>
      </c>
      <c r="E178" s="138">
        <v>699.0</v>
      </c>
      <c r="F178" s="138" t="s">
        <v>60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0"/>
      <c r="B179" s="138" t="s">
        <v>4936</v>
      </c>
      <c r="C179" s="138" t="s">
        <v>4937</v>
      </c>
      <c r="D179" s="138">
        <v>6.00537732074E11</v>
      </c>
      <c r="E179" s="138">
        <v>2097.0</v>
      </c>
      <c r="F179" s="138" t="s">
        <v>4938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0"/>
      <c r="B180" s="138" t="s">
        <v>4939</v>
      </c>
      <c r="C180" s="138" t="s">
        <v>4940</v>
      </c>
      <c r="D180" s="138">
        <v>6.00569326976E11</v>
      </c>
      <c r="E180" s="138">
        <v>699.0</v>
      </c>
      <c r="F180" s="138" t="s">
        <v>112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 t="s">
        <v>4941</v>
      </c>
      <c r="C181" s="138" t="s">
        <v>4942</v>
      </c>
      <c r="D181" s="138">
        <v>6.00517632965E11</v>
      </c>
      <c r="E181" s="138">
        <v>699.0</v>
      </c>
      <c r="F181" s="138" t="s">
        <v>3503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52" t="s">
        <v>4943</v>
      </c>
      <c r="C182" s="152" t="s">
        <v>4944</v>
      </c>
      <c r="D182" s="152">
        <v>6.369534165E11</v>
      </c>
      <c r="E182" s="152">
        <v>699.0</v>
      </c>
      <c r="F182" s="152" t="s">
        <v>112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 t="s">
        <v>4945</v>
      </c>
      <c r="C183" s="138">
        <v>9.894193999E9</v>
      </c>
      <c r="D183" s="138">
        <v>6.58042063582E11</v>
      </c>
      <c r="E183" s="138">
        <v>1503.0</v>
      </c>
      <c r="F183" s="138" t="s">
        <v>4946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38"/>
      <c r="B184" s="138" t="s">
        <v>4947</v>
      </c>
      <c r="C184" s="138">
        <v>8.608214153E9</v>
      </c>
      <c r="D184" s="138">
        <v>1.33628401806E11</v>
      </c>
      <c r="E184" s="138">
        <v>699.0</v>
      </c>
      <c r="F184" s="138" t="s">
        <v>3609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 t="s">
        <v>4948</v>
      </c>
      <c r="C185" s="138">
        <v>9.698290909E9</v>
      </c>
      <c r="D185" s="138">
        <v>7.308080808E9</v>
      </c>
      <c r="E185" s="138">
        <v>1503.0</v>
      </c>
      <c r="F185" s="138" t="s">
        <v>4949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3"/>
      <c r="B186" s="138" t="s">
        <v>4950</v>
      </c>
      <c r="C186" s="138">
        <v>9.791973666E9</v>
      </c>
      <c r="D186" s="138">
        <v>6.00519336944E11</v>
      </c>
      <c r="E186" s="138">
        <v>1503.0</v>
      </c>
      <c r="F186" s="138" t="s">
        <v>4951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4952</v>
      </c>
      <c r="C187" s="138" t="s">
        <v>4953</v>
      </c>
      <c r="D187" s="138">
        <v>6.00544104992E11</v>
      </c>
      <c r="E187" s="138">
        <v>1180.0</v>
      </c>
      <c r="F187" s="138" t="s">
        <v>4954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 t="s">
        <v>4876</v>
      </c>
      <c r="C188" s="138" t="s">
        <v>4955</v>
      </c>
      <c r="D188" s="138">
        <v>6.00533141505E11</v>
      </c>
      <c r="E188" s="138">
        <v>699.0</v>
      </c>
      <c r="F188" s="138" t="s">
        <v>60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38"/>
      <c r="B189" s="128" t="s">
        <v>4956</v>
      </c>
      <c r="C189" s="138">
        <v>7.448735591E9</v>
      </c>
      <c r="D189" s="138">
        <v>1.16708256857E11</v>
      </c>
      <c r="E189" s="138">
        <v>699.0</v>
      </c>
      <c r="F189" s="138" t="s">
        <v>3609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4957</v>
      </c>
      <c r="C190" s="138">
        <v>9.698656132E9</v>
      </c>
      <c r="D190" s="138">
        <v>6.00520844051E11</v>
      </c>
      <c r="E190" s="138">
        <v>699.0</v>
      </c>
      <c r="F190" s="138" t="s">
        <v>3441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 t="s">
        <v>4958</v>
      </c>
      <c r="C191" s="138" t="s">
        <v>4376</v>
      </c>
      <c r="D191" s="138">
        <v>6.37125844485E11</v>
      </c>
      <c r="E191" s="138">
        <v>2360.0</v>
      </c>
      <c r="F191" s="138" t="s">
        <v>220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 t="s">
        <v>4959</v>
      </c>
      <c r="C192" s="138">
        <v>8.015680387E9</v>
      </c>
      <c r="D192" s="138">
        <v>1.16720834194E11</v>
      </c>
      <c r="E192" s="138">
        <v>699.0</v>
      </c>
      <c r="F192" s="138" t="s">
        <v>515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 t="s">
        <v>4960</v>
      </c>
      <c r="C193" s="138">
        <v>9.597019489E9</v>
      </c>
      <c r="D193" s="138">
        <v>1.08917398653E11</v>
      </c>
      <c r="E193" s="138">
        <v>1503.0</v>
      </c>
      <c r="F193" s="138" t="s">
        <v>4961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38" t="s">
        <v>4962</v>
      </c>
      <c r="C194" s="138">
        <v>8.825723278E9</v>
      </c>
      <c r="D194" s="138">
        <v>6.00507219035E11</v>
      </c>
      <c r="E194" s="138">
        <v>1503.0</v>
      </c>
      <c r="F194" s="138" t="s">
        <v>4963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 t="s">
        <v>4964</v>
      </c>
      <c r="C195" s="138">
        <v>8.012357005E9</v>
      </c>
      <c r="D195" s="138">
        <v>1.08916485477E11</v>
      </c>
      <c r="E195" s="138">
        <v>699.0</v>
      </c>
      <c r="F195" s="138" t="s">
        <v>3546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 t="s">
        <v>4823</v>
      </c>
      <c r="C196" s="138">
        <v>9.567152348E9</v>
      </c>
      <c r="D196" s="138">
        <v>6.00556174977E11</v>
      </c>
      <c r="E196" s="138">
        <v>1180.0</v>
      </c>
      <c r="F196" s="138" t="s">
        <v>227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 t="s">
        <v>4965</v>
      </c>
      <c r="C197" s="138">
        <v>9.986163948E9</v>
      </c>
      <c r="D197" s="138">
        <v>1.16720382727E11</v>
      </c>
      <c r="E197" s="138">
        <v>699.0</v>
      </c>
      <c r="F197" s="138" t="s">
        <v>3609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 t="s">
        <v>4966</v>
      </c>
      <c r="C198" s="138">
        <v>8.940105628E9</v>
      </c>
      <c r="D198" s="138">
        <v>6.00557255259E11</v>
      </c>
      <c r="E198" s="138">
        <v>699.0</v>
      </c>
      <c r="F198" s="138" t="s">
        <v>3441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 t="s">
        <v>4967</v>
      </c>
      <c r="C199" s="138">
        <v>7.539951993E9</v>
      </c>
      <c r="D199" s="138">
        <v>6.00591364725E11</v>
      </c>
      <c r="E199" s="138">
        <v>699.0</v>
      </c>
      <c r="F199" s="138" t="s">
        <v>509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38"/>
      <c r="B200" s="138" t="s">
        <v>4968</v>
      </c>
      <c r="C200" s="138">
        <v>6.383918901E9</v>
      </c>
      <c r="D200" s="138">
        <v>1.08917524214E11</v>
      </c>
      <c r="E200" s="138">
        <v>699.0</v>
      </c>
      <c r="F200" s="138" t="s">
        <v>3273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 t="s">
        <v>4969</v>
      </c>
      <c r="C201" s="138">
        <v>9.791780045E9</v>
      </c>
      <c r="D201" s="138">
        <v>6.00533548071E11</v>
      </c>
      <c r="E201" s="138">
        <v>699.0</v>
      </c>
      <c r="F201" s="138" t="s">
        <v>3609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38" t="s">
        <v>4970</v>
      </c>
      <c r="C202" s="138">
        <v>8.971149706E9</v>
      </c>
      <c r="D202" s="138">
        <v>5.51390380227E11</v>
      </c>
      <c r="E202" s="138">
        <v>1503.0</v>
      </c>
      <c r="F202" s="138" t="s">
        <v>4971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28" t="s">
        <v>4972</v>
      </c>
      <c r="C203" s="138">
        <v>9.445277457E9</v>
      </c>
      <c r="D203" s="138">
        <v>6.00573274911E11</v>
      </c>
      <c r="E203" s="138">
        <v>699.0</v>
      </c>
      <c r="F203" s="138" t="s">
        <v>3173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28" t="s">
        <v>4973</v>
      </c>
      <c r="C204" s="138">
        <v>8.301909873E9</v>
      </c>
      <c r="D204" s="138">
        <v>6.005351525E11</v>
      </c>
      <c r="E204" s="138">
        <v>1503.0</v>
      </c>
      <c r="F204" s="138" t="s">
        <v>4974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38" t="s">
        <v>4975</v>
      </c>
      <c r="C205" s="138">
        <v>9.952030693E9</v>
      </c>
      <c r="D205" s="138">
        <v>6.3718095783E11</v>
      </c>
      <c r="E205" s="138">
        <v>699.0</v>
      </c>
      <c r="F205" s="138" t="s">
        <v>112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8"/>
      <c r="B206" s="138" t="s">
        <v>4976</v>
      </c>
      <c r="C206" s="138">
        <v>9.656638844E10</v>
      </c>
      <c r="D206" s="138">
        <v>6.37134041545E11</v>
      </c>
      <c r="E206" s="138">
        <v>1503.0</v>
      </c>
      <c r="F206" s="138" t="s">
        <v>4977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 t="s">
        <v>4978</v>
      </c>
      <c r="C207" s="138">
        <v>9.840340925E9</v>
      </c>
      <c r="D207" s="138">
        <v>6.0054955517E11</v>
      </c>
      <c r="E207" s="138">
        <v>3006.0</v>
      </c>
      <c r="F207" s="138" t="s">
        <v>4906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7"/>
      <c r="C208" s="137"/>
      <c r="D208" s="138"/>
      <c r="E208" s="138"/>
      <c r="F208" s="138" t="s">
        <v>4979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37"/>
      <c r="B209" s="128" t="s">
        <v>4980</v>
      </c>
      <c r="C209" s="138" t="s">
        <v>4981</v>
      </c>
      <c r="D209" s="138">
        <v>6.00562771122E11</v>
      </c>
      <c r="E209" s="138">
        <v>699.0</v>
      </c>
      <c r="F209" s="128" t="s">
        <v>60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4982</v>
      </c>
      <c r="C210" s="138">
        <v>9.123551077E9</v>
      </c>
      <c r="D210" s="138"/>
      <c r="E210" s="138"/>
      <c r="F210" s="138" t="s">
        <v>4983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 t="s">
        <v>4984</v>
      </c>
      <c r="C211" s="138">
        <v>9.003648713E9</v>
      </c>
      <c r="D211" s="138">
        <v>6.00588522527E11</v>
      </c>
      <c r="E211" s="138">
        <v>699.0</v>
      </c>
      <c r="F211" s="138" t="s">
        <v>3546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62"/>
      <c r="B212" s="138" t="s">
        <v>4985</v>
      </c>
      <c r="C212" s="138">
        <f>16232133938</f>
        <v>16232133938</v>
      </c>
      <c r="D212" s="138">
        <v>1.16698303034E11</v>
      </c>
      <c r="E212" s="138">
        <v>699.0</v>
      </c>
      <c r="F212" s="138" t="s">
        <v>3546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4002</v>
      </c>
      <c r="C213" s="138">
        <v>7.272070766E9</v>
      </c>
      <c r="D213" s="138">
        <v>1.1673385016E11</v>
      </c>
      <c r="E213" s="138">
        <v>699.0</v>
      </c>
      <c r="F213" s="138" t="s">
        <v>3609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0"/>
      <c r="B214" s="138" t="s">
        <v>4986</v>
      </c>
      <c r="C214" s="138" t="s">
        <v>4604</v>
      </c>
      <c r="D214" s="138"/>
      <c r="E214" s="138">
        <v>699.0</v>
      </c>
      <c r="F214" s="138" t="s">
        <v>4604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38" t="s">
        <v>2211</v>
      </c>
      <c r="C215" s="138">
        <v>9.89483703E9</v>
      </c>
      <c r="D215" s="128">
        <v>6.37174288289E11</v>
      </c>
      <c r="E215" s="138">
        <v>699.0</v>
      </c>
      <c r="F215" s="138" t="s">
        <v>3609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38" t="s">
        <v>4987</v>
      </c>
      <c r="C216" s="138">
        <v>6.383129974E9</v>
      </c>
      <c r="D216" s="138">
        <v>6.37147797457E11</v>
      </c>
      <c r="E216" s="138">
        <v>699.0</v>
      </c>
      <c r="F216" s="138" t="s">
        <v>3609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38" t="s">
        <v>884</v>
      </c>
      <c r="B217" s="152" t="s">
        <v>4988</v>
      </c>
      <c r="C217" s="152" t="s">
        <v>4989</v>
      </c>
      <c r="D217" s="152">
        <v>1.16711219633E11</v>
      </c>
      <c r="E217" s="152">
        <v>1503.0</v>
      </c>
      <c r="F217" s="152" t="s">
        <v>4990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5">
        <v>46174.0</v>
      </c>
      <c r="B218" s="149" t="s">
        <v>4991</v>
      </c>
      <c r="C218" s="149" t="s">
        <v>4992</v>
      </c>
      <c r="D218" s="149">
        <v>6.00677707263E11</v>
      </c>
      <c r="E218" s="138">
        <v>699.0</v>
      </c>
      <c r="F218" s="138" t="s">
        <v>60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 t="s">
        <v>4993</v>
      </c>
      <c r="C219" s="138">
        <v>9.894297899E9</v>
      </c>
      <c r="D219" s="138">
        <v>6.00602121495E11</v>
      </c>
      <c r="E219" s="138">
        <v>699.0</v>
      </c>
      <c r="F219" s="138" t="s">
        <v>112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38" t="s">
        <v>3927</v>
      </c>
      <c r="C220" s="138">
        <v>8.056958078E9</v>
      </c>
      <c r="D220" s="138">
        <v>2.2381044117E11</v>
      </c>
      <c r="E220" s="138">
        <v>699.0</v>
      </c>
      <c r="F220" s="138" t="s">
        <v>60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4994</v>
      </c>
      <c r="C221" s="138">
        <v>6.369409989E9</v>
      </c>
      <c r="D221" s="138">
        <v>4.93817410153E11</v>
      </c>
      <c r="E221" s="138">
        <v>699.0</v>
      </c>
      <c r="F221" s="138" t="s">
        <v>4857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28" t="s">
        <v>4995</v>
      </c>
      <c r="C222" s="138" t="s">
        <v>4996</v>
      </c>
      <c r="D222" s="138">
        <v>6.00632173515E11</v>
      </c>
      <c r="E222" s="138">
        <v>1503.0</v>
      </c>
      <c r="F222" s="138" t="s">
        <v>4336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128" t="s">
        <v>4997</v>
      </c>
      <c r="C223" s="138" t="s">
        <v>4998</v>
      </c>
      <c r="D223" s="138">
        <v>6.00670535582E11</v>
      </c>
      <c r="E223" s="138">
        <v>699.0</v>
      </c>
      <c r="F223" s="138" t="s">
        <v>60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 t="s">
        <v>4999</v>
      </c>
      <c r="C224" s="138">
        <v>6.382183518E9</v>
      </c>
      <c r="D224" s="138"/>
      <c r="E224" s="138"/>
      <c r="F224" s="138" t="s">
        <v>5000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38" t="s">
        <v>5001</v>
      </c>
      <c r="C225" s="138">
        <v>4.47424902919E11</v>
      </c>
      <c r="D225" s="138">
        <v>4.82028913602E11</v>
      </c>
      <c r="E225" s="138">
        <v>699.0</v>
      </c>
      <c r="F225" s="138" t="s">
        <v>3173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38" t="s">
        <v>5002</v>
      </c>
      <c r="C226" s="138">
        <v>9.789819443E9</v>
      </c>
      <c r="D226" s="138">
        <v>1.16754187417E11</v>
      </c>
      <c r="E226" s="138">
        <v>699.0</v>
      </c>
      <c r="F226" s="138" t="s">
        <v>60</v>
      </c>
      <c r="G226" s="14"/>
      <c r="H226" s="12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0"/>
      <c r="B227" s="128" t="s">
        <v>5003</v>
      </c>
      <c r="C227" s="138">
        <v>9.943815665E9</v>
      </c>
      <c r="D227" s="138">
        <v>1.16754378295E11</v>
      </c>
      <c r="E227" s="138">
        <v>1503.0</v>
      </c>
      <c r="F227" s="138" t="s">
        <v>5004</v>
      </c>
      <c r="G227" s="14"/>
      <c r="H227" s="1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 t="s">
        <v>5005</v>
      </c>
      <c r="C228" s="138">
        <v>9.600306983E9</v>
      </c>
      <c r="D228" s="138">
        <v>6.00651480908E11</v>
      </c>
      <c r="E228" s="138">
        <v>786.0</v>
      </c>
      <c r="F228" s="128" t="s">
        <v>60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0"/>
      <c r="B229" s="128" t="s">
        <v>5006</v>
      </c>
      <c r="C229" s="138">
        <v>7.618781639E9</v>
      </c>
      <c r="D229" s="138">
        <v>6.37255614965E11</v>
      </c>
      <c r="E229" s="138">
        <v>699.0</v>
      </c>
      <c r="F229" s="128" t="s">
        <v>60</v>
      </c>
      <c r="G229" s="14"/>
      <c r="H229" s="11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38"/>
      <c r="B230" s="128" t="s">
        <v>5007</v>
      </c>
      <c r="C230" s="138" t="s">
        <v>5008</v>
      </c>
      <c r="D230" s="138">
        <v>1.08922129815E11</v>
      </c>
      <c r="E230" s="138">
        <v>699.0</v>
      </c>
      <c r="F230" s="138" t="s">
        <v>112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38"/>
      <c r="B231" s="128" t="s">
        <v>5009</v>
      </c>
      <c r="C231" s="138">
        <v>9.962116791E9</v>
      </c>
      <c r="D231" s="138">
        <v>6.00609719591E11</v>
      </c>
      <c r="E231" s="138">
        <v>699.0</v>
      </c>
      <c r="F231" s="138" t="s">
        <v>112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 t="s">
        <v>5010</v>
      </c>
      <c r="C232" s="138">
        <v>9.789969487E9</v>
      </c>
      <c r="D232" s="138">
        <v>6.0607657874E10</v>
      </c>
      <c r="E232" s="138">
        <v>699.0</v>
      </c>
      <c r="F232" s="138" t="s">
        <v>3503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5011</v>
      </c>
      <c r="C233" s="138" t="s">
        <v>5012</v>
      </c>
      <c r="D233" s="138" t="s">
        <v>5013</v>
      </c>
      <c r="E233" s="138">
        <v>3360.0</v>
      </c>
      <c r="F233" s="138" t="s">
        <v>5014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 t="s">
        <v>5015</v>
      </c>
      <c r="C234" s="138">
        <v>7.780117503E9</v>
      </c>
      <c r="D234" s="138"/>
      <c r="E234" s="138">
        <v>699.0</v>
      </c>
      <c r="F234" s="138" t="s">
        <v>4420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5016</v>
      </c>
      <c r="C235" s="138">
        <v>9.840788566E9</v>
      </c>
      <c r="D235" s="138">
        <v>6.00607218829E11</v>
      </c>
      <c r="E235" s="138">
        <v>699.0</v>
      </c>
      <c r="F235" s="138" t="s">
        <v>3173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138" t="s">
        <v>5017</v>
      </c>
      <c r="C236" s="138">
        <v>9.566202583E9</v>
      </c>
      <c r="D236" s="138"/>
      <c r="E236" s="138">
        <v>699.0</v>
      </c>
      <c r="F236" s="138" t="s">
        <v>4420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38"/>
      <c r="B237" s="128" t="s">
        <v>5018</v>
      </c>
      <c r="C237" s="138">
        <v>9.677635537E9</v>
      </c>
      <c r="D237" s="138">
        <v>6.00671526356E11</v>
      </c>
      <c r="E237" s="138">
        <v>699.0</v>
      </c>
      <c r="F237" s="138" t="s">
        <v>5019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5020</v>
      </c>
      <c r="C238" s="138" t="s">
        <v>5021</v>
      </c>
      <c r="D238" s="138">
        <v>1.25885935687E11</v>
      </c>
      <c r="E238" s="138">
        <v>699.0</v>
      </c>
      <c r="F238" s="138" t="s">
        <v>509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0"/>
      <c r="B239" s="138" t="s">
        <v>5022</v>
      </c>
      <c r="C239" s="138">
        <v>9.04717505E9</v>
      </c>
      <c r="D239" s="138">
        <v>1.0892260136E11</v>
      </c>
      <c r="E239" s="138">
        <v>699.0</v>
      </c>
      <c r="F239" s="138" t="s">
        <v>3503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0"/>
      <c r="B240" s="138" t="s">
        <v>5023</v>
      </c>
      <c r="C240" s="138">
        <v>9.940975304E9</v>
      </c>
      <c r="D240" s="138"/>
      <c r="E240" s="138">
        <v>1503.0</v>
      </c>
      <c r="F240" s="138" t="s">
        <v>5024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0"/>
      <c r="B241" s="152" t="s">
        <v>5025</v>
      </c>
      <c r="C241" s="138">
        <v>6.581362562E9</v>
      </c>
      <c r="D241" s="138">
        <v>6.00520270403E11</v>
      </c>
      <c r="E241" s="138">
        <v>699.0</v>
      </c>
      <c r="F241" s="138" t="s">
        <v>3441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38"/>
      <c r="B242" s="138" t="s">
        <v>5026</v>
      </c>
      <c r="C242" s="138" t="s">
        <v>5027</v>
      </c>
      <c r="D242" s="138">
        <v>6.37259905787E11</v>
      </c>
      <c r="E242" s="138">
        <v>699.0</v>
      </c>
      <c r="F242" s="138" t="s">
        <v>5028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38"/>
      <c r="B243" s="128" t="s">
        <v>5029</v>
      </c>
      <c r="C243" s="128">
        <v>8.07202227E9</v>
      </c>
      <c r="D243" s="138">
        <v>6.00644782765E11</v>
      </c>
      <c r="E243" s="138">
        <v>699.0</v>
      </c>
      <c r="F243" s="138" t="s">
        <v>5028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5030</v>
      </c>
      <c r="C244" s="138">
        <v>9.344767559E9</v>
      </c>
      <c r="D244" s="138">
        <v>6.00609846413E11</v>
      </c>
      <c r="E244" s="138">
        <v>699.0</v>
      </c>
      <c r="F244" s="138" t="s">
        <v>3503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 t="s">
        <v>5031</v>
      </c>
      <c r="C245" s="138" t="s">
        <v>5032</v>
      </c>
      <c r="D245" s="138">
        <v>5.719616598E11</v>
      </c>
      <c r="E245" s="138">
        <v>699.0</v>
      </c>
      <c r="F245" s="138" t="s">
        <v>60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128" t="s">
        <v>5033</v>
      </c>
      <c r="C246" s="138">
        <v>9.562653359E9</v>
      </c>
      <c r="D246" s="138">
        <v>6.00609296034E11</v>
      </c>
      <c r="E246" s="138">
        <v>699.0</v>
      </c>
      <c r="F246" s="138" t="s">
        <v>509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 t="s">
        <v>5034</v>
      </c>
      <c r="C247" s="138">
        <v>8.344045789E9</v>
      </c>
      <c r="D247" s="138">
        <v>1.16760032338E11</v>
      </c>
      <c r="E247" s="138">
        <v>699.0</v>
      </c>
      <c r="F247" s="138" t="s">
        <v>515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0"/>
      <c r="B248" s="138" t="s">
        <v>5035</v>
      </c>
      <c r="C248" s="138" t="s">
        <v>5036</v>
      </c>
      <c r="D248" s="138">
        <v>1.08922953354E11</v>
      </c>
      <c r="E248" s="138">
        <v>699.0</v>
      </c>
      <c r="F248" s="138" t="s">
        <v>509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0"/>
      <c r="B249" s="138" t="s">
        <v>5037</v>
      </c>
      <c r="C249" s="138">
        <v>9.003022644E9</v>
      </c>
      <c r="D249" s="138">
        <v>1.16760470698E11</v>
      </c>
      <c r="E249" s="138">
        <v>1503.0</v>
      </c>
      <c r="F249" s="138" t="s">
        <v>5038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62"/>
      <c r="B250" s="138" t="s">
        <v>5039</v>
      </c>
      <c r="C250" s="138" t="s">
        <v>5040</v>
      </c>
      <c r="D250" s="138"/>
      <c r="E250" s="138"/>
      <c r="F250" s="138" t="s">
        <v>5041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40"/>
      <c r="B251" s="138" t="s">
        <v>5042</v>
      </c>
      <c r="C251" s="138">
        <v>9.659529948E9</v>
      </c>
      <c r="D251" s="138">
        <v>6.00634243961E11</v>
      </c>
      <c r="E251" s="138">
        <v>699.0</v>
      </c>
      <c r="F251" s="138" t="s">
        <v>5043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38"/>
      <c r="B252" s="128" t="s">
        <v>5044</v>
      </c>
      <c r="C252" s="128">
        <v>9.344946899E9</v>
      </c>
      <c r="D252" s="128">
        <v>6.00633836753E11</v>
      </c>
      <c r="E252" s="138">
        <v>699.0</v>
      </c>
      <c r="F252" s="138" t="s">
        <v>3441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40"/>
      <c r="B253" s="138" t="s">
        <v>5045</v>
      </c>
      <c r="C253" s="138">
        <v>9.445530984E9</v>
      </c>
      <c r="D253" s="138">
        <v>1.16763770402E11</v>
      </c>
      <c r="E253" s="138">
        <v>699.0</v>
      </c>
      <c r="F253" s="138" t="s">
        <v>112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38"/>
      <c r="B254" s="138" t="s">
        <v>5046</v>
      </c>
      <c r="C254" s="138">
        <v>7.708113339E9</v>
      </c>
      <c r="D254" s="138">
        <v>6.00615352487E11</v>
      </c>
      <c r="E254" s="138">
        <v>1503.0</v>
      </c>
      <c r="F254" s="138" t="s">
        <v>4036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0"/>
      <c r="B255" s="138" t="s">
        <v>5047</v>
      </c>
      <c r="C255" s="138">
        <v>8.281078178E9</v>
      </c>
      <c r="D255" s="138">
        <v>6.37283609062E11</v>
      </c>
      <c r="E255" s="138">
        <v>699.0</v>
      </c>
      <c r="F255" s="138" t="s">
        <v>1921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40"/>
      <c r="B256" s="138" t="s">
        <v>5048</v>
      </c>
      <c r="C256" s="138">
        <v>9.940239998E9</v>
      </c>
      <c r="D256" s="138">
        <v>6.37222122592E11</v>
      </c>
      <c r="E256" s="138">
        <v>699.0</v>
      </c>
      <c r="F256" s="138" t="s">
        <v>3273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 t="s">
        <v>5049</v>
      </c>
      <c r="C257" s="138">
        <v>9.791551098E9</v>
      </c>
      <c r="D257" s="138">
        <v>6.00658740038E11</v>
      </c>
      <c r="E257" s="138">
        <v>699.0</v>
      </c>
      <c r="F257" s="138" t="s">
        <v>5050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 t="s">
        <v>5051</v>
      </c>
      <c r="C258" s="138">
        <v>9.591542982E9</v>
      </c>
      <c r="D258" s="138">
        <v>1.16764630744E11</v>
      </c>
      <c r="E258" s="138">
        <v>1503.0</v>
      </c>
      <c r="F258" s="138" t="s">
        <v>5052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0"/>
      <c r="B259" s="138" t="s">
        <v>5053</v>
      </c>
      <c r="C259" s="138">
        <v>9.901804934E9</v>
      </c>
      <c r="D259" s="138">
        <v>1.08924100582E11</v>
      </c>
      <c r="E259" s="138">
        <v>699.0</v>
      </c>
      <c r="F259" s="138" t="s">
        <v>4604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28" t="s">
        <v>5054</v>
      </c>
      <c r="C260" s="128">
        <v>9.56607524E9</v>
      </c>
      <c r="D260" s="128">
        <v>6.00654536274E11</v>
      </c>
      <c r="E260" s="138">
        <v>699.0</v>
      </c>
      <c r="F260" s="138" t="s">
        <v>3546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5055</v>
      </c>
      <c r="C261" s="138" t="s">
        <v>5056</v>
      </c>
      <c r="D261" s="138" t="s">
        <v>5057</v>
      </c>
      <c r="E261" s="138">
        <v>699.0</v>
      </c>
      <c r="F261" s="138" t="s">
        <v>3546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 t="s">
        <v>5058</v>
      </c>
      <c r="C262" s="138">
        <v>9.894338628E9</v>
      </c>
      <c r="D262" s="138">
        <v>6.00665254158E11</v>
      </c>
      <c r="E262" s="138">
        <v>699.0</v>
      </c>
      <c r="F262" s="138" t="s">
        <v>3546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28" t="s">
        <v>5059</v>
      </c>
      <c r="C263" s="138" t="s">
        <v>5060</v>
      </c>
      <c r="D263" s="138" t="s">
        <v>5061</v>
      </c>
      <c r="E263" s="138">
        <v>699.0</v>
      </c>
      <c r="F263" s="138" t="s">
        <v>3507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 t="s">
        <v>5062</v>
      </c>
      <c r="C264" s="138" t="s">
        <v>5063</v>
      </c>
      <c r="D264" s="138">
        <v>6.00673556044E11</v>
      </c>
      <c r="E264" s="138">
        <v>699.0</v>
      </c>
      <c r="F264" s="138" t="s">
        <v>60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0"/>
      <c r="B265" s="128" t="s">
        <v>5064</v>
      </c>
      <c r="C265" s="138">
        <v>9.500450419E9</v>
      </c>
      <c r="D265" s="138">
        <v>6.00665536623E11</v>
      </c>
      <c r="E265" s="138">
        <v>699.0</v>
      </c>
      <c r="F265" s="138" t="s">
        <v>3546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38"/>
      <c r="B266" s="128" t="s">
        <v>5065</v>
      </c>
      <c r="C266" s="138">
        <v>8.678972982E9</v>
      </c>
      <c r="D266" s="138">
        <v>6.3721791404E11</v>
      </c>
      <c r="E266" s="138">
        <v>699.0</v>
      </c>
      <c r="F266" s="138" t="s">
        <v>1921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0"/>
      <c r="B267" s="138" t="s">
        <v>5066</v>
      </c>
      <c r="C267" s="138" t="s">
        <v>5067</v>
      </c>
      <c r="D267" s="138">
        <v>6.37288716884E11</v>
      </c>
      <c r="E267" s="138">
        <v>1503.0</v>
      </c>
      <c r="F267" s="138" t="s">
        <v>4237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38"/>
      <c r="B268" s="138" t="s">
        <v>5068</v>
      </c>
      <c r="C268" s="138">
        <v>9.791557677E9</v>
      </c>
      <c r="D268" s="138">
        <v>6.00693574458E11</v>
      </c>
      <c r="E268" s="138">
        <v>699.0</v>
      </c>
      <c r="F268" s="138" t="s">
        <v>3609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 t="s">
        <v>5069</v>
      </c>
      <c r="C269" s="138">
        <v>9.740003468E9</v>
      </c>
      <c r="D269" s="138"/>
      <c r="E269" s="138">
        <v>699.0</v>
      </c>
      <c r="F269" s="138" t="s">
        <v>3507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 t="s">
        <v>5070</v>
      </c>
      <c r="C270" s="138">
        <v>9.842220722E9</v>
      </c>
      <c r="D270" s="138">
        <v>6.00621335959E11</v>
      </c>
      <c r="E270" s="138">
        <v>699.0</v>
      </c>
      <c r="F270" s="138" t="s">
        <v>3546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5071</v>
      </c>
      <c r="C271" s="138">
        <v>9.566202583E9</v>
      </c>
      <c r="D271" s="138">
        <v>6.00679543858E11</v>
      </c>
      <c r="E271" s="138">
        <v>699.0</v>
      </c>
      <c r="F271" s="138" t="s">
        <v>3546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0"/>
      <c r="B272" s="138" t="s">
        <v>5072</v>
      </c>
      <c r="C272" s="138">
        <v>8.098226595E9</v>
      </c>
      <c r="D272" s="138">
        <v>6.00621157284E11</v>
      </c>
      <c r="E272" s="138">
        <v>699.0</v>
      </c>
      <c r="F272" s="138" t="s">
        <v>3546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5073</v>
      </c>
      <c r="C273" s="138">
        <v>6.383618688E9</v>
      </c>
      <c r="D273" s="138">
        <v>3.95020049741E11</v>
      </c>
      <c r="E273" s="138">
        <v>699.0</v>
      </c>
      <c r="F273" s="138" t="s">
        <v>3507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0"/>
      <c r="B274" s="138" t="s">
        <v>5074</v>
      </c>
      <c r="C274" s="138">
        <v>8.610763306E9</v>
      </c>
      <c r="D274" s="138">
        <v>1.16768878701E11</v>
      </c>
      <c r="E274" s="138">
        <v>699.0</v>
      </c>
      <c r="F274" s="138" t="s">
        <v>3546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5075</v>
      </c>
      <c r="C275" s="138">
        <v>8.92199495E9</v>
      </c>
      <c r="D275" s="138">
        <v>1.57083271155E11</v>
      </c>
      <c r="E275" s="138">
        <v>699.0</v>
      </c>
      <c r="F275" s="138" t="s">
        <v>3546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38" t="s">
        <v>5076</v>
      </c>
      <c r="C276" s="138">
        <v>8.217789652E9</v>
      </c>
      <c r="D276" s="138">
        <v>6.00660690882E11</v>
      </c>
      <c r="E276" s="138">
        <v>1503.0</v>
      </c>
      <c r="F276" s="138" t="s">
        <v>3830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 t="s">
        <v>5077</v>
      </c>
      <c r="C277" s="138">
        <f>60167227615 </f>
        <v>60167227615</v>
      </c>
      <c r="D277" s="138">
        <v>6.00632848188E11</v>
      </c>
      <c r="E277" s="138">
        <v>699.0</v>
      </c>
      <c r="F277" s="138" t="s">
        <v>1921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 t="s">
        <v>5078</v>
      </c>
      <c r="C278" s="138">
        <v>9.743553064E9</v>
      </c>
      <c r="D278" s="138">
        <v>6.00619846008E11</v>
      </c>
      <c r="E278" s="138">
        <v>1503.0</v>
      </c>
      <c r="F278" s="138" t="s">
        <v>4951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40"/>
      <c r="B279" s="128" t="s">
        <v>5079</v>
      </c>
      <c r="C279" s="138">
        <v>9.884881313E9</v>
      </c>
      <c r="D279" s="138">
        <v>1.16773414241E11</v>
      </c>
      <c r="E279" s="138">
        <v>699.0</v>
      </c>
      <c r="F279" s="138" t="s">
        <v>1921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62"/>
      <c r="B280" s="128" t="s">
        <v>5080</v>
      </c>
      <c r="C280" s="138">
        <v>9.092933222E9</v>
      </c>
      <c r="D280" s="138">
        <v>1.27963296962E11</v>
      </c>
      <c r="E280" s="138">
        <v>1599.0</v>
      </c>
      <c r="F280" s="138" t="s">
        <v>5081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0"/>
      <c r="B281" s="128" t="s">
        <v>5082</v>
      </c>
      <c r="C281" s="138">
        <v>9.629303195E9</v>
      </c>
      <c r="D281" s="138">
        <v>6.00603148774E11</v>
      </c>
      <c r="E281" s="138">
        <v>699.0</v>
      </c>
      <c r="F281" s="138" t="s">
        <v>1921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38"/>
      <c r="B282" s="138" t="s">
        <v>5083</v>
      </c>
      <c r="C282" s="138" t="s">
        <v>5084</v>
      </c>
      <c r="D282" s="138">
        <v>1.1677478551E11</v>
      </c>
      <c r="E282" s="138">
        <v>699.0</v>
      </c>
      <c r="F282" s="138" t="s">
        <v>3546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28" t="s">
        <v>2741</v>
      </c>
      <c r="C283" s="138">
        <v>9.976267886E9</v>
      </c>
      <c r="D283" s="138">
        <v>6.00627188455E11</v>
      </c>
      <c r="E283" s="138"/>
      <c r="F283" s="138" t="s">
        <v>5085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38"/>
      <c r="B284" s="138" t="s">
        <v>5086</v>
      </c>
      <c r="C284" s="138">
        <v>9.15006646E9</v>
      </c>
      <c r="D284" s="138">
        <v>6.00626197873E11</v>
      </c>
      <c r="E284" s="138">
        <v>1503.0</v>
      </c>
      <c r="F284" s="138" t="s">
        <v>5087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5088</v>
      </c>
      <c r="C285" s="138">
        <v>6.382183518E9</v>
      </c>
      <c r="D285" s="138"/>
      <c r="E285" s="138"/>
      <c r="F285" s="138" t="s">
        <v>5089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 t="s">
        <v>5090</v>
      </c>
      <c r="C286" s="138">
        <v>9.042379848E9</v>
      </c>
      <c r="D286" s="138">
        <v>1.167779645E11</v>
      </c>
      <c r="E286" s="138">
        <v>699.0</v>
      </c>
      <c r="F286" s="138" t="s">
        <v>3546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28" t="s">
        <v>5091</v>
      </c>
      <c r="C287" s="138" t="s">
        <v>5092</v>
      </c>
      <c r="D287" s="138">
        <v>6.00685756497E11</v>
      </c>
      <c r="E287" s="138">
        <v>699.0</v>
      </c>
      <c r="F287" s="138" t="s">
        <v>112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38" t="s">
        <v>5093</v>
      </c>
      <c r="C288" s="138">
        <v>7.639741692E9</v>
      </c>
      <c r="D288" s="138">
        <v>3.35921513884E11</v>
      </c>
      <c r="E288" s="138">
        <v>699.0</v>
      </c>
      <c r="F288" s="138" t="s">
        <v>3507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38" t="s">
        <v>5094</v>
      </c>
      <c r="C289" s="138">
        <v>9.500885538E9</v>
      </c>
      <c r="D289" s="138">
        <v>6.0066047116E11</v>
      </c>
      <c r="E289" s="138">
        <v>699.0</v>
      </c>
      <c r="F289" s="138" t="s">
        <v>1921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40"/>
      <c r="B290" s="138" t="s">
        <v>5095</v>
      </c>
      <c r="C290" s="138">
        <v>9.551352486E9</v>
      </c>
      <c r="D290" s="138">
        <v>6.00633375484E11</v>
      </c>
      <c r="E290" s="138">
        <v>699.0</v>
      </c>
      <c r="F290" s="138" t="s">
        <v>3507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128" t="s">
        <v>5096</v>
      </c>
      <c r="C291" s="138" t="s">
        <v>5097</v>
      </c>
      <c r="D291" s="138">
        <v>6.00614481094E11</v>
      </c>
      <c r="E291" s="138">
        <v>699.0</v>
      </c>
      <c r="F291" s="138" t="s">
        <v>60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921</v>
      </c>
      <c r="C292" s="138" t="s">
        <v>2263</v>
      </c>
      <c r="D292" s="138" t="s">
        <v>3427</v>
      </c>
      <c r="E292" s="138">
        <v>720.0</v>
      </c>
      <c r="F292" s="138" t="s">
        <v>60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40"/>
      <c r="B293" s="128" t="s">
        <v>5098</v>
      </c>
      <c r="C293" s="138">
        <v>9.444613081E9</v>
      </c>
      <c r="D293" s="138">
        <v>1.16783607248E11</v>
      </c>
      <c r="E293" s="138">
        <v>699.0</v>
      </c>
      <c r="F293" s="138" t="s">
        <v>60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37"/>
      <c r="B294" s="138" t="s">
        <v>5099</v>
      </c>
      <c r="C294" s="138" t="s">
        <v>5100</v>
      </c>
      <c r="D294" s="138"/>
      <c r="E294" s="138">
        <v>699.0</v>
      </c>
      <c r="F294" s="138" t="s">
        <v>60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 t="s">
        <v>5101</v>
      </c>
      <c r="C295" s="138" t="s">
        <v>5102</v>
      </c>
      <c r="D295" s="138">
        <v>6.00681775874E11</v>
      </c>
      <c r="E295" s="138">
        <v>699.0</v>
      </c>
      <c r="F295" s="138" t="s">
        <v>60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38"/>
      <c r="B296" s="128" t="s">
        <v>5103</v>
      </c>
      <c r="C296" s="138">
        <v>9.940739214E9</v>
      </c>
      <c r="D296" s="138">
        <v>6.00647484025E11</v>
      </c>
      <c r="E296" s="138">
        <v>699.0</v>
      </c>
      <c r="F296" s="138" t="s">
        <v>60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5104</v>
      </c>
      <c r="C297" s="138">
        <v>9.487277979E9</v>
      </c>
      <c r="D297" s="138">
        <v>1.16788344736E11</v>
      </c>
      <c r="E297" s="138">
        <v>699.0</v>
      </c>
      <c r="F297" s="138" t="s">
        <v>3609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5105</v>
      </c>
      <c r="C298" s="138" t="s">
        <v>5106</v>
      </c>
      <c r="D298" s="138">
        <v>1.1678800035E11</v>
      </c>
      <c r="E298" s="138">
        <v>1503.0</v>
      </c>
      <c r="F298" s="138" t="s">
        <v>5107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0"/>
      <c r="B299" s="128" t="s">
        <v>5108</v>
      </c>
      <c r="C299" s="138">
        <v>8.24806948E9</v>
      </c>
      <c r="D299" s="138">
        <v>1.16776395716E11</v>
      </c>
      <c r="E299" s="138">
        <v>700.0</v>
      </c>
      <c r="F299" s="138" t="s">
        <v>3507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0"/>
      <c r="B300" s="128" t="s">
        <v>5109</v>
      </c>
      <c r="C300" s="138" t="s">
        <v>5110</v>
      </c>
      <c r="D300" s="138">
        <v>6.00600187665E11</v>
      </c>
      <c r="E300" s="138">
        <v>699.0</v>
      </c>
      <c r="F300" s="128" t="s">
        <v>112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0"/>
      <c r="B301" s="128" t="s">
        <v>5111</v>
      </c>
      <c r="C301" s="138">
        <v>8.870923031E9</v>
      </c>
      <c r="D301" s="138" t="s">
        <v>5112</v>
      </c>
      <c r="E301" s="138">
        <v>8000.0</v>
      </c>
      <c r="F301" s="138" t="s">
        <v>5113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38"/>
      <c r="B302" s="128"/>
      <c r="C302" s="138"/>
      <c r="D302" s="138"/>
      <c r="E302" s="138"/>
      <c r="F302" s="138" t="s">
        <v>3041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22.5" customHeight="1">
      <c r="A303" s="140"/>
      <c r="B303" s="137"/>
      <c r="C303" s="138"/>
      <c r="D303" s="138"/>
      <c r="E303" s="138"/>
      <c r="F303" s="138" t="s">
        <v>5114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37"/>
      <c r="C304" s="138"/>
      <c r="D304" s="138"/>
      <c r="E304" s="138"/>
      <c r="F304" s="138" t="s">
        <v>5115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40"/>
      <c r="B305" s="128" t="s">
        <v>5116</v>
      </c>
      <c r="C305" s="138" t="s">
        <v>5117</v>
      </c>
      <c r="D305" s="138">
        <v>6.00611383758E11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38"/>
      <c r="B306" s="128" t="s">
        <v>5118</v>
      </c>
      <c r="C306" s="138">
        <v>9.710041617E9</v>
      </c>
      <c r="D306" s="138">
        <v>1.16784140504E11</v>
      </c>
      <c r="E306" s="138">
        <v>699.0</v>
      </c>
      <c r="F306" s="128" t="s">
        <v>1921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128" t="s">
        <v>5119</v>
      </c>
      <c r="C307" s="138">
        <v>9.148254845E9</v>
      </c>
      <c r="D307" s="138">
        <v>1.16775592401E11</v>
      </c>
      <c r="E307" s="138">
        <v>699.0</v>
      </c>
      <c r="F307" s="138" t="s">
        <v>1921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38"/>
      <c r="B308" s="128" t="s">
        <v>5120</v>
      </c>
      <c r="C308" s="128" t="s">
        <v>5121</v>
      </c>
      <c r="D308" s="128">
        <v>6.00623313949E11</v>
      </c>
      <c r="E308" s="138">
        <v>699.0</v>
      </c>
      <c r="F308" s="138" t="s">
        <v>3507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0"/>
      <c r="B309" s="128" t="s">
        <v>5122</v>
      </c>
      <c r="C309" s="138">
        <v>9.019114104E9</v>
      </c>
      <c r="D309" s="138">
        <v>6.00644598061E11</v>
      </c>
      <c r="E309" s="138">
        <v>699.0</v>
      </c>
      <c r="F309" s="138" t="s">
        <v>1921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38" t="s">
        <v>5123</v>
      </c>
      <c r="C310" s="138">
        <v>9.500260777E9</v>
      </c>
      <c r="D310" s="138">
        <v>6.37220338159E11</v>
      </c>
      <c r="E310" s="138">
        <v>3006.0</v>
      </c>
      <c r="F310" s="138" t="s">
        <v>5124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7"/>
      <c r="C311" s="138"/>
      <c r="D311" s="138"/>
      <c r="E311" s="138"/>
      <c r="F311" s="138" t="s">
        <v>4946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38"/>
      <c r="B312" s="128" t="s">
        <v>5125</v>
      </c>
      <c r="C312" s="138" t="s">
        <v>5126</v>
      </c>
      <c r="D312" s="138">
        <v>3.398055568E11</v>
      </c>
      <c r="E312" s="138">
        <v>699.0</v>
      </c>
      <c r="F312" s="138" t="s">
        <v>3609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38"/>
      <c r="B313" s="138" t="s">
        <v>5127</v>
      </c>
      <c r="C313" s="138">
        <v>9.71543086401E11</v>
      </c>
      <c r="D313" s="138">
        <v>6.00619427489E11</v>
      </c>
      <c r="E313" s="138">
        <v>699.0</v>
      </c>
      <c r="F313" s="138" t="s">
        <v>3546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38" t="s">
        <v>5128</v>
      </c>
      <c r="C314" s="138">
        <v>9.656638837E9</v>
      </c>
      <c r="D314" s="138">
        <v>6.00616669533E11</v>
      </c>
      <c r="E314" s="138">
        <v>699.0</v>
      </c>
      <c r="F314" s="138" t="s">
        <v>3546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38" t="s">
        <v>5129</v>
      </c>
      <c r="C315" s="138">
        <v>8.667275945E9</v>
      </c>
      <c r="D315" s="138">
        <v>6.37225638586E11</v>
      </c>
      <c r="E315" s="138">
        <v>1400.0</v>
      </c>
      <c r="F315" s="138" t="s">
        <v>5130</v>
      </c>
      <c r="G315" s="100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 t="s">
        <v>5131</v>
      </c>
      <c r="C316" s="128">
        <v>9.500469886E9</v>
      </c>
      <c r="D316" s="138">
        <v>6.37266134054E11</v>
      </c>
      <c r="E316" s="138">
        <v>1503.0</v>
      </c>
      <c r="F316" s="128" t="s">
        <v>4440</v>
      </c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 t="s">
        <v>5132</v>
      </c>
      <c r="C317" s="128">
        <v>1.6198774318E10</v>
      </c>
      <c r="D317" s="138"/>
      <c r="E317" s="138">
        <v>9765.0</v>
      </c>
      <c r="F317" s="128" t="s">
        <v>5133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5">
        <v>46204.0</v>
      </c>
      <c r="B318" s="128" t="s">
        <v>5134</v>
      </c>
      <c r="C318" s="128" t="s">
        <v>5135</v>
      </c>
      <c r="D318" s="128">
        <v>8.63010651703E11</v>
      </c>
      <c r="E318" s="138">
        <v>699.0</v>
      </c>
      <c r="F318" s="128" t="s">
        <v>3441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28" t="s">
        <v>5136</v>
      </c>
      <c r="C319" s="128" t="s">
        <v>5137</v>
      </c>
      <c r="D319" s="128" t="s">
        <v>5138</v>
      </c>
      <c r="E319" s="138">
        <v>699.0</v>
      </c>
      <c r="F319" s="138" t="s">
        <v>60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0"/>
      <c r="B320" s="128" t="s">
        <v>5139</v>
      </c>
      <c r="C320" s="138" t="s">
        <v>5140</v>
      </c>
      <c r="D320" s="138">
        <v>6.00795596629E11</v>
      </c>
      <c r="E320" s="128">
        <v>1503.0</v>
      </c>
      <c r="F320" s="138" t="s">
        <v>5141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38">
        <v>7.0</v>
      </c>
      <c r="B321" s="128" t="s">
        <v>5142</v>
      </c>
      <c r="C321" s="138">
        <v>8.056548563E9</v>
      </c>
      <c r="D321" s="138">
        <v>6.37333657101E11</v>
      </c>
      <c r="E321" s="163">
        <v>666.0</v>
      </c>
      <c r="F321" s="128" t="s">
        <v>5143</v>
      </c>
      <c r="G321" s="112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38" t="s">
        <v>5144</v>
      </c>
      <c r="C322" s="138" t="s">
        <v>5145</v>
      </c>
      <c r="D322" s="138">
        <v>6.00712756492E11</v>
      </c>
      <c r="E322" s="138">
        <v>1503.0</v>
      </c>
      <c r="F322" s="138" t="s">
        <v>5146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 t="s">
        <v>5147</v>
      </c>
      <c r="C323" s="138">
        <v>9.042486113E9</v>
      </c>
      <c r="D323" s="138" t="s">
        <v>5148</v>
      </c>
      <c r="E323" s="138">
        <v>699.0</v>
      </c>
      <c r="F323" s="128" t="s">
        <v>60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 t="s">
        <v>5149</v>
      </c>
      <c r="C324" s="138" t="s">
        <v>5150</v>
      </c>
      <c r="D324" s="138"/>
      <c r="E324" s="138">
        <v>699.0</v>
      </c>
      <c r="F324" s="128" t="s">
        <v>60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 t="s">
        <v>5031</v>
      </c>
      <c r="C325" s="138">
        <v>9.003200886E9</v>
      </c>
      <c r="D325" s="138">
        <v>1.16799471031E11</v>
      </c>
      <c r="E325" s="138">
        <v>1503.0</v>
      </c>
      <c r="F325" s="138" t="s">
        <v>5151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38"/>
      <c r="B326" s="128" t="s">
        <v>5152</v>
      </c>
      <c r="C326" s="138" t="s">
        <v>5153</v>
      </c>
      <c r="D326" s="138">
        <v>1.16803441081E11</v>
      </c>
      <c r="E326" s="138">
        <v>1180.0</v>
      </c>
      <c r="F326" s="138" t="s">
        <v>299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38" t="s">
        <v>5154</v>
      </c>
      <c r="C327" s="138">
        <v>8.778827434E9</v>
      </c>
      <c r="D327" s="138">
        <v>7.14232054264E11</v>
      </c>
      <c r="E327" s="138">
        <v>699.0</v>
      </c>
      <c r="F327" s="138" t="s">
        <v>60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5155</v>
      </c>
      <c r="C328" s="138" t="s">
        <v>5156</v>
      </c>
      <c r="D328" s="138">
        <v>6.37363012677E11</v>
      </c>
      <c r="E328" s="138">
        <v>1503.0</v>
      </c>
      <c r="F328" s="128" t="s">
        <v>268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0"/>
      <c r="B329" s="128" t="s">
        <v>5157</v>
      </c>
      <c r="C329" s="138">
        <v>9.731914682E9</v>
      </c>
      <c r="D329" s="138">
        <v>6.3823242641E11</v>
      </c>
      <c r="E329" s="138">
        <v>699.0</v>
      </c>
      <c r="F329" s="138" t="s">
        <v>3441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38"/>
      <c r="B330" s="138" t="s">
        <v>5158</v>
      </c>
      <c r="C330" s="138">
        <v>8.220008484E9</v>
      </c>
      <c r="D330" s="138">
        <v>1.16797404785E11</v>
      </c>
      <c r="E330" s="138">
        <v>699.0</v>
      </c>
      <c r="F330" s="138" t="s">
        <v>515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28" t="s">
        <v>5159</v>
      </c>
      <c r="C331" s="138">
        <v>9.597102195E9</v>
      </c>
      <c r="D331" s="138">
        <v>1.16794052238E11</v>
      </c>
      <c r="E331" s="138">
        <v>699.0</v>
      </c>
      <c r="F331" s="138" t="s">
        <v>3441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38"/>
      <c r="B332" s="128" t="s">
        <v>5160</v>
      </c>
      <c r="C332" s="138">
        <v>8.248670687E9</v>
      </c>
      <c r="D332" s="138"/>
      <c r="E332" s="138">
        <v>699.0</v>
      </c>
      <c r="F332" s="138" t="s">
        <v>3441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0"/>
      <c r="B333" s="128" t="s">
        <v>5161</v>
      </c>
      <c r="C333" s="138">
        <v>8.940105628E9</v>
      </c>
      <c r="D333" s="138">
        <v>6.00772282045E11</v>
      </c>
      <c r="E333" s="138">
        <v>1503.0</v>
      </c>
      <c r="F333" s="138" t="s">
        <v>5162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40"/>
      <c r="B334" s="138" t="s">
        <v>5163</v>
      </c>
      <c r="C334" s="138">
        <v>9.78774809E9</v>
      </c>
      <c r="D334" s="138">
        <v>1.16799943148E11</v>
      </c>
      <c r="E334" s="138">
        <v>699.0</v>
      </c>
      <c r="F334" s="138" t="s">
        <v>112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0"/>
      <c r="B335" s="149" t="s">
        <v>4447</v>
      </c>
      <c r="C335" s="149">
        <v>8.12454502E9</v>
      </c>
      <c r="D335" s="149">
        <v>6.37394114119E11</v>
      </c>
      <c r="E335" s="138">
        <v>699.0</v>
      </c>
      <c r="F335" s="138" t="s">
        <v>60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38"/>
      <c r="B336" s="128" t="s">
        <v>5164</v>
      </c>
      <c r="C336" s="138" t="s">
        <v>5165</v>
      </c>
      <c r="D336" s="138">
        <v>6.00766811978E11</v>
      </c>
      <c r="E336" s="138">
        <v>699.0</v>
      </c>
      <c r="F336" s="138" t="s">
        <v>60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38"/>
      <c r="B337" s="128" t="s">
        <v>1084</v>
      </c>
      <c r="C337" s="128" t="s">
        <v>5166</v>
      </c>
      <c r="D337" s="138">
        <v>6.37369708551E11</v>
      </c>
      <c r="E337" s="138">
        <v>699.0</v>
      </c>
      <c r="F337" s="138" t="s">
        <v>60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24.0" customHeight="1">
      <c r="A338" s="138"/>
      <c r="B338" s="128" t="s">
        <v>5167</v>
      </c>
      <c r="C338" s="138" t="s">
        <v>5168</v>
      </c>
      <c r="D338" s="138">
        <v>6.0075783134E11</v>
      </c>
      <c r="E338" s="138">
        <v>699.0</v>
      </c>
      <c r="F338" s="138" t="s">
        <v>3503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38" t="s">
        <v>5169</v>
      </c>
      <c r="C339" s="138" t="s">
        <v>5170</v>
      </c>
      <c r="D339" s="138">
        <v>6.0075787616E11</v>
      </c>
      <c r="E339" s="138">
        <v>699.0</v>
      </c>
      <c r="F339" s="138" t="s">
        <v>3503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38" t="s">
        <v>5171</v>
      </c>
      <c r="C340" s="138" t="s">
        <v>5172</v>
      </c>
      <c r="D340" s="128">
        <v>6.0064937102E11</v>
      </c>
      <c r="E340" s="138">
        <v>699.0</v>
      </c>
      <c r="F340" s="138" t="s">
        <v>60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 t="s">
        <v>5173</v>
      </c>
      <c r="C341" s="138">
        <v>8.778832486E9</v>
      </c>
      <c r="D341" s="138">
        <v>1.16794471046E11</v>
      </c>
      <c r="E341" s="138">
        <v>1503.0</v>
      </c>
      <c r="F341" s="138" t="s">
        <v>5174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4902</v>
      </c>
      <c r="C342" s="138">
        <v>7.356431905E9</v>
      </c>
      <c r="D342" s="138">
        <v>6.00756089513E11</v>
      </c>
      <c r="E342" s="138">
        <v>1503.0</v>
      </c>
      <c r="F342" s="138" t="s">
        <v>5175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 t="s">
        <v>5176</v>
      </c>
      <c r="C343" s="138" t="s">
        <v>5177</v>
      </c>
      <c r="D343" s="138" t="s">
        <v>5178</v>
      </c>
      <c r="E343" s="138">
        <v>699.0</v>
      </c>
      <c r="F343" s="128" t="s">
        <v>60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5179</v>
      </c>
      <c r="C344" s="138">
        <v>9.842912359E9</v>
      </c>
      <c r="D344" s="138">
        <v>6.00603011862E11</v>
      </c>
      <c r="E344" s="138">
        <v>699.0</v>
      </c>
      <c r="F344" s="138" t="s">
        <v>3273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 t="s">
        <v>5180</v>
      </c>
      <c r="C345" s="138" t="s">
        <v>5181</v>
      </c>
      <c r="D345" s="138">
        <v>6.00788807785E11</v>
      </c>
      <c r="E345" s="138">
        <v>699.0</v>
      </c>
      <c r="F345" s="128" t="s">
        <v>60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128" t="s">
        <v>5182</v>
      </c>
      <c r="C346" s="138" t="s">
        <v>5183</v>
      </c>
      <c r="D346" s="138">
        <v>6.00763696509E11</v>
      </c>
      <c r="E346" s="138">
        <v>699.0</v>
      </c>
      <c r="F346" s="138" t="s">
        <v>112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28" t="s">
        <v>5184</v>
      </c>
      <c r="C347" s="138" t="s">
        <v>5185</v>
      </c>
      <c r="D347" s="138">
        <v>6.37398417722E11</v>
      </c>
      <c r="E347" s="138">
        <v>699.0</v>
      </c>
      <c r="F347" s="128" t="s">
        <v>60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28" t="s">
        <v>5186</v>
      </c>
      <c r="C348" s="138" t="s">
        <v>5187</v>
      </c>
      <c r="D348" s="138">
        <v>1.16806471032E11</v>
      </c>
      <c r="E348" s="138">
        <v>699.0</v>
      </c>
      <c r="F348" s="138" t="s">
        <v>112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28" t="s">
        <v>5188</v>
      </c>
      <c r="C349" s="138" t="s">
        <v>5189</v>
      </c>
      <c r="D349" s="138">
        <v>6.37133372801E11</v>
      </c>
      <c r="E349" s="138">
        <v>699.0</v>
      </c>
      <c r="F349" s="138" t="s">
        <v>112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 t="s">
        <v>5190</v>
      </c>
      <c r="C350" s="138">
        <v>8.67581311E9</v>
      </c>
      <c r="D350" s="138">
        <v>3.22115795672E11</v>
      </c>
      <c r="E350" s="138">
        <v>1503.0</v>
      </c>
      <c r="F350" s="138" t="s">
        <v>4961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138" t="s">
        <v>5191</v>
      </c>
      <c r="C351" s="149">
        <v>8.973250502E9</v>
      </c>
      <c r="D351" s="138">
        <v>6.00750538594E11</v>
      </c>
      <c r="E351" s="138">
        <v>1503.0</v>
      </c>
      <c r="F351" s="138" t="s">
        <v>5192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37"/>
      <c r="B352" s="138" t="s">
        <v>5193</v>
      </c>
      <c r="C352" s="149">
        <v>9.739911598E9</v>
      </c>
      <c r="D352" s="138">
        <v>1.16807494672E11</v>
      </c>
      <c r="E352" s="138">
        <v>699.0</v>
      </c>
      <c r="F352" s="138" t="s">
        <v>5194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38"/>
      <c r="B353" s="138" t="s">
        <v>5195</v>
      </c>
      <c r="C353" s="149">
        <v>9.443522692E9</v>
      </c>
      <c r="D353" s="138">
        <v>8.53029310216E11</v>
      </c>
      <c r="E353" s="138">
        <v>699.0</v>
      </c>
      <c r="F353" s="128" t="s">
        <v>60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 t="s">
        <v>5196</v>
      </c>
      <c r="C354" s="138">
        <v>9.789844067E9</v>
      </c>
      <c r="D354" s="138">
        <v>6.0075950946E11</v>
      </c>
      <c r="E354" s="138">
        <v>699.0</v>
      </c>
      <c r="F354" s="138" t="s">
        <v>112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 t="s">
        <v>5197</v>
      </c>
      <c r="C355" s="138">
        <v>8.973250502E9</v>
      </c>
      <c r="D355" s="138">
        <v>6.00797921324E11</v>
      </c>
      <c r="E355" s="138">
        <v>699.0</v>
      </c>
      <c r="F355" s="138" t="s">
        <v>112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38" t="s">
        <v>5198</v>
      </c>
      <c r="C356" s="138">
        <v>9.176740589E9</v>
      </c>
      <c r="D356" s="138">
        <v>1.16763784791E11</v>
      </c>
      <c r="E356" s="138">
        <v>699.0</v>
      </c>
      <c r="F356" s="138" t="s">
        <v>112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5199</v>
      </c>
      <c r="C357" s="138">
        <v>9.940573879E9</v>
      </c>
      <c r="D357" s="138">
        <v>5.35143232961E11</v>
      </c>
      <c r="E357" s="138">
        <v>699.0</v>
      </c>
      <c r="F357" s="138" t="s">
        <v>112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28" t="s">
        <v>5200</v>
      </c>
      <c r="C358" s="138">
        <v>9.884475133E9</v>
      </c>
      <c r="D358" s="138">
        <v>1.16808178111E11</v>
      </c>
      <c r="E358" s="138">
        <v>1503.0</v>
      </c>
      <c r="F358" s="138" t="s">
        <v>5201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28" t="s">
        <v>5202</v>
      </c>
      <c r="C359" s="138">
        <v>9.655480065E9</v>
      </c>
      <c r="D359" s="138">
        <v>6.37381366202E11</v>
      </c>
      <c r="E359" s="138">
        <v>699.0</v>
      </c>
      <c r="F359" s="138" t="s">
        <v>112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28" t="s">
        <v>5203</v>
      </c>
      <c r="C360" s="138">
        <v>9.865342081E9</v>
      </c>
      <c r="D360" s="138">
        <v>9.865342081E9</v>
      </c>
      <c r="E360" s="138">
        <v>1503.0</v>
      </c>
      <c r="F360" s="138" t="s">
        <v>5162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38"/>
      <c r="B361" s="128" t="s">
        <v>5204</v>
      </c>
      <c r="C361" s="138">
        <v>9.965534489E9</v>
      </c>
      <c r="D361" s="138">
        <v>9.965534489E9</v>
      </c>
      <c r="E361" s="138">
        <v>699.0</v>
      </c>
      <c r="F361" s="138" t="s">
        <v>3441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0"/>
      <c r="B362" s="138" t="s">
        <v>5205</v>
      </c>
      <c r="C362" s="138" t="s">
        <v>5206</v>
      </c>
      <c r="D362" s="138">
        <v>2.2894648905E10</v>
      </c>
      <c r="E362" s="138">
        <v>699.0</v>
      </c>
      <c r="F362" s="138" t="s">
        <v>112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40"/>
      <c r="B363" s="138" t="s">
        <v>5207</v>
      </c>
      <c r="C363" s="138" t="s">
        <v>5208</v>
      </c>
      <c r="D363" s="138">
        <v>6.37372120466E11</v>
      </c>
      <c r="E363" s="138">
        <v>699.0</v>
      </c>
      <c r="F363" s="138" t="s">
        <v>112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38"/>
      <c r="B364" s="138" t="s">
        <v>5209</v>
      </c>
      <c r="C364" s="138">
        <v>8.778488316E9</v>
      </c>
      <c r="D364" s="138">
        <v>1.16810183975E11</v>
      </c>
      <c r="E364" s="138">
        <v>699.0</v>
      </c>
      <c r="F364" s="138" t="s">
        <v>112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36"/>
      <c r="B365" s="136" t="s">
        <v>5210</v>
      </c>
      <c r="C365" s="136">
        <v>9.961072413E9</v>
      </c>
      <c r="D365" s="136">
        <v>6.37327566104E11</v>
      </c>
      <c r="E365" s="138">
        <v>699.0</v>
      </c>
      <c r="F365" s="138" t="s">
        <v>4420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38">
        <v>7.0</v>
      </c>
      <c r="B366" s="128" t="s">
        <v>5211</v>
      </c>
      <c r="C366" s="138" t="s">
        <v>5212</v>
      </c>
      <c r="D366" s="138">
        <v>1.08931149814E11</v>
      </c>
      <c r="E366" s="138">
        <v>699.0</v>
      </c>
      <c r="F366" s="138" t="s">
        <v>112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38" t="s">
        <v>5213</v>
      </c>
      <c r="C367" s="138">
        <v>9.526957531E9</v>
      </c>
      <c r="D367" s="138">
        <v>6.00753876662E11</v>
      </c>
      <c r="E367" s="138">
        <v>699.0</v>
      </c>
      <c r="F367" s="138" t="s">
        <v>112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28" t="s">
        <v>5214</v>
      </c>
      <c r="C368" s="138" t="s">
        <v>5215</v>
      </c>
      <c r="D368" s="138">
        <v>6.00706535793E11</v>
      </c>
      <c r="E368" s="138">
        <v>699.0</v>
      </c>
      <c r="F368" s="138" t="s">
        <v>112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28" t="s">
        <v>5216</v>
      </c>
      <c r="C369" s="138">
        <v>7.305337394E9</v>
      </c>
      <c r="D369" s="138">
        <v>6.0076298469E11</v>
      </c>
      <c r="E369" s="138">
        <v>699.0</v>
      </c>
      <c r="F369" s="138" t="s">
        <v>112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28" t="s">
        <v>5217</v>
      </c>
      <c r="C370" s="138">
        <v>8.531872026E9</v>
      </c>
      <c r="D370" s="138">
        <v>6.07998493616E11</v>
      </c>
      <c r="E370" s="138">
        <v>699.0</v>
      </c>
      <c r="F370" s="138" t="s">
        <v>3503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5218</v>
      </c>
      <c r="C371" s="138">
        <v>7.358862563E9</v>
      </c>
      <c r="D371" s="138">
        <v>6.00764062727E11</v>
      </c>
      <c r="E371" s="138">
        <v>699.0</v>
      </c>
      <c r="F371" s="138" t="s">
        <v>112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 t="s">
        <v>2194</v>
      </c>
      <c r="C372" s="138">
        <v>9.940061482E9</v>
      </c>
      <c r="D372" s="138">
        <v>6.00764141676E11</v>
      </c>
      <c r="E372" s="138">
        <v>699.0</v>
      </c>
      <c r="F372" s="128" t="s">
        <v>3503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36"/>
      <c r="B373" s="138" t="s">
        <v>5219</v>
      </c>
      <c r="C373" s="138">
        <v>8.6678774414E10</v>
      </c>
      <c r="D373" s="138">
        <v>6.37314082329E11</v>
      </c>
      <c r="E373" s="138">
        <v>699.0</v>
      </c>
      <c r="F373" s="128" t="s">
        <v>112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38" t="s">
        <v>5220</v>
      </c>
      <c r="C374" s="138">
        <v>9.787065117E9</v>
      </c>
      <c r="D374" s="138">
        <v>6.37334426656E11</v>
      </c>
      <c r="E374" s="138">
        <v>699.0</v>
      </c>
      <c r="F374" s="138" t="s">
        <v>112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38" t="s">
        <v>5221</v>
      </c>
      <c r="C375" s="138">
        <v>9.842453215E9</v>
      </c>
      <c r="D375" s="138" t="s">
        <v>5222</v>
      </c>
      <c r="E375" s="138">
        <v>699.0</v>
      </c>
      <c r="F375" s="138" t="s">
        <v>112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40"/>
      <c r="B376" s="138" t="s">
        <v>342</v>
      </c>
      <c r="C376" s="138">
        <v>9.384216319E9</v>
      </c>
      <c r="D376" s="138">
        <v>6.37301475718E11</v>
      </c>
      <c r="E376" s="138">
        <v>699.0</v>
      </c>
      <c r="F376" s="138" t="s">
        <v>112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28" t="s">
        <v>5223</v>
      </c>
      <c r="C377" s="138">
        <v>7.710802268E9</v>
      </c>
      <c r="D377" s="128">
        <v>6.37338885452E11</v>
      </c>
      <c r="E377" s="138">
        <v>699.0</v>
      </c>
      <c r="F377" s="138" t="s">
        <v>112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0"/>
      <c r="B378" s="128" t="s">
        <v>5224</v>
      </c>
      <c r="C378" s="138">
        <v>7.736200051E9</v>
      </c>
      <c r="D378" s="138">
        <v>6.37379880129E11</v>
      </c>
      <c r="E378" s="138">
        <v>1503.0</v>
      </c>
      <c r="F378" s="138" t="s">
        <v>5225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6.5" customHeight="1">
      <c r="A379" s="140"/>
      <c r="B379" s="138" t="s">
        <v>5226</v>
      </c>
      <c r="C379" s="138">
        <v>9.566344648E9</v>
      </c>
      <c r="D379" s="138">
        <v>6.00766363027E11</v>
      </c>
      <c r="E379" s="138">
        <v>699.0</v>
      </c>
      <c r="F379" s="138" t="s">
        <v>112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38"/>
      <c r="B380" s="138" t="s">
        <v>5227</v>
      </c>
      <c r="C380" s="138" t="s">
        <v>5228</v>
      </c>
      <c r="D380" s="138">
        <v>6.00765319392E11</v>
      </c>
      <c r="E380" s="138">
        <v>699.0</v>
      </c>
      <c r="F380" s="138" t="s">
        <v>3441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38" t="s">
        <v>433</v>
      </c>
      <c r="C381" s="138">
        <v>7.338773599E9</v>
      </c>
      <c r="D381" s="138">
        <v>6.37327742125E11</v>
      </c>
      <c r="E381" s="138">
        <v>1503.0</v>
      </c>
      <c r="F381" s="138" t="s">
        <v>5229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38" t="s">
        <v>5230</v>
      </c>
      <c r="C382" s="138">
        <v>9.443393528E9</v>
      </c>
      <c r="D382" s="138">
        <v>6.373701405E11</v>
      </c>
      <c r="E382" s="138">
        <v>699.0</v>
      </c>
      <c r="F382" s="138" t="s">
        <v>3503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38" t="s">
        <v>5231</v>
      </c>
      <c r="C383" s="138">
        <v>7.708005271E9</v>
      </c>
      <c r="D383" s="138">
        <v>7.708005271E9</v>
      </c>
      <c r="E383" s="138">
        <v>699.0</v>
      </c>
      <c r="F383" s="138" t="s">
        <v>112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38" t="s">
        <v>5232</v>
      </c>
      <c r="C384" s="138">
        <v>9.940184214E9</v>
      </c>
      <c r="D384" s="138">
        <v>6.00767152783E11</v>
      </c>
      <c r="E384" s="138">
        <v>699.0</v>
      </c>
      <c r="F384" s="138" t="s">
        <v>3441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5233</v>
      </c>
      <c r="C385" s="138">
        <v>9.940350709E9</v>
      </c>
      <c r="D385" s="138">
        <v>6.96955637683E11</v>
      </c>
      <c r="E385" s="138">
        <v>699.0</v>
      </c>
      <c r="F385" s="128" t="s">
        <v>3609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409</v>
      </c>
      <c r="C386" s="138">
        <v>6.380557565E9</v>
      </c>
      <c r="D386" s="138">
        <v>6.380557565E9</v>
      </c>
      <c r="E386" s="138">
        <v>699.0</v>
      </c>
      <c r="F386" s="138" t="s">
        <v>3507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 t="s">
        <v>5234</v>
      </c>
      <c r="C387" s="138" t="s">
        <v>5235</v>
      </c>
      <c r="D387" s="138">
        <v>6.37378267712E11</v>
      </c>
      <c r="E387" s="164">
        <v>7515.0</v>
      </c>
      <c r="F387" s="128" t="s">
        <v>5236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5237</v>
      </c>
      <c r="C388" s="138">
        <v>9.738924698E9</v>
      </c>
      <c r="D388" s="138">
        <v>1.16814739683E11</v>
      </c>
      <c r="E388" s="138">
        <v>699.0</v>
      </c>
      <c r="F388" s="138" t="s">
        <v>3546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28" t="s">
        <v>5238</v>
      </c>
      <c r="C389" s="138">
        <v>6.382088757E9</v>
      </c>
      <c r="D389" s="138">
        <v>6.00767778975E11</v>
      </c>
      <c r="E389" s="138">
        <v>699.0</v>
      </c>
      <c r="F389" s="138" t="s">
        <v>3546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 t="s">
        <v>5239</v>
      </c>
      <c r="C390" s="138">
        <v>9.994849814E9</v>
      </c>
      <c r="D390" s="138" t="s">
        <v>5240</v>
      </c>
      <c r="E390" s="138">
        <v>699.0</v>
      </c>
      <c r="F390" s="138" t="s">
        <v>1921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28" t="s">
        <v>5241</v>
      </c>
      <c r="C391" s="138">
        <v>7.70805427E9</v>
      </c>
      <c r="D391" s="138">
        <v>6.37320931436E11</v>
      </c>
      <c r="E391" s="138">
        <v>699.0</v>
      </c>
      <c r="F391" s="138" t="s">
        <v>3546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5242</v>
      </c>
      <c r="C392" s="138">
        <v>6.384688002E9</v>
      </c>
      <c r="D392" s="138">
        <v>6.37323576883E11</v>
      </c>
      <c r="E392" s="138">
        <v>699.0</v>
      </c>
      <c r="F392" s="138" t="s">
        <v>3546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 t="s">
        <v>5243</v>
      </c>
      <c r="C393" s="138" t="s">
        <v>5244</v>
      </c>
      <c r="D393" s="138">
        <v>1.08931779346E11</v>
      </c>
      <c r="E393" s="138">
        <v>699.0</v>
      </c>
      <c r="F393" s="138" t="s">
        <v>3503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38"/>
      <c r="B394" s="138" t="s">
        <v>5245</v>
      </c>
      <c r="C394" s="138" t="s">
        <v>5246</v>
      </c>
      <c r="D394" s="138">
        <v>6.00768664473E11</v>
      </c>
      <c r="E394" s="138">
        <v>699.0</v>
      </c>
      <c r="F394" s="138" t="s">
        <v>60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5247</v>
      </c>
      <c r="C395" s="138">
        <v>9.994097848E9</v>
      </c>
      <c r="D395" s="138" t="s">
        <v>5248</v>
      </c>
      <c r="E395" s="138">
        <v>1503.0</v>
      </c>
      <c r="F395" s="138" t="s">
        <v>5249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5250</v>
      </c>
      <c r="C396" s="138">
        <v>6.374720252E9</v>
      </c>
      <c r="D396" s="138">
        <v>6.00767664659E11</v>
      </c>
      <c r="E396" s="138">
        <v>1503.0</v>
      </c>
      <c r="F396" s="138" t="s">
        <v>5251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 t="s">
        <v>5252</v>
      </c>
      <c r="C397" s="138">
        <v>9.787305558E9</v>
      </c>
      <c r="D397" s="138">
        <v>1.16814590235E11</v>
      </c>
      <c r="E397" s="138">
        <v>699.0</v>
      </c>
      <c r="F397" s="138" t="s">
        <v>1921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5253</v>
      </c>
      <c r="C398" s="138" t="s">
        <v>5254</v>
      </c>
      <c r="D398" s="138">
        <v>6.37313998001E11</v>
      </c>
      <c r="E398" s="138">
        <v>699.0</v>
      </c>
      <c r="F398" s="138" t="s">
        <v>60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40"/>
      <c r="B399" s="138" t="s">
        <v>5255</v>
      </c>
      <c r="C399" s="138">
        <v>9.633812054E9</v>
      </c>
      <c r="D399" s="138" t="s">
        <v>5256</v>
      </c>
      <c r="E399" s="138">
        <v>699.0</v>
      </c>
      <c r="F399" s="138" t="s">
        <v>3546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 t="s">
        <v>5257</v>
      </c>
      <c r="C400" s="138" t="s">
        <v>5258</v>
      </c>
      <c r="D400" s="138">
        <v>6.37338036409E11</v>
      </c>
      <c r="E400" s="138">
        <v>699.0</v>
      </c>
      <c r="F400" s="138" t="s">
        <v>112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38" t="s">
        <v>5259</v>
      </c>
      <c r="C401" s="138">
        <v>7.639042208E9</v>
      </c>
      <c r="D401" s="138">
        <v>6.37340331926E11</v>
      </c>
      <c r="E401" s="138">
        <v>699.0</v>
      </c>
      <c r="F401" s="138" t="s">
        <v>3609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38">
        <v>7.0</v>
      </c>
      <c r="B402" s="138" t="s">
        <v>671</v>
      </c>
      <c r="C402" s="138" t="s">
        <v>5260</v>
      </c>
      <c r="D402" s="138">
        <v>6.00770686462E11</v>
      </c>
      <c r="E402" s="152">
        <v>666.0</v>
      </c>
      <c r="F402" s="138" t="s">
        <v>60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38"/>
      <c r="B403" s="138" t="s">
        <v>5261</v>
      </c>
      <c r="C403" s="138">
        <v>9.00335718E9</v>
      </c>
      <c r="D403" s="138">
        <v>6.00713489814E11</v>
      </c>
      <c r="E403" s="138">
        <v>699.0</v>
      </c>
      <c r="F403" s="138" t="s">
        <v>3609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128" t="s">
        <v>5262</v>
      </c>
      <c r="C404" s="138" t="s">
        <v>5263</v>
      </c>
      <c r="D404" s="138">
        <v>6.00768618306E11</v>
      </c>
      <c r="E404" s="138">
        <v>699.0</v>
      </c>
      <c r="F404" s="138" t="s">
        <v>3546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28" t="s">
        <v>5264</v>
      </c>
      <c r="C405" s="138">
        <v>9.962554678E9</v>
      </c>
      <c r="D405" s="138">
        <v>1.1681611109E11</v>
      </c>
      <c r="E405" s="138">
        <v>699.0</v>
      </c>
      <c r="F405" s="138" t="s">
        <v>3546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 t="s">
        <v>5265</v>
      </c>
      <c r="C406" s="138" t="s">
        <v>5266</v>
      </c>
      <c r="D406" s="138">
        <v>6.00771586161E11</v>
      </c>
      <c r="E406" s="138">
        <v>699.0</v>
      </c>
      <c r="F406" s="138" t="s">
        <v>1921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 t="s">
        <v>5267</v>
      </c>
      <c r="C407" s="138">
        <v>9.94219602E9</v>
      </c>
      <c r="D407" s="138">
        <v>6.37379096009E11</v>
      </c>
      <c r="E407" s="138">
        <v>699.0</v>
      </c>
      <c r="F407" s="138" t="s">
        <v>5268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52">
        <v>7.0</v>
      </c>
      <c r="B408" s="163" t="s">
        <v>1</v>
      </c>
      <c r="C408" s="138" t="s">
        <v>5269</v>
      </c>
      <c r="D408" s="138">
        <v>1.16818017863E11</v>
      </c>
      <c r="E408" s="138">
        <v>699.0</v>
      </c>
      <c r="F408" s="138" t="s">
        <v>1921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 t="s">
        <v>5270</v>
      </c>
      <c r="C409" s="138" t="s">
        <v>5271</v>
      </c>
      <c r="D409" s="138">
        <v>6.00771497774E11</v>
      </c>
      <c r="E409" s="138">
        <v>699.0</v>
      </c>
      <c r="F409" s="138" t="s">
        <v>1921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38" t="s">
        <v>5272</v>
      </c>
      <c r="C410" s="138">
        <v>9.940670575E9</v>
      </c>
      <c r="D410" s="138"/>
      <c r="E410" s="138">
        <v>699.0</v>
      </c>
      <c r="F410" s="138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5273</v>
      </c>
      <c r="C411" s="138">
        <v>9.688403883E9</v>
      </c>
      <c r="D411" s="138">
        <v>1.5020108115E10</v>
      </c>
      <c r="E411" s="138">
        <v>699.0</v>
      </c>
      <c r="F411" s="138" t="s">
        <v>3546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28" t="s">
        <v>5274</v>
      </c>
      <c r="C412" s="138">
        <v>7.904764349E9</v>
      </c>
      <c r="D412" s="138">
        <v>6.00658439995E11</v>
      </c>
      <c r="E412" s="138">
        <v>1650.0</v>
      </c>
      <c r="F412" s="138" t="s">
        <v>5275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/>
      <c r="B413" s="128" t="s">
        <v>5276</v>
      </c>
      <c r="C413" s="138">
        <v>9.360824552E9</v>
      </c>
      <c r="D413" s="138">
        <v>6.37380136578E11</v>
      </c>
      <c r="E413" s="138">
        <v>1503.0</v>
      </c>
      <c r="F413" s="138" t="s">
        <v>5277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28" t="s">
        <v>5278</v>
      </c>
      <c r="C414" s="138">
        <v>8.667437178E9</v>
      </c>
      <c r="D414" s="138" t="s">
        <v>5279</v>
      </c>
      <c r="E414" s="138">
        <v>699.0</v>
      </c>
      <c r="F414" s="138" t="s">
        <v>1921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38" t="s">
        <v>5280</v>
      </c>
      <c r="C415" s="138">
        <v>8.050953921E9</v>
      </c>
      <c r="D415" s="138">
        <v>6.00772230865E11</v>
      </c>
      <c r="E415" s="138">
        <v>1503.0</v>
      </c>
      <c r="F415" s="138" t="s">
        <v>5281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38" t="s">
        <v>5282</v>
      </c>
      <c r="C416" s="138">
        <v>9.842498771E9</v>
      </c>
      <c r="D416" s="138" t="s">
        <v>5283</v>
      </c>
      <c r="E416" s="138">
        <v>699.0</v>
      </c>
      <c r="F416" s="138" t="s">
        <v>3546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40"/>
      <c r="B417" s="138" t="s">
        <v>5284</v>
      </c>
      <c r="C417" s="138">
        <v>9.844264344E9</v>
      </c>
      <c r="D417" s="138">
        <v>1.1681948015E11</v>
      </c>
      <c r="E417" s="138">
        <v>699.0</v>
      </c>
      <c r="F417" s="138" t="s">
        <v>3546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38"/>
      <c r="B418" s="138" t="s">
        <v>5285</v>
      </c>
      <c r="C418" s="138">
        <v>8.925691301E9</v>
      </c>
      <c r="D418" s="138" t="s">
        <v>5286</v>
      </c>
      <c r="E418" s="138">
        <v>699.0</v>
      </c>
      <c r="F418" s="128" t="s">
        <v>1921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40"/>
      <c r="B419" s="128" t="s">
        <v>5287</v>
      </c>
      <c r="C419" s="138" t="s">
        <v>5288</v>
      </c>
      <c r="D419" s="138">
        <v>6.00768774169E11</v>
      </c>
      <c r="E419" s="138">
        <v>699.0</v>
      </c>
      <c r="F419" s="138" t="s">
        <v>60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52" t="s">
        <v>884</v>
      </c>
      <c r="B420" s="163" t="s">
        <v>1</v>
      </c>
      <c r="C420" s="138">
        <v>8.495077381E9</v>
      </c>
      <c r="D420" s="138" t="s">
        <v>5289</v>
      </c>
      <c r="E420" s="138">
        <v>699.0</v>
      </c>
      <c r="F420" s="138" t="s">
        <v>3546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40"/>
      <c r="B421" s="138" t="s">
        <v>5290</v>
      </c>
      <c r="C421" s="138">
        <v>6.300506473E9</v>
      </c>
      <c r="D421" s="138" t="s">
        <v>5291</v>
      </c>
      <c r="E421" s="138">
        <v>699.0</v>
      </c>
      <c r="F421" s="138" t="s">
        <v>3507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65"/>
      <c r="B422" s="138" t="s">
        <v>5292</v>
      </c>
      <c r="C422" s="138" t="s">
        <v>5293</v>
      </c>
      <c r="D422" s="138">
        <v>6.37343997908E11</v>
      </c>
      <c r="E422" s="138">
        <v>699.0</v>
      </c>
      <c r="F422" s="138" t="s">
        <v>3609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38"/>
      <c r="B423" s="138" t="s">
        <v>5294</v>
      </c>
      <c r="C423" s="138" t="s">
        <v>5295</v>
      </c>
      <c r="D423" s="138">
        <v>6.00747785942E11</v>
      </c>
      <c r="E423" s="138">
        <v>699.0</v>
      </c>
      <c r="F423" s="138" t="s">
        <v>3507</v>
      </c>
      <c r="G423" s="100"/>
      <c r="H423" s="14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37"/>
      <c r="B424" s="128" t="s">
        <v>5296</v>
      </c>
      <c r="C424" s="138" t="s">
        <v>5297</v>
      </c>
      <c r="D424" s="128">
        <v>1.16820721164E11</v>
      </c>
      <c r="E424" s="138">
        <v>699.0</v>
      </c>
      <c r="F424" s="128" t="s">
        <v>112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5298</v>
      </c>
      <c r="C425" s="128" t="s">
        <v>5299</v>
      </c>
      <c r="D425" s="128" t="s">
        <v>5300</v>
      </c>
      <c r="E425" s="138">
        <v>699.0</v>
      </c>
      <c r="F425" s="138" t="s">
        <v>112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5301</v>
      </c>
      <c r="C426" s="128">
        <v>8.344337905E9</v>
      </c>
      <c r="D426" s="128">
        <v>6.37326038351E11</v>
      </c>
      <c r="E426" s="138">
        <v>699.0</v>
      </c>
      <c r="F426" s="138" t="s">
        <v>5302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7"/>
      <c r="B427" s="128" t="s">
        <v>5303</v>
      </c>
      <c r="C427" s="128">
        <v>9.442803423E9</v>
      </c>
      <c r="D427" s="128">
        <v>6.00793245515E11</v>
      </c>
      <c r="E427" s="138">
        <v>699.0</v>
      </c>
      <c r="F427" s="138" t="s">
        <v>3273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28" t="s">
        <v>5304</v>
      </c>
      <c r="C428" s="128">
        <v>9.7890599E9</v>
      </c>
      <c r="D428" s="128">
        <v>6.37331498614E11</v>
      </c>
      <c r="E428" s="138">
        <v>699.0</v>
      </c>
      <c r="F428" s="138" t="s">
        <v>3273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28" t="s">
        <v>5305</v>
      </c>
      <c r="C429" s="128">
        <v>9.884368677E9</v>
      </c>
      <c r="D429" s="128">
        <v>6.00773126335E11</v>
      </c>
      <c r="E429" s="128">
        <v>1503.0</v>
      </c>
      <c r="F429" s="138" t="s">
        <v>5306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8"/>
      <c r="B430" s="128" t="s">
        <v>5307</v>
      </c>
      <c r="C430" s="128">
        <v>6.369202611E9</v>
      </c>
      <c r="D430" s="128" t="s">
        <v>5308</v>
      </c>
      <c r="E430" s="128">
        <v>699.0</v>
      </c>
      <c r="F430" s="128" t="s">
        <v>3609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63"/>
      <c r="B431" s="128" t="s">
        <v>5309</v>
      </c>
      <c r="C431" s="128">
        <v>9.972445303E9</v>
      </c>
      <c r="D431" s="128">
        <v>6.0077693908E11</v>
      </c>
      <c r="E431" s="128">
        <v>699.0</v>
      </c>
      <c r="F431" s="138" t="s">
        <v>3546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38" t="s">
        <v>5310</v>
      </c>
      <c r="C432" s="128">
        <v>9.488122189E9</v>
      </c>
      <c r="D432" s="138">
        <v>6.37351742463E11</v>
      </c>
      <c r="E432" s="128">
        <v>699.0</v>
      </c>
      <c r="F432" s="138" t="s">
        <v>1921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5311</v>
      </c>
      <c r="C433" s="128">
        <v>9.841491505E9</v>
      </c>
      <c r="D433" s="128" t="s">
        <v>5312</v>
      </c>
      <c r="E433" s="128">
        <v>699.0</v>
      </c>
      <c r="F433" s="128" t="s">
        <v>3441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5313</v>
      </c>
      <c r="C434" s="128">
        <v>9.080718978E9</v>
      </c>
      <c r="D434" s="128">
        <v>6.0077410641E11</v>
      </c>
      <c r="E434" s="128">
        <v>699.0</v>
      </c>
      <c r="F434" s="128" t="s">
        <v>3503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5314</v>
      </c>
      <c r="C435" s="128">
        <v>9.986948915E9</v>
      </c>
      <c r="D435" s="128">
        <v>6.37369243529E11</v>
      </c>
      <c r="E435" s="128">
        <v>699.0</v>
      </c>
      <c r="F435" s="128" t="s">
        <v>3546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 t="s">
        <v>5315</v>
      </c>
      <c r="C436" s="128">
        <v>6.380178006E9</v>
      </c>
      <c r="D436" s="128">
        <v>6.37336652118E11</v>
      </c>
      <c r="E436" s="128">
        <v>699.0</v>
      </c>
      <c r="F436" s="128" t="s">
        <v>1921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 t="s">
        <v>5316</v>
      </c>
      <c r="C437" s="128">
        <v>7.904715676E9</v>
      </c>
      <c r="D437" s="128">
        <v>6.37351997164E11</v>
      </c>
      <c r="E437" s="128">
        <v>699.0</v>
      </c>
      <c r="F437" s="128" t="s">
        <v>3507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 t="s">
        <v>5317</v>
      </c>
      <c r="C438" s="128" t="s">
        <v>5318</v>
      </c>
      <c r="D438" s="128" t="s">
        <v>5319</v>
      </c>
      <c r="E438" s="128">
        <v>699.0</v>
      </c>
      <c r="F438" s="128" t="s">
        <v>5320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5321</v>
      </c>
      <c r="C439" s="128" t="s">
        <v>5322</v>
      </c>
      <c r="D439" s="128">
        <v>6.0071635611E11</v>
      </c>
      <c r="E439" s="128">
        <v>699.0</v>
      </c>
      <c r="F439" s="128" t="s">
        <v>60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5323</v>
      </c>
      <c r="C440" s="128">
        <v>7.411377656E9</v>
      </c>
      <c r="D440" s="128">
        <v>6.00773481635E11</v>
      </c>
      <c r="E440" s="128">
        <v>699.0</v>
      </c>
      <c r="F440" s="128" t="s">
        <v>60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5324</v>
      </c>
      <c r="C441" s="128">
        <v>9.841723815E9</v>
      </c>
      <c r="D441" s="128" t="s">
        <v>5325</v>
      </c>
      <c r="E441" s="128">
        <v>699.0</v>
      </c>
      <c r="F441" s="128" t="s">
        <v>3507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5326</v>
      </c>
      <c r="C442" s="128">
        <v>7.012412968E9</v>
      </c>
      <c r="D442" s="128">
        <v>9.70414902571E11</v>
      </c>
      <c r="E442" s="128">
        <v>699.0</v>
      </c>
      <c r="F442" s="128" t="s">
        <v>60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5327</v>
      </c>
      <c r="C443" s="128">
        <v>8.973297701E9</v>
      </c>
      <c r="D443" s="128">
        <v>9.55252462802E11</v>
      </c>
      <c r="E443" s="128">
        <v>699.0</v>
      </c>
      <c r="F443" s="128" t="s">
        <v>1921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 t="s">
        <v>5328</v>
      </c>
      <c r="C444" s="128" t="s">
        <v>5329</v>
      </c>
      <c r="D444" s="128">
        <v>1.16823533895E11</v>
      </c>
      <c r="E444" s="128">
        <v>699.0</v>
      </c>
      <c r="F444" s="128" t="s">
        <v>3609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5330</v>
      </c>
      <c r="C445" s="128">
        <v>8.31745767E9</v>
      </c>
      <c r="D445" s="128">
        <v>4.71292003472E11</v>
      </c>
      <c r="E445" s="128">
        <v>699.0</v>
      </c>
      <c r="F445" s="128" t="s">
        <v>60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 t="s">
        <v>5331</v>
      </c>
      <c r="C446" s="128" t="s">
        <v>5332</v>
      </c>
      <c r="D446" s="128">
        <v>6.00436015776E11</v>
      </c>
      <c r="E446" s="128">
        <v>699.0</v>
      </c>
      <c r="F446" s="128" t="s">
        <v>5333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38"/>
      <c r="B447" s="128" t="s">
        <v>5334</v>
      </c>
      <c r="C447" s="128">
        <f>919791911089</f>
        <v>919791911089</v>
      </c>
      <c r="D447" s="128">
        <v>6.00712175332E11</v>
      </c>
      <c r="E447" s="128">
        <v>699.0</v>
      </c>
      <c r="F447" s="128" t="s">
        <v>3546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37"/>
      <c r="B448" s="128" t="s">
        <v>5335</v>
      </c>
      <c r="C448" s="128">
        <f>919790596815  </f>
        <v>919790596815</v>
      </c>
      <c r="D448" s="128">
        <v>6.37337146585E11</v>
      </c>
      <c r="E448" s="128">
        <v>699.0</v>
      </c>
      <c r="F448" s="128" t="s">
        <v>3273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 t="s">
        <v>5336</v>
      </c>
      <c r="C449" s="128">
        <f>918248331687 </f>
        <v>918248331687</v>
      </c>
      <c r="D449" s="128">
        <v>6.0076819497E11</v>
      </c>
      <c r="E449" s="128">
        <v>699.0</v>
      </c>
      <c r="F449" s="128" t="s">
        <v>1921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 t="s">
        <v>2343</v>
      </c>
      <c r="C450" s="128" t="s">
        <v>5337</v>
      </c>
      <c r="D450" s="128">
        <v>1.1682456758E11</v>
      </c>
      <c r="E450" s="128">
        <v>699.0</v>
      </c>
      <c r="F450" s="128" t="s">
        <v>112</v>
      </c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ht="15.75" customHeight="1">
      <c r="A451" s="137"/>
      <c r="B451" s="128" t="s">
        <v>5338</v>
      </c>
      <c r="C451" s="128">
        <f>919003359013</f>
        <v>919003359013</v>
      </c>
      <c r="D451" s="128">
        <v>6.00779809662E11</v>
      </c>
      <c r="E451" s="128">
        <v>699.0</v>
      </c>
      <c r="F451" s="128" t="s">
        <v>3546</v>
      </c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ht="15.75" customHeight="1">
      <c r="A452" s="137"/>
      <c r="B452" s="128" t="s">
        <v>5339</v>
      </c>
      <c r="C452" s="128">
        <f>919841310840</f>
        <v>919841310840</v>
      </c>
      <c r="D452" s="128">
        <v>1.72539225157E11</v>
      </c>
      <c r="E452" s="128">
        <v>699.0</v>
      </c>
      <c r="F452" s="128" t="s">
        <v>60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28" t="s">
        <v>5340</v>
      </c>
      <c r="C453" s="128">
        <v>9.19750622777E11</v>
      </c>
      <c r="D453" s="128">
        <v>6.37386252016E11</v>
      </c>
      <c r="E453" s="128">
        <v>699.0</v>
      </c>
      <c r="F453" s="128" t="s">
        <v>3546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 t="s">
        <v>1620</v>
      </c>
      <c r="C454" s="128">
        <v>9.19667797424E11</v>
      </c>
      <c r="D454" s="128">
        <v>1.16824698052E11</v>
      </c>
      <c r="E454" s="128">
        <v>699.0</v>
      </c>
      <c r="F454" s="128" t="s">
        <v>515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5341</v>
      </c>
      <c r="C455" s="128">
        <v>9.18056518664E11</v>
      </c>
      <c r="D455" s="128">
        <v>1.16823854683E11</v>
      </c>
      <c r="E455" s="128">
        <v>699.0</v>
      </c>
      <c r="F455" s="128" t="s">
        <v>60</v>
      </c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 t="s">
        <v>1933</v>
      </c>
      <c r="C456" s="128">
        <v>9.18927432227E11</v>
      </c>
      <c r="D456" s="128">
        <v>4.62452866026E11</v>
      </c>
      <c r="E456" s="128">
        <v>699.0</v>
      </c>
      <c r="F456" s="128" t="s">
        <v>5342</v>
      </c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ht="15.75" customHeight="1">
      <c r="A457" s="137"/>
      <c r="B457" s="128" t="s">
        <v>5343</v>
      </c>
      <c r="C457" s="128">
        <v>9.18197715136E11</v>
      </c>
      <c r="D457" s="128">
        <v>6.00741710178E11</v>
      </c>
      <c r="E457" s="128">
        <v>699.0</v>
      </c>
      <c r="F457" s="128" t="s">
        <v>3546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37"/>
      <c r="B458" s="128" t="s">
        <v>5344</v>
      </c>
      <c r="C458" s="128">
        <v>9.18056977744E11</v>
      </c>
      <c r="D458" s="128">
        <v>3.11574464046E11</v>
      </c>
      <c r="E458" s="128">
        <v>699.0</v>
      </c>
      <c r="F458" s="128" t="s">
        <v>3609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7"/>
      <c r="B459" s="128" t="s">
        <v>572</v>
      </c>
      <c r="C459" s="128">
        <f>919944546076</f>
        <v>919944546076</v>
      </c>
      <c r="D459" s="128">
        <v>6.00778053177E11</v>
      </c>
      <c r="E459" s="128">
        <v>3006.0</v>
      </c>
      <c r="F459" s="128" t="s">
        <v>5345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7"/>
      <c r="B460" s="128" t="s">
        <v>5346</v>
      </c>
      <c r="C460" s="128">
        <v>9.19884733075E11</v>
      </c>
      <c r="D460" s="128">
        <v>1.08933337456E11</v>
      </c>
      <c r="E460" s="128">
        <v>699.0</v>
      </c>
      <c r="F460" s="128" t="s">
        <v>3609</v>
      </c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66"/>
      <c r="B461" s="163" t="s">
        <v>671</v>
      </c>
      <c r="C461" s="163" t="s">
        <v>5347</v>
      </c>
      <c r="D461" s="163">
        <v>6.00704824081E11</v>
      </c>
      <c r="E461" s="163">
        <v>33.0</v>
      </c>
      <c r="F461" s="163" t="s">
        <v>5348</v>
      </c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 ht="15.75" customHeight="1">
      <c r="A462" s="137"/>
      <c r="B462" s="128" t="s">
        <v>5349</v>
      </c>
      <c r="C462" s="128" t="s">
        <v>5350</v>
      </c>
      <c r="D462" s="128">
        <v>6.37339961965E11</v>
      </c>
      <c r="E462" s="128">
        <v>699.0</v>
      </c>
      <c r="F462" s="128" t="s">
        <v>515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8"/>
      <c r="B463" s="128" t="s">
        <v>5351</v>
      </c>
      <c r="C463" s="128">
        <v>9.19514185597E11</v>
      </c>
      <c r="D463" s="128">
        <v>1.16826599553E11</v>
      </c>
      <c r="E463" s="128">
        <v>699.0</v>
      </c>
      <c r="F463" s="128" t="s">
        <v>3546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 t="s">
        <v>2013</v>
      </c>
      <c r="C464" s="128">
        <v>9.886704545E9</v>
      </c>
      <c r="D464" s="128">
        <v>1.16826253795E11</v>
      </c>
      <c r="E464" s="128">
        <v>699.0</v>
      </c>
      <c r="F464" s="128" t="s">
        <v>3546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5352</v>
      </c>
      <c r="C465" s="128">
        <v>9.444688436E9</v>
      </c>
      <c r="D465" s="128">
        <v>7.24388750863E11</v>
      </c>
      <c r="E465" s="128">
        <v>700.0</v>
      </c>
      <c r="F465" s="128" t="s">
        <v>3546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 t="s">
        <v>5353</v>
      </c>
      <c r="C466" s="128" t="s">
        <v>5354</v>
      </c>
      <c r="D466" s="128">
        <v>6.37272952955E11</v>
      </c>
      <c r="E466" s="128">
        <v>699.0</v>
      </c>
      <c r="F466" s="128" t="s">
        <v>5355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5356</v>
      </c>
      <c r="C467" s="128">
        <v>8.190081431E9</v>
      </c>
      <c r="D467" s="128">
        <v>1.16826174612E11</v>
      </c>
      <c r="E467" s="128">
        <v>699.0</v>
      </c>
      <c r="F467" s="128" t="s">
        <v>112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37"/>
      <c r="B468" s="128" t="s">
        <v>5357</v>
      </c>
      <c r="C468" s="128">
        <v>9.19884900085E11</v>
      </c>
      <c r="D468" s="128">
        <v>6.37323570724E11</v>
      </c>
      <c r="E468" s="128">
        <v>699.0</v>
      </c>
      <c r="F468" s="128" t="s">
        <v>112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5358</v>
      </c>
      <c r="C469" s="128">
        <v>8.110970557E9</v>
      </c>
      <c r="D469" s="128">
        <v>6.37328358211E11</v>
      </c>
      <c r="E469" s="128">
        <v>699.0</v>
      </c>
      <c r="F469" s="128" t="s">
        <v>4604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 t="s">
        <v>5359</v>
      </c>
      <c r="C470" s="128">
        <v>9.688781114E9</v>
      </c>
      <c r="D470" s="128">
        <v>8.93187407611E11</v>
      </c>
      <c r="E470" s="128">
        <v>699.0</v>
      </c>
      <c r="F470" s="128" t="s">
        <v>4604</v>
      </c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ht="15.75" customHeight="1">
      <c r="A471" s="128"/>
      <c r="B471" s="128" t="s">
        <v>5360</v>
      </c>
      <c r="C471" s="128">
        <v>9.17871583975E11</v>
      </c>
      <c r="D471" s="128">
        <v>6.37324254057E11</v>
      </c>
      <c r="E471" s="128">
        <v>699.0</v>
      </c>
      <c r="F471" s="128" t="s">
        <v>1921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128" t="s">
        <v>5361</v>
      </c>
      <c r="C472" s="128">
        <v>9.7896153E9</v>
      </c>
      <c r="D472" s="128">
        <v>1.16827974026E11</v>
      </c>
      <c r="E472" s="128">
        <v>699.0</v>
      </c>
      <c r="F472" s="128" t="s">
        <v>4604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128" t="s">
        <v>5362</v>
      </c>
      <c r="C473" s="128">
        <f>917899107505</f>
        <v>917899107505</v>
      </c>
      <c r="D473" s="128">
        <v>6.00782104904E11</v>
      </c>
      <c r="E473" s="128">
        <v>699.0</v>
      </c>
      <c r="F473" s="128" t="s">
        <v>3546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37"/>
      <c r="B474" s="128" t="s">
        <v>5363</v>
      </c>
      <c r="C474" s="128">
        <v>8.940592875E9</v>
      </c>
      <c r="D474" s="128">
        <v>1.08933524989E11</v>
      </c>
      <c r="E474" s="128">
        <v>1503.0</v>
      </c>
      <c r="F474" s="128" t="s">
        <v>5364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28" t="s">
        <v>5365</v>
      </c>
      <c r="C475" s="128">
        <v>9.790536023E9</v>
      </c>
      <c r="D475" s="128">
        <v>6.3733205003E11</v>
      </c>
      <c r="E475" s="128">
        <v>699.0</v>
      </c>
      <c r="F475" s="128" t="s">
        <v>3507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37"/>
      <c r="B476" s="128" t="s">
        <v>5366</v>
      </c>
      <c r="C476" s="128">
        <v>8.667259701E9</v>
      </c>
      <c r="D476" s="128"/>
      <c r="E476" s="128">
        <v>699.0</v>
      </c>
      <c r="F476" s="128" t="s">
        <v>3546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5367</v>
      </c>
      <c r="C477" s="128">
        <v>9.865348272E9</v>
      </c>
      <c r="D477" s="128">
        <v>6.00709918737E11</v>
      </c>
      <c r="E477" s="128">
        <v>699.0</v>
      </c>
      <c r="F477" s="128" t="s">
        <v>1921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37"/>
      <c r="B478" s="128" t="s">
        <v>5368</v>
      </c>
      <c r="C478" s="128">
        <v>9.655060795E9</v>
      </c>
      <c r="D478" s="128"/>
      <c r="E478" s="128">
        <v>699.0</v>
      </c>
      <c r="F478" s="128" t="s">
        <v>3609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28"/>
      <c r="B479" s="128" t="s">
        <v>5369</v>
      </c>
      <c r="C479" s="128">
        <v>9.444471913E9</v>
      </c>
      <c r="D479" s="128"/>
      <c r="E479" s="128">
        <v>699.0</v>
      </c>
      <c r="F479" s="128" t="s">
        <v>5370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 t="s">
        <v>5371</v>
      </c>
      <c r="C480" s="128">
        <v>9.18190950096E11</v>
      </c>
      <c r="D480" s="128">
        <v>6.00782628461E11</v>
      </c>
      <c r="E480" s="128">
        <v>699.0</v>
      </c>
      <c r="F480" s="128" t="s">
        <v>5372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28"/>
      <c r="B481" s="128" t="s">
        <v>5373</v>
      </c>
      <c r="C481" s="128">
        <v>9.844245012E9</v>
      </c>
      <c r="D481" s="128">
        <v>6.00782529005E11</v>
      </c>
      <c r="E481" s="128">
        <v>1503.0</v>
      </c>
      <c r="F481" s="128" t="s">
        <v>5174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 t="s">
        <v>5374</v>
      </c>
      <c r="C482" s="128" t="s">
        <v>5375</v>
      </c>
      <c r="D482" s="128">
        <v>1.08933714667E11</v>
      </c>
      <c r="E482" s="128">
        <v>699.0</v>
      </c>
      <c r="F482" s="128" t="s">
        <v>60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5376</v>
      </c>
      <c r="C483" s="128" t="s">
        <v>5377</v>
      </c>
      <c r="D483" s="128"/>
      <c r="E483" s="128">
        <v>699.0</v>
      </c>
      <c r="F483" s="128" t="s">
        <v>3609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28" t="s">
        <v>5378</v>
      </c>
      <c r="C484" s="128" t="s">
        <v>5379</v>
      </c>
      <c r="D484" s="128">
        <v>6.00771600371E11</v>
      </c>
      <c r="E484" s="128">
        <v>699.0</v>
      </c>
      <c r="F484" s="128" t="s">
        <v>3609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5380</v>
      </c>
      <c r="C485" s="128" t="s">
        <v>5381</v>
      </c>
      <c r="D485" s="128">
        <v>6.3736386208E11</v>
      </c>
      <c r="E485" s="128">
        <v>699.0</v>
      </c>
      <c r="F485" s="128" t="s">
        <v>112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5382</v>
      </c>
      <c r="C486" s="128">
        <v>9.043275261E9</v>
      </c>
      <c r="D486" s="128">
        <v>6.00774930813E11</v>
      </c>
      <c r="E486" s="128">
        <v>699.0</v>
      </c>
      <c r="F486" s="128" t="s">
        <v>112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 t="s">
        <v>5383</v>
      </c>
      <c r="C487" s="128">
        <v>9.965165865E9</v>
      </c>
      <c r="D487" s="128">
        <v>1.16829047511E11</v>
      </c>
      <c r="E487" s="128">
        <v>699.0</v>
      </c>
      <c r="F487" s="128" t="s">
        <v>112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5384</v>
      </c>
      <c r="C488" s="128">
        <v>6.383781954E9</v>
      </c>
      <c r="D488" s="128">
        <v>5.71963974647E11</v>
      </c>
      <c r="E488" s="128">
        <v>699.0</v>
      </c>
      <c r="F488" s="128" t="s">
        <v>5385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 t="s">
        <v>5386</v>
      </c>
      <c r="C489" s="128">
        <v>9.04391977E9</v>
      </c>
      <c r="D489" s="128">
        <v>1.08933678224E11</v>
      </c>
      <c r="E489" s="128">
        <v>699.0</v>
      </c>
      <c r="F489" s="128" t="s">
        <v>1921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28"/>
      <c r="B490" s="128" t="s">
        <v>5387</v>
      </c>
      <c r="C490" s="128">
        <v>6.380865892E9</v>
      </c>
      <c r="D490" s="128">
        <v>6.0071837598E11</v>
      </c>
      <c r="E490" s="128">
        <v>699.0</v>
      </c>
      <c r="F490" s="128" t="s">
        <v>3546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 t="s">
        <v>5388</v>
      </c>
      <c r="C491" s="128">
        <v>9.18220667194E11</v>
      </c>
      <c r="D491" s="128">
        <v>6.37306467815E11</v>
      </c>
      <c r="E491" s="128">
        <v>699.0</v>
      </c>
      <c r="F491" s="128" t="s">
        <v>1921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5389</v>
      </c>
      <c r="C492" s="128">
        <v>9.17010600259E11</v>
      </c>
      <c r="D492" s="128">
        <v>6.37390964881E11</v>
      </c>
      <c r="E492" s="128">
        <v>699.0</v>
      </c>
      <c r="F492" s="128" t="s">
        <v>1921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 t="s">
        <v>5390</v>
      </c>
      <c r="C493" s="128">
        <v>9.17338445347E11</v>
      </c>
      <c r="D493" s="128">
        <v>1.16831605625E11</v>
      </c>
      <c r="E493" s="128">
        <v>699.0</v>
      </c>
      <c r="F493" s="128" t="s">
        <v>1921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 t="s">
        <v>5391</v>
      </c>
      <c r="C494" s="128">
        <v>9.1963392947E11</v>
      </c>
      <c r="D494" s="128">
        <v>3.64128480599E11</v>
      </c>
      <c r="E494" s="128">
        <v>699.0</v>
      </c>
      <c r="F494" s="128" t="s">
        <v>3507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 t="s">
        <v>5392</v>
      </c>
      <c r="C495" s="128">
        <v>7.548885145E9</v>
      </c>
      <c r="D495" s="128">
        <v>6.00736307988E11</v>
      </c>
      <c r="E495" s="128">
        <v>699.0</v>
      </c>
      <c r="F495" s="128" t="s">
        <v>1921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28" t="s">
        <v>5393</v>
      </c>
      <c r="C496" s="128" t="s">
        <v>5394</v>
      </c>
      <c r="D496" s="128"/>
      <c r="E496" s="128">
        <v>699.0</v>
      </c>
      <c r="F496" s="128" t="s">
        <v>3546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28"/>
      <c r="B497" s="128" t="s">
        <v>5395</v>
      </c>
      <c r="C497" s="128">
        <v>7.418331147E9</v>
      </c>
      <c r="D497" s="128">
        <v>6.37342248979E11</v>
      </c>
      <c r="E497" s="128">
        <v>699.0</v>
      </c>
      <c r="F497" s="128" t="s">
        <v>3609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22.5" customHeight="1">
      <c r="A498" s="137"/>
      <c r="B498" s="128" t="s">
        <v>5396</v>
      </c>
      <c r="C498" s="128">
        <f>919843713668 </f>
        <v>919843713668</v>
      </c>
      <c r="D498" s="128">
        <v>6.0065898893E11</v>
      </c>
      <c r="E498" s="128">
        <v>699.0</v>
      </c>
      <c r="F498" s="128" t="s">
        <v>112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5397</v>
      </c>
      <c r="C499" s="128">
        <f>917975477129 </f>
        <v>917975477129</v>
      </c>
      <c r="D499" s="128">
        <v>1.1671913829E11</v>
      </c>
      <c r="E499" s="128">
        <v>699.0</v>
      </c>
      <c r="F499" s="128" t="s">
        <v>1921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37"/>
      <c r="B500" s="128" t="s">
        <v>2386</v>
      </c>
      <c r="C500" s="128">
        <f>919444950540</f>
        <v>919444950540</v>
      </c>
      <c r="D500" s="128">
        <v>6.00783661193E11</v>
      </c>
      <c r="E500" s="128">
        <v>1503.0</v>
      </c>
      <c r="F500" s="128" t="s">
        <v>4440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7"/>
      <c r="B501" s="128" t="s">
        <v>5398</v>
      </c>
      <c r="C501" s="128">
        <f>917358547471 </f>
        <v>917358547471</v>
      </c>
      <c r="D501" s="128" t="s">
        <v>5399</v>
      </c>
      <c r="E501" s="128">
        <v>699.0</v>
      </c>
      <c r="F501" s="128" t="s">
        <v>3546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 t="s">
        <v>5400</v>
      </c>
      <c r="C502" s="128">
        <v>9.19600724939E11</v>
      </c>
      <c r="D502" s="128">
        <v>6.00720888367E11</v>
      </c>
      <c r="E502" s="128">
        <v>699.0</v>
      </c>
      <c r="F502" s="128" t="s">
        <v>5401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 t="s">
        <v>5402</v>
      </c>
      <c r="C503" s="128">
        <f>918610518225 </f>
        <v>918610518225</v>
      </c>
      <c r="D503" s="128">
        <v>1.16836755649E11</v>
      </c>
      <c r="E503" s="128">
        <v>699.0</v>
      </c>
      <c r="F503" s="128" t="s">
        <v>1921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28"/>
      <c r="B504" s="128" t="s">
        <v>5403</v>
      </c>
      <c r="C504" s="128">
        <f>917358394805  </f>
        <v>917358394805</v>
      </c>
      <c r="D504" s="128">
        <v>1.0893434485E11</v>
      </c>
      <c r="E504" s="128">
        <v>699.0</v>
      </c>
      <c r="F504" s="128" t="s">
        <v>1921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38"/>
      <c r="B505" s="128" t="s">
        <v>5404</v>
      </c>
      <c r="C505" s="128">
        <v>9.19043959931E11</v>
      </c>
      <c r="D505" s="128">
        <v>2.11539741634E11</v>
      </c>
      <c r="E505" s="128">
        <v>699.0</v>
      </c>
      <c r="F505" s="128" t="s">
        <v>3273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 t="s">
        <v>5405</v>
      </c>
      <c r="C506" s="128" t="s">
        <v>5406</v>
      </c>
      <c r="D506" s="128">
        <v>6.37354108318E11</v>
      </c>
      <c r="E506" s="128">
        <v>699.0</v>
      </c>
      <c r="F506" s="128" t="s">
        <v>3173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 t="s">
        <v>5407</v>
      </c>
      <c r="C507" s="128">
        <f>919003124435 </f>
        <v>919003124435</v>
      </c>
      <c r="D507" s="128">
        <v>1.08934881042E11</v>
      </c>
      <c r="E507" s="128">
        <v>1503.0</v>
      </c>
      <c r="F507" s="128" t="s">
        <v>5408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68">
        <v>46235.0</v>
      </c>
      <c r="B508" s="128" t="s">
        <v>5409</v>
      </c>
      <c r="C508" s="128" t="s">
        <v>5410</v>
      </c>
      <c r="D508" s="128">
        <v>6.00802396973E11</v>
      </c>
      <c r="E508" s="128">
        <v>699.0</v>
      </c>
      <c r="F508" s="128" t="s">
        <v>3609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28"/>
      <c r="B509" s="128" t="s">
        <v>5411</v>
      </c>
      <c r="C509" s="128">
        <v>9.19942745666E11</v>
      </c>
      <c r="D509" s="128">
        <v>6.00805102701E11</v>
      </c>
      <c r="E509" s="128">
        <v>699.0</v>
      </c>
      <c r="F509" s="128" t="s">
        <v>515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5412</v>
      </c>
      <c r="C510" s="128">
        <f>919600677261</f>
        <v>919600677261</v>
      </c>
      <c r="D510" s="128">
        <v>6.00888406162E11</v>
      </c>
      <c r="E510" s="128">
        <v>1503.0</v>
      </c>
      <c r="F510" s="128" t="s">
        <v>5201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 t="s">
        <v>5413</v>
      </c>
      <c r="C511" s="128" t="s">
        <v>5414</v>
      </c>
      <c r="D511" s="128"/>
      <c r="E511" s="128">
        <v>4720.0</v>
      </c>
      <c r="F511" s="128" t="s">
        <v>5415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 t="s">
        <v>5416</v>
      </c>
      <c r="C512" s="128">
        <v>9.18667266313E11</v>
      </c>
      <c r="D512" s="128">
        <v>5.71940428147E11</v>
      </c>
      <c r="E512" s="128">
        <v>699.0</v>
      </c>
      <c r="F512" s="128" t="s">
        <v>515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 t="s">
        <v>5417</v>
      </c>
      <c r="C513" s="128" t="s">
        <v>5418</v>
      </c>
      <c r="D513" s="128">
        <v>6.00862327529E11</v>
      </c>
      <c r="E513" s="128">
        <v>699.0</v>
      </c>
      <c r="F513" s="128" t="s">
        <v>112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 t="s">
        <v>5419</v>
      </c>
      <c r="C514" s="128">
        <f>918072267915  </f>
        <v>918072267915</v>
      </c>
      <c r="D514" s="128">
        <v>6.37399952133E11</v>
      </c>
      <c r="E514" s="128">
        <v>1503.0</v>
      </c>
      <c r="F514" s="128" t="s">
        <v>5420</v>
      </c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 t="s">
        <v>5421</v>
      </c>
      <c r="C515" s="128" t="s">
        <v>5422</v>
      </c>
      <c r="D515" s="128">
        <v>6.00872745501E11</v>
      </c>
      <c r="E515" s="128">
        <v>699.0</v>
      </c>
      <c r="F515" s="128" t="s">
        <v>60</v>
      </c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 t="s">
        <v>5423</v>
      </c>
      <c r="C516" s="128">
        <v>6.374569022E9</v>
      </c>
      <c r="D516" s="128">
        <v>6.00806473478E11</v>
      </c>
      <c r="E516" s="128">
        <v>699.0</v>
      </c>
      <c r="F516" s="128" t="s">
        <v>3273</v>
      </c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 t="s">
        <v>5424</v>
      </c>
      <c r="C517" s="128" t="s">
        <v>5425</v>
      </c>
      <c r="D517" s="128">
        <v>3.84724998257E11</v>
      </c>
      <c r="E517" s="128">
        <v>1503.0</v>
      </c>
      <c r="F517" s="128" t="s">
        <v>5426</v>
      </c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 t="s">
        <v>5427</v>
      </c>
      <c r="C518" s="128">
        <v>9.16369462289E11</v>
      </c>
      <c r="D518" s="128">
        <v>6.37449097125E11</v>
      </c>
      <c r="E518" s="128">
        <v>1503.0</v>
      </c>
      <c r="F518" s="128" t="s">
        <v>4961</v>
      </c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 t="s">
        <v>5428</v>
      </c>
      <c r="C519" s="128">
        <v>9.19840344772E11</v>
      </c>
      <c r="D519" s="128">
        <v>1.16855073816E11</v>
      </c>
      <c r="E519" s="128">
        <v>1503.0</v>
      </c>
      <c r="F519" s="128" t="s">
        <v>5429</v>
      </c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 t="s">
        <v>5430</v>
      </c>
      <c r="C520" s="128">
        <v>6.369762388E9</v>
      </c>
      <c r="D520" s="128">
        <v>6.00812138322E11</v>
      </c>
      <c r="E520" s="128">
        <v>3006.0</v>
      </c>
      <c r="F520" s="128" t="s">
        <v>5431</v>
      </c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 t="s">
        <v>5432</v>
      </c>
      <c r="C521" s="128" t="s">
        <v>5433</v>
      </c>
      <c r="D521" s="128">
        <v>1.00015712835E11</v>
      </c>
      <c r="E521" s="128">
        <v>3006.0</v>
      </c>
      <c r="F521" s="128" t="s">
        <v>5434</v>
      </c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 t="s">
        <v>5435</v>
      </c>
      <c r="C522" s="128" t="s">
        <v>5436</v>
      </c>
      <c r="D522" s="128">
        <v>6.00730631005E11</v>
      </c>
      <c r="E522" s="128">
        <v>699.0</v>
      </c>
      <c r="F522" s="128" t="s">
        <v>3609</v>
      </c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 t="s">
        <v>5437</v>
      </c>
      <c r="C523" s="128" t="s">
        <v>5438</v>
      </c>
      <c r="D523" s="128">
        <v>1.16862266553E11</v>
      </c>
      <c r="E523" s="128">
        <v>1503.0</v>
      </c>
      <c r="F523" s="128" t="s">
        <v>5439</v>
      </c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 t="s">
        <v>5440</v>
      </c>
      <c r="C524" s="128">
        <v>9.19025072937E11</v>
      </c>
      <c r="D524" s="128">
        <v>1.16863709008E11</v>
      </c>
      <c r="E524" s="128">
        <v>699.0</v>
      </c>
      <c r="F524" s="128" t="s">
        <v>3609</v>
      </c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 t="s">
        <v>5441</v>
      </c>
      <c r="C525" s="128" t="s">
        <v>5442</v>
      </c>
      <c r="D525" s="128">
        <v>2.60084306458E11</v>
      </c>
      <c r="E525" s="128">
        <v>699.0</v>
      </c>
      <c r="F525" s="128" t="s">
        <v>3441</v>
      </c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 t="s">
        <v>5443</v>
      </c>
      <c r="C526" s="128">
        <v>9.342315639E9</v>
      </c>
      <c r="D526" s="128">
        <v>6.00825683777E11</v>
      </c>
      <c r="E526" s="128">
        <v>1503.0</v>
      </c>
      <c r="F526" s="128" t="s">
        <v>4971</v>
      </c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 t="s">
        <v>5444</v>
      </c>
      <c r="C527" s="128">
        <f>916383842751</f>
        <v>916383842751</v>
      </c>
      <c r="D527" s="128">
        <v>1.00271751296E11</v>
      </c>
      <c r="E527" s="128">
        <v>699.0</v>
      </c>
      <c r="F527" s="128" t="s">
        <v>1921</v>
      </c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 t="s">
        <v>5445</v>
      </c>
      <c r="C528" s="128" t="s">
        <v>5446</v>
      </c>
      <c r="D528" s="128">
        <v>6.00818865889E11</v>
      </c>
      <c r="E528" s="128">
        <v>3006.0</v>
      </c>
      <c r="F528" s="128" t="s">
        <v>5447</v>
      </c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 t="s">
        <v>5448</v>
      </c>
      <c r="C529" s="128" t="s">
        <v>5449</v>
      </c>
      <c r="D529" s="128">
        <v>6.00807340622E11</v>
      </c>
      <c r="E529" s="128">
        <v>1503.0</v>
      </c>
      <c r="F529" s="128" t="s">
        <v>5450</v>
      </c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 t="s">
        <v>5451</v>
      </c>
      <c r="C530" s="128">
        <f>919345529378</f>
        <v>919345529378</v>
      </c>
      <c r="D530" s="128">
        <v>1.86496421E8</v>
      </c>
      <c r="E530" s="128">
        <v>699.0</v>
      </c>
      <c r="F530" s="128" t="s">
        <v>112</v>
      </c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 t="s">
        <v>5452</v>
      </c>
      <c r="C531" s="128">
        <f>917305108776</f>
        <v>917305108776</v>
      </c>
      <c r="D531" s="128">
        <v>1.16872831304E11</v>
      </c>
      <c r="E531" s="128">
        <v>1503.0</v>
      </c>
      <c r="F531" s="128" t="s">
        <v>4165</v>
      </c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 t="s">
        <v>4223</v>
      </c>
      <c r="C532" s="128" t="s">
        <v>5453</v>
      </c>
      <c r="D532" s="128">
        <v>6.00864971889E11</v>
      </c>
      <c r="E532" s="128">
        <v>1503.0</v>
      </c>
      <c r="F532" s="128" t="s">
        <v>5146</v>
      </c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 t="s">
        <v>5454</v>
      </c>
      <c r="C533" s="128">
        <f>919597091337</f>
        <v>919597091337</v>
      </c>
      <c r="D533" s="169">
        <v>1.16874514276E11</v>
      </c>
      <c r="E533" s="128">
        <v>699.0</v>
      </c>
      <c r="F533" s="128" t="s">
        <v>3546</v>
      </c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 t="s">
        <v>5455</v>
      </c>
      <c r="C534" s="128" t="s">
        <v>5456</v>
      </c>
      <c r="D534" s="170">
        <v>6.00865535894E11</v>
      </c>
      <c r="E534" s="128">
        <v>4607.0</v>
      </c>
      <c r="F534" s="128" t="s">
        <v>5457</v>
      </c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28" t="s">
        <v>5458</v>
      </c>
      <c r="C535" s="128" t="s">
        <v>5459</v>
      </c>
      <c r="D535" s="169">
        <v>6.00846441077E11</v>
      </c>
      <c r="E535" s="128">
        <v>699.0</v>
      </c>
      <c r="F535" s="128" t="s">
        <v>60</v>
      </c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 t="s">
        <v>2202</v>
      </c>
      <c r="C536" s="128">
        <f>919844441597  </f>
        <v>919844441597</v>
      </c>
      <c r="D536" s="128">
        <v>6.00892021191E11</v>
      </c>
      <c r="E536" s="128">
        <v>699.0</v>
      </c>
      <c r="F536" s="128" t="s">
        <v>3609</v>
      </c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 t="s">
        <v>5460</v>
      </c>
      <c r="C537" s="128" t="s">
        <v>5461</v>
      </c>
      <c r="D537" s="128">
        <v>1.16874752244E11</v>
      </c>
      <c r="E537" s="128">
        <v>1503.0</v>
      </c>
      <c r="F537" s="128" t="s">
        <v>4906</v>
      </c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63" t="s">
        <v>5462</v>
      </c>
      <c r="C538" s="163" t="s">
        <v>5463</v>
      </c>
      <c r="D538" s="169">
        <v>1.16854315039E11</v>
      </c>
      <c r="E538" s="128">
        <v>699.0</v>
      </c>
      <c r="F538" s="128" t="s">
        <v>3609</v>
      </c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8"/>
      <c r="B539" s="128" t="s">
        <v>5464</v>
      </c>
      <c r="C539" s="128" t="s">
        <v>5465</v>
      </c>
      <c r="D539" s="128">
        <v>1.81944520925E11</v>
      </c>
      <c r="E539" s="128">
        <v>699.0</v>
      </c>
      <c r="F539" s="128" t="s">
        <v>3507</v>
      </c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 t="s">
        <v>5466</v>
      </c>
      <c r="C540" s="128" t="s">
        <v>5467</v>
      </c>
      <c r="D540" s="128">
        <v>6.00857851719E11</v>
      </c>
      <c r="E540" s="128">
        <v>699.0</v>
      </c>
      <c r="F540" s="128" t="s">
        <v>3507</v>
      </c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 t="s">
        <v>5468</v>
      </c>
      <c r="C541" s="128">
        <v>9.19600670978E11</v>
      </c>
      <c r="D541" s="128">
        <v>6.00801960366E11</v>
      </c>
      <c r="E541" s="128">
        <v>699.0</v>
      </c>
      <c r="F541" s="128" t="s">
        <v>1921</v>
      </c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 t="s">
        <v>5469</v>
      </c>
      <c r="C542" s="128">
        <f>919585306355</f>
        <v>919585306355</v>
      </c>
      <c r="D542" s="128">
        <v>6.00812363224E11</v>
      </c>
      <c r="E542" s="128">
        <v>699.0</v>
      </c>
      <c r="F542" s="128" t="s">
        <v>3507</v>
      </c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 t="s">
        <v>5470</v>
      </c>
      <c r="C543" s="128">
        <v>9.18897674185E11</v>
      </c>
      <c r="D543" s="128">
        <v>8.3752683446E10</v>
      </c>
      <c r="E543" s="128">
        <v>1503.0</v>
      </c>
      <c r="F543" s="128" t="s">
        <v>5471</v>
      </c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 t="s">
        <v>5472</v>
      </c>
      <c r="C544" s="128">
        <f>919080039460 </f>
        <v>919080039460</v>
      </c>
      <c r="D544" s="128">
        <v>6.00849597889E11</v>
      </c>
      <c r="E544" s="128">
        <v>699.0</v>
      </c>
      <c r="F544" s="128" t="s">
        <v>3503</v>
      </c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 t="s">
        <v>5473</v>
      </c>
      <c r="C545" s="128">
        <v>7.200390744E9</v>
      </c>
      <c r="D545" s="128">
        <v>6.37444303983E11</v>
      </c>
      <c r="E545" s="128">
        <v>699.0</v>
      </c>
      <c r="F545" s="128" t="s">
        <v>4604</v>
      </c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 t="s">
        <v>5474</v>
      </c>
      <c r="C546" s="128" t="s">
        <v>5475</v>
      </c>
      <c r="D546" s="128">
        <v>6.00826581728E11</v>
      </c>
      <c r="E546" s="128">
        <v>699.0</v>
      </c>
      <c r="F546" s="128" t="s">
        <v>60</v>
      </c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 t="s">
        <v>5476</v>
      </c>
      <c r="C547" s="128">
        <f>917200188139 </f>
        <v>917200188139</v>
      </c>
      <c r="D547" s="128">
        <v>1.16891031331E11</v>
      </c>
      <c r="E547" s="128">
        <v>1503.0</v>
      </c>
      <c r="F547" s="128" t="s">
        <v>5477</v>
      </c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68">
        <v>46266.0</v>
      </c>
      <c r="B548" s="128" t="s">
        <v>5478</v>
      </c>
      <c r="C548" s="128" t="s">
        <v>5479</v>
      </c>
      <c r="D548" s="128">
        <v>6.00971694267E11</v>
      </c>
      <c r="E548" s="128">
        <v>2360.0</v>
      </c>
      <c r="F548" s="128" t="s">
        <v>39</v>
      </c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 t="s">
        <v>5480</v>
      </c>
      <c r="C549" s="128">
        <v>9.19652719399E11</v>
      </c>
      <c r="D549" s="128">
        <v>6.00937269035E11</v>
      </c>
      <c r="E549" s="128">
        <v>1503.0</v>
      </c>
      <c r="F549" s="128" t="s">
        <v>5481</v>
      </c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 t="s">
        <v>5482</v>
      </c>
      <c r="C550" s="128">
        <v>9.19488108213E11</v>
      </c>
      <c r="D550" s="128">
        <v>1.08945125116E11</v>
      </c>
      <c r="E550" s="128">
        <v>699.0</v>
      </c>
      <c r="F550" s="128" t="s">
        <v>4857</v>
      </c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 t="s">
        <v>5483</v>
      </c>
      <c r="C551" s="128">
        <v>9.18660524654E11</v>
      </c>
      <c r="D551" s="128">
        <v>6.00958427167E11</v>
      </c>
      <c r="E551" s="128">
        <v>699.0</v>
      </c>
      <c r="F551" s="128" t="s">
        <v>5484</v>
      </c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 t="s">
        <v>5485</v>
      </c>
      <c r="C552" s="128" t="s">
        <v>5486</v>
      </c>
      <c r="D552" s="128">
        <v>1.1690449018E11</v>
      </c>
      <c r="E552" s="128">
        <v>699.0</v>
      </c>
      <c r="F552" s="128" t="s">
        <v>112</v>
      </c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37"/>
      <c r="B553" s="128" t="s">
        <v>5487</v>
      </c>
      <c r="C553" s="128">
        <f>919894305465 </f>
        <v>919894305465</v>
      </c>
      <c r="D553" s="128">
        <v>6.37567025045E11</v>
      </c>
      <c r="E553" s="128">
        <v>699.0</v>
      </c>
      <c r="F553" s="128" t="s">
        <v>3503</v>
      </c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 t="s">
        <v>5488</v>
      </c>
      <c r="C554" s="128">
        <f>919840281973  </f>
        <v>919840281973</v>
      </c>
      <c r="D554" s="128">
        <v>6.00961967137E11</v>
      </c>
      <c r="E554" s="128">
        <v>1503.0</v>
      </c>
      <c r="F554" s="128" t="s">
        <v>4036</v>
      </c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 t="s">
        <v>5489</v>
      </c>
      <c r="C555" s="128" t="s">
        <v>5490</v>
      </c>
      <c r="D555" s="128">
        <v>6.37515409017E11</v>
      </c>
      <c r="E555" s="128">
        <v>699.0</v>
      </c>
      <c r="F555" s="128" t="s">
        <v>112</v>
      </c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66"/>
      <c r="B556" s="163" t="s">
        <v>5491</v>
      </c>
      <c r="C556" s="163">
        <v>9.894245165E9</v>
      </c>
      <c r="D556" s="166"/>
      <c r="E556" s="163">
        <v>1503.0</v>
      </c>
      <c r="F556" s="163" t="s">
        <v>5492</v>
      </c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</row>
    <row r="557" ht="15.75" customHeight="1">
      <c r="A557" s="137"/>
      <c r="B557" s="128" t="s">
        <v>5493</v>
      </c>
      <c r="C557" s="137">
        <f>918870923031 </f>
        <v>918870923031</v>
      </c>
      <c r="D557" s="128">
        <v>5.87400520047E11</v>
      </c>
      <c r="E557" s="128">
        <v>3604.0</v>
      </c>
      <c r="F557" s="128" t="s">
        <v>3335</v>
      </c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 t="s">
        <v>5494</v>
      </c>
      <c r="C558" s="128" t="s">
        <v>5495</v>
      </c>
      <c r="D558" s="128">
        <v>1.16906023263E11</v>
      </c>
      <c r="E558" s="128">
        <v>1503.0</v>
      </c>
      <c r="F558" s="128" t="s">
        <v>5434</v>
      </c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 t="s">
        <v>5496</v>
      </c>
      <c r="C559" s="128">
        <f>919962650434 </f>
        <v>919962650434</v>
      </c>
      <c r="D559" s="128" t="s">
        <v>5497</v>
      </c>
      <c r="E559" s="128">
        <v>2360.0</v>
      </c>
      <c r="F559" s="128" t="s">
        <v>220</v>
      </c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 t="s">
        <v>5498</v>
      </c>
      <c r="C560" s="128">
        <v>9.1934490025E11</v>
      </c>
      <c r="D560" s="128">
        <v>6.37535615542E11</v>
      </c>
      <c r="E560" s="128">
        <v>1503.0</v>
      </c>
      <c r="F560" s="128" t="s">
        <v>5499</v>
      </c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 t="s">
        <v>5500</v>
      </c>
      <c r="C561" s="128">
        <f>918825787801</f>
        <v>918825787801</v>
      </c>
      <c r="D561" s="128">
        <v>1.16912832913E11</v>
      </c>
      <c r="E561" s="128">
        <v>699.0</v>
      </c>
      <c r="F561" s="128" t="s">
        <v>3273</v>
      </c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 t="s">
        <v>5501</v>
      </c>
      <c r="C562" s="128">
        <f>919500450419  </f>
        <v>919500450419</v>
      </c>
      <c r="D562" s="128">
        <v>6.00953113005E11</v>
      </c>
      <c r="E562" s="128">
        <v>699.0</v>
      </c>
      <c r="F562" s="128" t="s">
        <v>3273</v>
      </c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 t="s">
        <v>5502</v>
      </c>
      <c r="C563" s="128">
        <v>9.600022777E9</v>
      </c>
      <c r="D563" s="128">
        <v>6.00921078002E11</v>
      </c>
      <c r="E563" s="128">
        <v>699.0</v>
      </c>
      <c r="F563" s="128" t="s">
        <v>112</v>
      </c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 t="s">
        <v>5503</v>
      </c>
      <c r="C564" s="128">
        <v>9.18939737782E11</v>
      </c>
      <c r="D564" s="128">
        <v>6.37544243691E11</v>
      </c>
      <c r="E564" s="128">
        <v>699.0</v>
      </c>
      <c r="F564" s="128" t="s">
        <v>3273</v>
      </c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 t="s">
        <v>5504</v>
      </c>
      <c r="C565" s="128">
        <f>918838120667 </f>
        <v>918838120667</v>
      </c>
      <c r="D565" s="128">
        <v>6.37535227691E11</v>
      </c>
      <c r="E565" s="128">
        <v>1599.0</v>
      </c>
      <c r="F565" s="128" t="s">
        <v>5505</v>
      </c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 t="s">
        <v>5506</v>
      </c>
      <c r="C566" s="128">
        <f>917984096672 </f>
        <v>917984096672</v>
      </c>
      <c r="D566" s="128">
        <v>6.37560011056E11</v>
      </c>
      <c r="E566" s="128">
        <v>699.0</v>
      </c>
      <c r="F566" s="128" t="s">
        <v>3507</v>
      </c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 t="s">
        <v>5507</v>
      </c>
      <c r="C567" s="128">
        <f>919677420109</f>
        <v>919677420109</v>
      </c>
      <c r="D567" s="128">
        <v>1.16923737457E11</v>
      </c>
      <c r="E567" s="128">
        <v>699.0</v>
      </c>
      <c r="F567" s="128" t="s">
        <v>5508</v>
      </c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 t="s">
        <v>5509</v>
      </c>
      <c r="C568" s="128">
        <f>916383968402 </f>
        <v>916383968402</v>
      </c>
      <c r="D568" s="128">
        <v>1.169235301E11</v>
      </c>
      <c r="E568" s="128">
        <v>699.0</v>
      </c>
      <c r="F568" s="128" t="s">
        <v>3507</v>
      </c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 t="s">
        <v>5510</v>
      </c>
      <c r="C569" s="128">
        <f>919886892502 </f>
        <v>919886892502</v>
      </c>
      <c r="D569" s="128">
        <v>6.37591252998E11</v>
      </c>
      <c r="E569" s="128">
        <v>699.0</v>
      </c>
      <c r="F569" s="128" t="s">
        <v>112</v>
      </c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 t="s">
        <v>5511</v>
      </c>
      <c r="C570" s="128">
        <f>918144770777  </f>
        <v>918144770777</v>
      </c>
      <c r="D570" s="128">
        <v>6.3751305609E11</v>
      </c>
      <c r="E570" s="128">
        <v>699.0</v>
      </c>
      <c r="F570" s="128" t="s">
        <v>1921</v>
      </c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 t="s">
        <v>5512</v>
      </c>
      <c r="C571" s="128">
        <v>9.19626132002E11</v>
      </c>
      <c r="D571" s="128">
        <v>6.00990678287E11</v>
      </c>
      <c r="E571" s="128">
        <v>699.0</v>
      </c>
      <c r="F571" s="128" t="s">
        <v>5513</v>
      </c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 t="s">
        <v>5514</v>
      </c>
      <c r="C572" s="128">
        <v>9.17305554002E11</v>
      </c>
      <c r="D572" s="128">
        <v>1.16925196117E11</v>
      </c>
      <c r="E572" s="128">
        <v>699.0</v>
      </c>
      <c r="F572" s="128" t="s">
        <v>5515</v>
      </c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 t="s">
        <v>5516</v>
      </c>
      <c r="C573" s="128">
        <v>-9.19072596196E11</v>
      </c>
      <c r="D573" s="128">
        <v>6.37535230676E11</v>
      </c>
      <c r="E573" s="128">
        <v>699.0</v>
      </c>
      <c r="F573" s="128" t="s">
        <v>5517</v>
      </c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7"/>
      <c r="B574" s="128" t="s">
        <v>5518</v>
      </c>
      <c r="C574" s="128">
        <v>9.19043304185E11</v>
      </c>
      <c r="D574" s="128">
        <v>6.37585679579E11</v>
      </c>
      <c r="E574" s="128">
        <v>699.0</v>
      </c>
      <c r="F574" s="128" t="s">
        <v>1921</v>
      </c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 t="s">
        <v>5519</v>
      </c>
      <c r="C575" s="128">
        <f>919600327914 </f>
        <v>919600327914</v>
      </c>
      <c r="D575" s="128">
        <v>6.37545569319E11</v>
      </c>
      <c r="E575" s="128">
        <v>699.0</v>
      </c>
      <c r="F575" s="128" t="s">
        <v>1921</v>
      </c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 t="s">
        <v>5520</v>
      </c>
      <c r="C576" s="128">
        <f>919092091922 </f>
        <v>919092091922</v>
      </c>
      <c r="D576" s="128">
        <v>6.37510477574E11</v>
      </c>
      <c r="E576" s="128">
        <v>699.0</v>
      </c>
      <c r="F576" s="128" t="s">
        <v>1921</v>
      </c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71">
        <v>46296.0</v>
      </c>
      <c r="B577" s="128" t="s">
        <v>5521</v>
      </c>
      <c r="C577" s="128" t="s">
        <v>5522</v>
      </c>
      <c r="D577" s="128">
        <v>6.37596091791E11</v>
      </c>
      <c r="E577" s="128">
        <v>699.0</v>
      </c>
      <c r="F577" s="128" t="s">
        <v>60</v>
      </c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8"/>
      <c r="B578" s="128" t="s">
        <v>5523</v>
      </c>
      <c r="C578" s="128">
        <f>916380003852  </f>
        <v>916380003852</v>
      </c>
      <c r="D578" s="128">
        <v>6.00922507235E11</v>
      </c>
      <c r="E578" s="128">
        <v>1503.0</v>
      </c>
      <c r="F578" s="128" t="s">
        <v>5524</v>
      </c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 t="s">
        <v>5525</v>
      </c>
      <c r="C579" s="128" t="s">
        <v>5526</v>
      </c>
      <c r="D579" s="128">
        <v>6.37638485436E11</v>
      </c>
      <c r="E579" s="128">
        <v>1503.0</v>
      </c>
      <c r="F579" s="128" t="s">
        <v>4979</v>
      </c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 t="s">
        <v>5527</v>
      </c>
      <c r="C580" s="128">
        <v>9.710599618E9</v>
      </c>
      <c r="D580" s="128">
        <v>1.16953717909E11</v>
      </c>
      <c r="E580" s="128">
        <v>1503.0</v>
      </c>
      <c r="F580" s="128" t="s">
        <v>4510</v>
      </c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 t="s">
        <v>49</v>
      </c>
      <c r="C581" s="128">
        <f>919940654288</f>
        <v>919940654288</v>
      </c>
      <c r="D581" s="128">
        <v>6.01023903615E11</v>
      </c>
      <c r="E581" s="128">
        <v>699.0</v>
      </c>
      <c r="F581" s="128" t="s">
        <v>3503</v>
      </c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 t="s">
        <v>2192</v>
      </c>
      <c r="C582" s="128">
        <f>917022039089 </f>
        <v>917022039089</v>
      </c>
      <c r="D582" s="128">
        <v>6.37587350389E11</v>
      </c>
      <c r="E582" s="128">
        <v>699.0</v>
      </c>
      <c r="F582" s="128" t="s">
        <v>112</v>
      </c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 t="s">
        <v>5528</v>
      </c>
      <c r="C583" s="128">
        <f>919652303360 </f>
        <v>919652303360</v>
      </c>
      <c r="D583" s="128">
        <v>6.37569482391E11</v>
      </c>
      <c r="E583" s="128">
        <v>699.0</v>
      </c>
      <c r="F583" s="128" t="s">
        <v>5529</v>
      </c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 t="s">
        <v>16</v>
      </c>
      <c r="C584" s="128">
        <f>919514169276 </f>
        <v>919514169276</v>
      </c>
      <c r="D584" s="128">
        <v>6.01028900074E11</v>
      </c>
      <c r="E584" s="128">
        <v>700.0</v>
      </c>
      <c r="F584" s="128" t="s">
        <v>112</v>
      </c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 t="s">
        <v>5530</v>
      </c>
      <c r="C585" s="128">
        <f>919952813173 </f>
        <v>919952813173</v>
      </c>
      <c r="D585" s="128">
        <v>6.97116390713E11</v>
      </c>
      <c r="E585" s="128">
        <v>699.0</v>
      </c>
      <c r="F585" s="128" t="s">
        <v>3441</v>
      </c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 t="s">
        <v>5531</v>
      </c>
      <c r="C586" s="128">
        <v>9.19071497165E11</v>
      </c>
      <c r="D586" s="128">
        <v>1.16954562196E11</v>
      </c>
      <c r="E586" s="128">
        <v>699.0</v>
      </c>
      <c r="F586" s="128" t="s">
        <v>60</v>
      </c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 t="s">
        <v>5532</v>
      </c>
      <c r="C587" s="128" t="s">
        <v>5533</v>
      </c>
      <c r="D587" s="128" t="s">
        <v>5534</v>
      </c>
      <c r="E587" s="128">
        <v>1503.0</v>
      </c>
      <c r="F587" s="128" t="s">
        <v>4440</v>
      </c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 t="s">
        <v>5535</v>
      </c>
      <c r="C588" s="128">
        <v>9.84029612E9</v>
      </c>
      <c r="D588" s="128">
        <v>6.37151965831E11</v>
      </c>
      <c r="E588" s="128">
        <v>699.0</v>
      </c>
      <c r="F588" s="128" t="s">
        <v>515</v>
      </c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 t="s">
        <v>5536</v>
      </c>
      <c r="C589" s="128">
        <v>9.384403472E9</v>
      </c>
      <c r="D589" s="128">
        <v>1.16953188669E11</v>
      </c>
      <c r="E589" s="128">
        <v>699.0</v>
      </c>
      <c r="F589" s="128" t="s">
        <v>4604</v>
      </c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 t="s">
        <v>5537</v>
      </c>
      <c r="C590" s="128">
        <v>7.010638571E9</v>
      </c>
      <c r="D590" s="128">
        <v>6.01006646098E11</v>
      </c>
      <c r="E590" s="128">
        <v>699.0</v>
      </c>
      <c r="F590" s="128" t="s">
        <v>3609</v>
      </c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 t="s">
        <v>5538</v>
      </c>
      <c r="C591" s="128">
        <v>9.886606273E9</v>
      </c>
      <c r="D591" s="128">
        <v>6.01057180735E11</v>
      </c>
      <c r="E591" s="128">
        <v>699.0</v>
      </c>
      <c r="F591" s="128" t="s">
        <v>60</v>
      </c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 t="s">
        <v>810</v>
      </c>
      <c r="C592" s="128" t="s">
        <v>5539</v>
      </c>
      <c r="D592" s="128">
        <v>6.37636896966E11</v>
      </c>
      <c r="E592" s="128">
        <v>699.0</v>
      </c>
      <c r="F592" s="128" t="s">
        <v>60</v>
      </c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 t="s">
        <v>5540</v>
      </c>
      <c r="C593" s="128">
        <v>9.19585613577E11</v>
      </c>
      <c r="D593" s="128">
        <v>1.16955496091E11</v>
      </c>
      <c r="E593" s="163">
        <v>699.0</v>
      </c>
      <c r="F593" s="128" t="s">
        <v>4604</v>
      </c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 t="s">
        <v>5541</v>
      </c>
      <c r="C594" s="128">
        <f>919788574499</f>
        <v>919788574499</v>
      </c>
      <c r="D594" s="128">
        <v>2.24735262509E11</v>
      </c>
      <c r="E594" s="128">
        <v>699.0</v>
      </c>
      <c r="F594" s="128" t="s">
        <v>3503</v>
      </c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 t="s">
        <v>5542</v>
      </c>
      <c r="C595" s="128">
        <v>9.19841768344E11</v>
      </c>
      <c r="D595" s="128">
        <v>6.37576386222E11</v>
      </c>
      <c r="E595" s="128">
        <v>699.0</v>
      </c>
      <c r="F595" s="128" t="s">
        <v>60</v>
      </c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 t="s">
        <v>5543</v>
      </c>
      <c r="C596" s="128">
        <v>6.598005271E9</v>
      </c>
      <c r="D596" s="128">
        <v>1.16955810839E11</v>
      </c>
      <c r="E596" s="128">
        <v>1503.0</v>
      </c>
      <c r="F596" s="128" t="s">
        <v>5146</v>
      </c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 t="s">
        <v>5544</v>
      </c>
      <c r="C597" s="128">
        <v>9.19535219257E11</v>
      </c>
      <c r="D597" s="128">
        <v>6.01053409692E11</v>
      </c>
      <c r="E597" s="128">
        <v>699.0</v>
      </c>
      <c r="F597" s="128" t="s">
        <v>4857</v>
      </c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 t="s">
        <v>5545</v>
      </c>
      <c r="C598" s="128">
        <v>9.1988406088E11</v>
      </c>
      <c r="D598" s="128">
        <v>6.01010648197E11</v>
      </c>
      <c r="E598" s="128">
        <v>699.0</v>
      </c>
      <c r="F598" s="128" t="s">
        <v>3546</v>
      </c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 t="s">
        <v>5546</v>
      </c>
      <c r="C599" s="128">
        <v>9.18667634349E11</v>
      </c>
      <c r="D599" s="128">
        <v>6.37606275611E11</v>
      </c>
      <c r="E599" s="128">
        <v>699.0</v>
      </c>
      <c r="F599" s="128" t="s">
        <v>60</v>
      </c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 t="s">
        <v>5547</v>
      </c>
      <c r="C600" s="128">
        <v>9.566790528E9</v>
      </c>
      <c r="D600" s="128">
        <v>6.01057608803E11</v>
      </c>
      <c r="E600" s="128">
        <v>699.0</v>
      </c>
      <c r="F600" s="128" t="s">
        <v>60</v>
      </c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 t="s">
        <v>5548</v>
      </c>
      <c r="C601" s="128">
        <v>8.489511087E9</v>
      </c>
      <c r="D601" s="128">
        <v>6.01075000927E11</v>
      </c>
      <c r="E601" s="128">
        <v>699.0</v>
      </c>
      <c r="F601" s="128" t="s">
        <v>60</v>
      </c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 t="s">
        <v>5549</v>
      </c>
      <c r="C602" s="128">
        <v>8.122627528E9</v>
      </c>
      <c r="D602" s="128">
        <v>1.16956797505E11</v>
      </c>
      <c r="E602" s="128">
        <v>699.0</v>
      </c>
      <c r="F602" s="128" t="s">
        <v>112</v>
      </c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 t="s">
        <v>5550</v>
      </c>
      <c r="C603" s="128">
        <f>919751962774 </f>
        <v>919751962774</v>
      </c>
      <c r="D603" s="128">
        <v>1.02434614506E11</v>
      </c>
      <c r="E603" s="128">
        <v>699.0</v>
      </c>
      <c r="F603" s="128" t="s">
        <v>3273</v>
      </c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 t="s">
        <v>5551</v>
      </c>
      <c r="C604" s="128">
        <f>919095111522  </f>
        <v>919095111522</v>
      </c>
      <c r="D604" s="128">
        <v>6.37628086641E11</v>
      </c>
      <c r="E604" s="128">
        <v>1398.0</v>
      </c>
      <c r="F604" s="128" t="s">
        <v>5552</v>
      </c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 t="s">
        <v>5553</v>
      </c>
      <c r="C605" s="128">
        <v>9.19500681801E11</v>
      </c>
      <c r="D605" s="128">
        <v>8.98879641673E11</v>
      </c>
      <c r="E605" s="128">
        <v>699.0</v>
      </c>
      <c r="F605" s="128" t="s">
        <v>4857</v>
      </c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28"/>
      <c r="B606" s="172" t="s">
        <v>5554</v>
      </c>
      <c r="C606" s="128">
        <v>9.18754016875E11</v>
      </c>
      <c r="D606" s="128">
        <v>1.16957973385E11</v>
      </c>
      <c r="E606" s="128">
        <v>699.0</v>
      </c>
      <c r="F606" s="128" t="s">
        <v>60</v>
      </c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 t="s">
        <v>5555</v>
      </c>
      <c r="C607" s="128">
        <v>8.15004222E9</v>
      </c>
      <c r="D607" s="128">
        <v>8.5741985991E11</v>
      </c>
      <c r="E607" s="128">
        <v>699.0</v>
      </c>
      <c r="F607" s="128" t="s">
        <v>3609</v>
      </c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 t="s">
        <v>751</v>
      </c>
      <c r="C608" s="128">
        <v>8.124502004E9</v>
      </c>
      <c r="D608" s="128">
        <v>6.93560588084E11</v>
      </c>
      <c r="E608" s="128">
        <v>699.0</v>
      </c>
      <c r="F608" s="128" t="s">
        <v>4604</v>
      </c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 t="s">
        <v>5556</v>
      </c>
      <c r="C609" s="128">
        <v>8.105884277E9</v>
      </c>
      <c r="D609" s="128">
        <v>6.37645599085E11</v>
      </c>
      <c r="E609" s="128">
        <v>699.0</v>
      </c>
      <c r="F609" s="128" t="s">
        <v>4604</v>
      </c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 t="s">
        <v>5557</v>
      </c>
      <c r="C610" s="128" t="s">
        <v>5558</v>
      </c>
      <c r="D610" s="128">
        <v>6.01011572942E11</v>
      </c>
      <c r="E610" s="128">
        <v>699.0</v>
      </c>
      <c r="F610" s="128" t="s">
        <v>509</v>
      </c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 t="s">
        <v>5559</v>
      </c>
      <c r="C611" s="128">
        <f>919751962774 </f>
        <v>919751962774</v>
      </c>
      <c r="D611" s="128" t="s">
        <v>5560</v>
      </c>
      <c r="E611" s="128">
        <v>699.0</v>
      </c>
      <c r="F611" s="128" t="s">
        <v>5561</v>
      </c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 t="s">
        <v>5562</v>
      </c>
      <c r="C612" s="128">
        <v>7.530004481E9</v>
      </c>
      <c r="D612" s="128">
        <v>6.01089510762E11</v>
      </c>
      <c r="E612" s="128">
        <v>699.0</v>
      </c>
      <c r="F612" s="128" t="s">
        <v>5563</v>
      </c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 t="s">
        <v>5564</v>
      </c>
      <c r="C613" s="128">
        <v>9.19698887977E11</v>
      </c>
      <c r="D613" s="128">
        <v>6.01044903409E11</v>
      </c>
      <c r="E613" s="128">
        <v>699.0</v>
      </c>
      <c r="F613" s="128" t="s">
        <v>4604</v>
      </c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 t="s">
        <v>5565</v>
      </c>
      <c r="C614" s="128">
        <f>919786397222 </f>
        <v>919786397222</v>
      </c>
      <c r="D614" s="128">
        <v>6.37655898619E11</v>
      </c>
      <c r="E614" s="128">
        <v>699.0</v>
      </c>
      <c r="F614" s="128" t="s">
        <v>3546</v>
      </c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37"/>
      <c r="B615" s="128" t="s">
        <v>5566</v>
      </c>
      <c r="C615" s="128">
        <v>9.18056080072E11</v>
      </c>
      <c r="D615" s="128">
        <v>1.16961437087E11</v>
      </c>
      <c r="E615" s="128">
        <v>699.0</v>
      </c>
      <c r="F615" s="128" t="s">
        <v>5567</v>
      </c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 t="s">
        <v>5568</v>
      </c>
      <c r="C616" s="128" t="s">
        <v>5569</v>
      </c>
      <c r="D616" s="128">
        <v>6.0105341901E11</v>
      </c>
      <c r="E616" s="128">
        <v>699.0</v>
      </c>
      <c r="F616" s="128" t="s">
        <v>3546</v>
      </c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 t="s">
        <v>5570</v>
      </c>
      <c r="C617" s="137">
        <f>919791780045 </f>
        <v>919791780045</v>
      </c>
      <c r="D617" s="128">
        <v>6.01038918025E11</v>
      </c>
      <c r="E617" s="128">
        <v>1503.0</v>
      </c>
      <c r="F617" s="128" t="s">
        <v>5571</v>
      </c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66"/>
      <c r="B618" s="163" t="s">
        <v>5572</v>
      </c>
      <c r="C618" s="163">
        <v>9.289129516E9</v>
      </c>
      <c r="D618" s="166"/>
      <c r="E618" s="163">
        <v>699.0</v>
      </c>
      <c r="F618" s="163" t="s">
        <v>3546</v>
      </c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</row>
    <row r="619" ht="15.75" customHeight="1">
      <c r="A619" s="138"/>
      <c r="B619" s="128" t="s">
        <v>5573</v>
      </c>
      <c r="C619" s="128">
        <v>9.19486042438E11</v>
      </c>
      <c r="D619" s="128">
        <v>6.0107013077E11</v>
      </c>
      <c r="E619" s="128">
        <v>699.0</v>
      </c>
      <c r="F619" s="128" t="s">
        <v>3609</v>
      </c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 t="s">
        <v>5574</v>
      </c>
      <c r="C620" s="128">
        <v>9.880880062E9</v>
      </c>
      <c r="D620" s="128">
        <v>1.16955798148E11</v>
      </c>
      <c r="E620" s="128">
        <v>699.0</v>
      </c>
      <c r="F620" s="128" t="s">
        <v>3546</v>
      </c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 t="s">
        <v>5575</v>
      </c>
      <c r="C621" s="128">
        <f t="shared" ref="C621:D621" si="1">919750930771 </f>
        <v>919750930771</v>
      </c>
      <c r="D621" s="128">
        <f t="shared" si="1"/>
        <v>919750930771</v>
      </c>
      <c r="E621" s="128">
        <v>699.0</v>
      </c>
      <c r="F621" s="128" t="s">
        <v>3546</v>
      </c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 t="s">
        <v>5576</v>
      </c>
      <c r="C622" s="128">
        <f>917373034028  </f>
        <v>917373034028</v>
      </c>
      <c r="D622" s="128">
        <v>6.01073706275E11</v>
      </c>
      <c r="E622" s="128">
        <v>699.0</v>
      </c>
      <c r="F622" s="128" t="s">
        <v>3273</v>
      </c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 t="s">
        <v>5577</v>
      </c>
      <c r="C623" s="128">
        <f>919742791958  </f>
        <v>919742791958</v>
      </c>
      <c r="D623" s="128">
        <v>1.16966192712E11</v>
      </c>
      <c r="E623" s="128">
        <v>699.0</v>
      </c>
      <c r="F623" s="128" t="s">
        <v>3273</v>
      </c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 t="s">
        <v>5578</v>
      </c>
      <c r="C624" s="128">
        <f>917339323850 </f>
        <v>917339323850</v>
      </c>
      <c r="D624" s="128">
        <v>6.69210843473E11</v>
      </c>
      <c r="E624" s="128">
        <v>699.0</v>
      </c>
      <c r="F624" s="128" t="s">
        <v>3609</v>
      </c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 t="s">
        <v>5579</v>
      </c>
      <c r="C625" s="128" t="s">
        <v>5580</v>
      </c>
      <c r="D625" s="128">
        <v>6.01071227189E11</v>
      </c>
      <c r="E625" s="128">
        <v>699.0</v>
      </c>
      <c r="F625" s="163" t="s">
        <v>60</v>
      </c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 t="s">
        <v>5581</v>
      </c>
      <c r="C626" s="128">
        <v>9.19042415214E11</v>
      </c>
      <c r="D626" s="128">
        <v>1.16966678879E11</v>
      </c>
      <c r="E626" s="128">
        <v>699.0</v>
      </c>
      <c r="F626" s="128" t="s">
        <v>3441</v>
      </c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 t="s">
        <v>5582</v>
      </c>
      <c r="C627" s="128">
        <f>919747346304 </f>
        <v>919747346304</v>
      </c>
      <c r="D627" s="128">
        <v>6.01087736712E11</v>
      </c>
      <c r="E627" s="128">
        <v>699.0</v>
      </c>
      <c r="F627" s="128" t="s">
        <v>1921</v>
      </c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 t="s">
        <v>5583</v>
      </c>
      <c r="C628" s="128">
        <v>9.17448353505E11</v>
      </c>
      <c r="D628" s="128">
        <v>6.01010715047E11</v>
      </c>
      <c r="E628" s="128">
        <v>699.0</v>
      </c>
      <c r="F628" s="128" t="s">
        <v>112</v>
      </c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 t="s">
        <v>5584</v>
      </c>
      <c r="C629" s="128">
        <f>919491954697 </f>
        <v>919491954697</v>
      </c>
      <c r="D629" s="128">
        <v>1.16968947081E11</v>
      </c>
      <c r="E629" s="128">
        <v>699.0</v>
      </c>
      <c r="F629" s="128" t="s">
        <v>3507</v>
      </c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 t="s">
        <v>5585</v>
      </c>
      <c r="C630" s="128">
        <v>9.19998882874E11</v>
      </c>
      <c r="D630" s="128">
        <v>1.42226277575E11</v>
      </c>
      <c r="E630" s="128">
        <v>699.0</v>
      </c>
      <c r="F630" s="128" t="s">
        <v>3507</v>
      </c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 t="s">
        <v>5586</v>
      </c>
      <c r="C631" s="128">
        <f>917094949090 </f>
        <v>917094949090</v>
      </c>
      <c r="D631" s="128">
        <v>1.1693416545E11</v>
      </c>
      <c r="E631" s="128">
        <v>699.0</v>
      </c>
      <c r="F631" s="128" t="s">
        <v>3507</v>
      </c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 t="s">
        <v>5587</v>
      </c>
      <c r="C632" s="128">
        <f>918248617216  </f>
        <v>918248617216</v>
      </c>
      <c r="D632" s="128">
        <v>1.08954326934E11</v>
      </c>
      <c r="E632" s="128">
        <v>699.0</v>
      </c>
      <c r="F632" s="128" t="s">
        <v>112</v>
      </c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 t="s">
        <v>5588</v>
      </c>
      <c r="C633" s="128" t="s">
        <v>5589</v>
      </c>
      <c r="D633" s="128">
        <v>6.01009538879E11</v>
      </c>
      <c r="E633" s="128">
        <v>699.0</v>
      </c>
      <c r="F633" s="128" t="s">
        <v>4604</v>
      </c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 t="s">
        <v>5590</v>
      </c>
      <c r="C634" s="128" t="s">
        <v>5591</v>
      </c>
      <c r="D634" s="128">
        <v>6.01082429588E11</v>
      </c>
      <c r="E634" s="128">
        <v>699.0</v>
      </c>
      <c r="F634" s="128" t="s">
        <v>3273</v>
      </c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 t="s">
        <v>5592</v>
      </c>
      <c r="C635" s="128">
        <v>9.1994762012E11</v>
      </c>
      <c r="D635" s="128">
        <v>1.16966870426E11</v>
      </c>
      <c r="E635" s="128">
        <v>699.0</v>
      </c>
      <c r="F635" s="128" t="s">
        <v>112</v>
      </c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 t="s">
        <v>5593</v>
      </c>
      <c r="C636" s="128">
        <f>919843097028 </f>
        <v>919843097028</v>
      </c>
      <c r="D636" s="128">
        <v>6.01030129398E11</v>
      </c>
      <c r="E636" s="128">
        <v>699.0</v>
      </c>
      <c r="F636" s="128" t="s">
        <v>112</v>
      </c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 t="s">
        <v>5594</v>
      </c>
      <c r="C637" s="137">
        <f>919940173939 </f>
        <v>919940173939</v>
      </c>
      <c r="D637" s="128">
        <v>1.08954479946E11</v>
      </c>
      <c r="E637" s="128">
        <v>699.0</v>
      </c>
      <c r="F637" s="128" t="s">
        <v>3173</v>
      </c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 t="s">
        <v>5595</v>
      </c>
      <c r="C638" s="128">
        <v>7.200914682E9</v>
      </c>
      <c r="D638" s="128">
        <v>6.01083839183E11</v>
      </c>
      <c r="E638" s="128">
        <v>699.0</v>
      </c>
      <c r="F638" s="128" t="s">
        <v>515</v>
      </c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 t="s">
        <v>5596</v>
      </c>
      <c r="C639" s="128">
        <v>9.198846131E11</v>
      </c>
      <c r="D639" s="128">
        <v>6.01080208159E11</v>
      </c>
      <c r="E639" s="128">
        <v>699.0</v>
      </c>
      <c r="F639" s="128" t="s">
        <v>515</v>
      </c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 t="s">
        <v>5597</v>
      </c>
      <c r="C640" s="128">
        <v>9.199426992E11</v>
      </c>
      <c r="D640" s="128">
        <v>1.16971262757E11</v>
      </c>
      <c r="E640" s="128">
        <v>699.0</v>
      </c>
      <c r="F640" s="128" t="s">
        <v>112</v>
      </c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 t="s">
        <v>5598</v>
      </c>
      <c r="C641" s="128" t="s">
        <v>5599</v>
      </c>
      <c r="D641" s="128">
        <v>6.01088511054E11</v>
      </c>
      <c r="E641" s="128">
        <v>699.0</v>
      </c>
      <c r="F641" s="128" t="s">
        <v>112</v>
      </c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 t="s">
        <v>5600</v>
      </c>
      <c r="C642" s="128">
        <v>9.845116692E9</v>
      </c>
      <c r="D642" s="128">
        <v>6.01094333956E11</v>
      </c>
      <c r="E642" s="128">
        <v>699.0</v>
      </c>
      <c r="F642" s="128" t="s">
        <v>5143</v>
      </c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 t="s">
        <v>1297</v>
      </c>
      <c r="C643" s="128">
        <v>6.36971614E9</v>
      </c>
      <c r="D643" s="128">
        <v>6.01021585899E11</v>
      </c>
      <c r="E643" s="128">
        <v>699.0</v>
      </c>
      <c r="F643" s="128" t="s">
        <v>112</v>
      </c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 t="s">
        <v>5601</v>
      </c>
      <c r="C644" s="128">
        <v>9.159553224E9</v>
      </c>
      <c r="D644" s="128">
        <v>6.01094218766E11</v>
      </c>
      <c r="E644" s="128">
        <v>699.0</v>
      </c>
      <c r="F644" s="128" t="s">
        <v>112</v>
      </c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 t="s">
        <v>5602</v>
      </c>
      <c r="C645" s="128" t="s">
        <v>5603</v>
      </c>
      <c r="D645" s="128">
        <v>1.16971185021E11</v>
      </c>
      <c r="E645" s="128">
        <v>1503.0</v>
      </c>
      <c r="F645" s="128" t="s">
        <v>4363</v>
      </c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8"/>
      <c r="B646" s="128" t="s">
        <v>5604</v>
      </c>
      <c r="C646" s="128">
        <v>9.841833226E9</v>
      </c>
      <c r="D646" s="128">
        <v>6.01056828441E11</v>
      </c>
      <c r="E646" s="128">
        <v>699.0</v>
      </c>
      <c r="F646" s="128" t="s">
        <v>112</v>
      </c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 t="s">
        <v>1561</v>
      </c>
      <c r="C647" s="128">
        <v>9.496192073E9</v>
      </c>
      <c r="D647" s="128">
        <v>6.01022917652E11</v>
      </c>
      <c r="E647" s="128">
        <v>1503.0</v>
      </c>
      <c r="F647" s="128" t="s">
        <v>5605</v>
      </c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 t="s">
        <v>5336</v>
      </c>
      <c r="C648" s="128" t="s">
        <v>4494</v>
      </c>
      <c r="D648" s="128">
        <v>1.16967491048E11</v>
      </c>
      <c r="E648" s="128">
        <v>699.0</v>
      </c>
      <c r="F648" s="128" t="s">
        <v>112</v>
      </c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 t="s">
        <v>5606</v>
      </c>
      <c r="C649" s="128">
        <v>9.94219602E9</v>
      </c>
      <c r="D649" s="128">
        <v>6.01039328604E11</v>
      </c>
      <c r="E649" s="128">
        <v>699.0</v>
      </c>
      <c r="F649" s="128" t="s">
        <v>3507</v>
      </c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 t="s">
        <v>5607</v>
      </c>
      <c r="C650" s="128" t="s">
        <v>5608</v>
      </c>
      <c r="D650" s="128">
        <v>6.01016291475E11</v>
      </c>
      <c r="E650" s="128">
        <v>699.0</v>
      </c>
      <c r="F650" s="128" t="s">
        <v>3503</v>
      </c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 t="s">
        <v>5609</v>
      </c>
      <c r="C651" s="128">
        <v>6.301248503E9</v>
      </c>
      <c r="D651" s="128" t="s">
        <v>5610</v>
      </c>
      <c r="E651" s="128">
        <v>1503.0</v>
      </c>
      <c r="F651" s="128" t="s">
        <v>5611</v>
      </c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 t="s">
        <v>5612</v>
      </c>
      <c r="C652" s="128">
        <v>9.842436318E9</v>
      </c>
      <c r="D652" s="128">
        <v>6.01067443921E11</v>
      </c>
      <c r="E652" s="128">
        <v>699.0</v>
      </c>
      <c r="F652" s="128" t="s">
        <v>1921</v>
      </c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 t="s">
        <v>5613</v>
      </c>
      <c r="C653" s="128">
        <v>9.788663355E9</v>
      </c>
      <c r="D653" s="128">
        <v>1.1697670191E11</v>
      </c>
      <c r="E653" s="128">
        <v>699.0</v>
      </c>
      <c r="F653" s="128" t="s">
        <v>3507</v>
      </c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 t="s">
        <v>5614</v>
      </c>
      <c r="C654" s="128">
        <v>8.608607342E9</v>
      </c>
      <c r="D654" s="128">
        <v>6.01045763927E11</v>
      </c>
      <c r="E654" s="128">
        <v>699.0</v>
      </c>
      <c r="F654" s="128" t="s">
        <v>112</v>
      </c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 t="s">
        <v>5615</v>
      </c>
      <c r="C655" s="128">
        <v>9.600096952E9</v>
      </c>
      <c r="D655" s="128">
        <v>1.08955463125E11</v>
      </c>
      <c r="E655" s="128">
        <v>699.0</v>
      </c>
      <c r="F655" s="128" t="s">
        <v>1921</v>
      </c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 t="s">
        <v>5616</v>
      </c>
      <c r="C656" s="128" t="s">
        <v>5617</v>
      </c>
      <c r="D656" s="128">
        <v>6.01056117272E11</v>
      </c>
      <c r="E656" s="128">
        <v>699.0</v>
      </c>
      <c r="F656" s="128" t="s">
        <v>1921</v>
      </c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 t="s">
        <v>5618</v>
      </c>
      <c r="C657" s="128">
        <v>9.626226058E9</v>
      </c>
      <c r="D657" s="128">
        <v>6.0102754164E11</v>
      </c>
      <c r="E657" s="128">
        <v>699.0</v>
      </c>
      <c r="F657" s="128" t="s">
        <v>1921</v>
      </c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 t="s">
        <v>5619</v>
      </c>
      <c r="C658" s="128" t="s">
        <v>4494</v>
      </c>
      <c r="D658" s="128">
        <v>1.16977925785E11</v>
      </c>
      <c r="E658" s="128">
        <v>699.0</v>
      </c>
      <c r="F658" s="128" t="s">
        <v>112</v>
      </c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 t="s">
        <v>5620</v>
      </c>
      <c r="C659" s="128">
        <f>6591826364 </f>
        <v>6591826364</v>
      </c>
      <c r="D659" s="128">
        <v>1.63921020586E11</v>
      </c>
      <c r="E659" s="128">
        <v>699.0</v>
      </c>
      <c r="F659" s="128" t="s">
        <v>1921</v>
      </c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 t="s">
        <v>5621</v>
      </c>
      <c r="C660" s="128" t="s">
        <v>5622</v>
      </c>
      <c r="D660" s="128">
        <v>6.01095123042E11</v>
      </c>
      <c r="E660" s="128">
        <v>699.0</v>
      </c>
      <c r="F660" s="128" t="s">
        <v>1921</v>
      </c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 t="s">
        <v>5623</v>
      </c>
      <c r="C661" s="128" t="s">
        <v>1739</v>
      </c>
      <c r="D661" s="128" t="s">
        <v>5624</v>
      </c>
      <c r="E661" s="128">
        <v>699.0</v>
      </c>
      <c r="F661" s="128" t="s">
        <v>1921</v>
      </c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 t="s">
        <v>5625</v>
      </c>
      <c r="C662" s="128">
        <v>9.566502454E9</v>
      </c>
      <c r="D662" s="128">
        <v>1.08955582609E11</v>
      </c>
      <c r="E662" s="128">
        <v>699.0</v>
      </c>
      <c r="F662" s="128" t="s">
        <v>3507</v>
      </c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 t="s">
        <v>5626</v>
      </c>
      <c r="C663" s="128">
        <v>9.025504191E9</v>
      </c>
      <c r="D663" s="128">
        <v>1.16978872767E11</v>
      </c>
      <c r="E663" s="128">
        <v>699.0</v>
      </c>
      <c r="F663" s="128" t="s">
        <v>1921</v>
      </c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 t="s">
        <v>1752</v>
      </c>
      <c r="C664" s="128" t="s">
        <v>5627</v>
      </c>
      <c r="D664" s="128">
        <v>6.01029555164E11</v>
      </c>
      <c r="E664" s="128">
        <v>7080.0</v>
      </c>
      <c r="F664" s="128" t="s">
        <v>5628</v>
      </c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 t="s">
        <v>5629</v>
      </c>
      <c r="C665" s="128">
        <v>7.708189895E9</v>
      </c>
      <c r="D665" s="128">
        <v>1.08955572667E11</v>
      </c>
      <c r="E665" s="128">
        <v>699.0</v>
      </c>
      <c r="F665" s="128" t="s">
        <v>3507</v>
      </c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 t="s">
        <v>5630</v>
      </c>
      <c r="C666" s="128">
        <v>9.751962774E9</v>
      </c>
      <c r="D666" s="128" t="s">
        <v>5631</v>
      </c>
      <c r="E666" s="128">
        <v>699.0</v>
      </c>
      <c r="F666" s="128" t="s">
        <v>1921</v>
      </c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 t="s">
        <v>5632</v>
      </c>
      <c r="C667" s="128">
        <v>9.841120969E9</v>
      </c>
      <c r="D667" s="128">
        <v>6.01023723275E11</v>
      </c>
      <c r="E667" s="128">
        <v>699.0</v>
      </c>
      <c r="F667" s="128" t="s">
        <v>3507</v>
      </c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 t="s">
        <v>5633</v>
      </c>
      <c r="C668" s="128">
        <v>7.046511579E9</v>
      </c>
      <c r="D668" s="128" t="s">
        <v>5634</v>
      </c>
      <c r="E668" s="128">
        <v>699.0</v>
      </c>
      <c r="F668" s="128" t="s">
        <v>3507</v>
      </c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 t="s">
        <v>5635</v>
      </c>
      <c r="C669" s="128">
        <v>7.449016684E9</v>
      </c>
      <c r="D669" s="128">
        <v>6.01015855315E11</v>
      </c>
      <c r="E669" s="128">
        <v>3360.0</v>
      </c>
      <c r="F669" s="128" t="s">
        <v>3066</v>
      </c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 t="s">
        <v>5636</v>
      </c>
      <c r="C670" s="128">
        <v>8.825770676E9</v>
      </c>
      <c r="D670" s="128">
        <v>6.01015020895E11</v>
      </c>
      <c r="E670" s="128">
        <v>699.0</v>
      </c>
      <c r="F670" s="128" t="s">
        <v>1921</v>
      </c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 t="s">
        <v>5637</v>
      </c>
      <c r="C671" s="128" t="s">
        <v>5638</v>
      </c>
      <c r="D671" s="128" t="s">
        <v>5639</v>
      </c>
      <c r="E671" s="128">
        <v>699.0</v>
      </c>
      <c r="F671" s="128" t="s">
        <v>112</v>
      </c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 t="s">
        <v>5640</v>
      </c>
      <c r="C672" s="128">
        <v>7.339005421E9</v>
      </c>
      <c r="D672" s="128">
        <v>1.16985917198E11</v>
      </c>
      <c r="E672" s="128">
        <v>699.0</v>
      </c>
      <c r="F672" s="128" t="s">
        <v>1921</v>
      </c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 t="s">
        <v>5641</v>
      </c>
      <c r="C673" s="128">
        <v>9.901871079E9</v>
      </c>
      <c r="D673" s="128">
        <v>6.0105366328E11</v>
      </c>
      <c r="E673" s="128">
        <v>699.0</v>
      </c>
      <c r="F673" s="128" t="s">
        <v>3173</v>
      </c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 t="s">
        <v>5642</v>
      </c>
      <c r="C674" s="128">
        <v>8.11008171E9</v>
      </c>
      <c r="D674" s="128">
        <v>6.01028917404E11</v>
      </c>
      <c r="E674" s="128">
        <v>699.0</v>
      </c>
      <c r="F674" s="128" t="s">
        <v>3173</v>
      </c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 t="s">
        <v>5643</v>
      </c>
      <c r="C675" s="128">
        <v>9.773158239E9</v>
      </c>
      <c r="D675" s="128">
        <v>6.01034629035E11</v>
      </c>
      <c r="E675" s="128">
        <v>699.0</v>
      </c>
      <c r="F675" s="128" t="s">
        <v>3507</v>
      </c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 t="s">
        <v>5644</v>
      </c>
      <c r="C676" s="128">
        <v>8.220395652E9</v>
      </c>
      <c r="D676" s="128">
        <v>6.01060184284E11</v>
      </c>
      <c r="E676" s="128">
        <v>699.0</v>
      </c>
      <c r="F676" s="128" t="s">
        <v>3503</v>
      </c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 t="s">
        <v>5645</v>
      </c>
      <c r="C677" s="128">
        <v>9.994082301E9</v>
      </c>
      <c r="D677" s="128">
        <v>1.08956269524E11</v>
      </c>
      <c r="E677" s="128">
        <v>699.0</v>
      </c>
      <c r="F677" s="128" t="s">
        <v>1921</v>
      </c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 t="s">
        <v>5646</v>
      </c>
      <c r="C678" s="128">
        <v>9.841457049E9</v>
      </c>
      <c r="D678" s="128" t="s">
        <v>5647</v>
      </c>
      <c r="E678" s="128">
        <v>699.0</v>
      </c>
      <c r="F678" s="128" t="s">
        <v>4420</v>
      </c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63" t="s">
        <v>5648</v>
      </c>
      <c r="B679" s="128"/>
      <c r="C679" s="128">
        <v>9.585311383E9</v>
      </c>
      <c r="D679" s="128" t="s">
        <v>5649</v>
      </c>
      <c r="E679" s="128">
        <v>699.0</v>
      </c>
      <c r="F679" s="128" t="s">
        <v>3503</v>
      </c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 t="s">
        <v>5650</v>
      </c>
      <c r="C680" s="128">
        <v>9.842207869E9</v>
      </c>
      <c r="D680" s="128">
        <v>6.37459206556E11</v>
      </c>
      <c r="E680" s="128">
        <v>1180.0</v>
      </c>
      <c r="F680" s="128" t="s">
        <v>227</v>
      </c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 t="s">
        <v>5651</v>
      </c>
      <c r="C681" s="128">
        <v>8.110065599E9</v>
      </c>
      <c r="D681" s="128" t="s">
        <v>5652</v>
      </c>
      <c r="E681" s="128">
        <v>1503.0</v>
      </c>
      <c r="F681" s="128" t="s">
        <v>5653</v>
      </c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 t="s">
        <v>5654</v>
      </c>
      <c r="C682" s="128" t="s">
        <v>5153</v>
      </c>
      <c r="D682" s="128">
        <v>6.01023183229E11</v>
      </c>
      <c r="E682" s="128">
        <v>3360.0</v>
      </c>
      <c r="F682" s="128" t="s">
        <v>5655</v>
      </c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63" t="s">
        <v>5648</v>
      </c>
      <c r="B683" s="128" t="s">
        <v>5656</v>
      </c>
      <c r="C683" s="128" t="s">
        <v>5657</v>
      </c>
      <c r="D683" s="128" t="s">
        <v>5658</v>
      </c>
      <c r="E683" s="128">
        <v>699.0</v>
      </c>
      <c r="F683" s="128" t="s">
        <v>112</v>
      </c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 t="s">
        <v>5659</v>
      </c>
      <c r="C684" s="128">
        <v>9.884152197E9</v>
      </c>
      <c r="D684" s="128">
        <v>6.37580689493E11</v>
      </c>
      <c r="E684" s="173">
        <v>3604.0</v>
      </c>
      <c r="F684" s="128" t="s">
        <v>5660</v>
      </c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 t="s">
        <v>5661</v>
      </c>
      <c r="C685" s="128">
        <v>9.535771819E9</v>
      </c>
      <c r="D685" s="128" t="s">
        <v>5662</v>
      </c>
      <c r="E685" s="128">
        <v>699.0</v>
      </c>
      <c r="F685" s="128" t="s">
        <v>1921</v>
      </c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74">
        <v>46327.0</v>
      </c>
      <c r="B686" s="128" t="s">
        <v>5663</v>
      </c>
      <c r="C686" s="128">
        <v>7.293377293E9</v>
      </c>
      <c r="D686" s="128" t="s">
        <v>5664</v>
      </c>
      <c r="E686" s="128">
        <v>1503.0</v>
      </c>
      <c r="F686" s="128" t="s">
        <v>5665</v>
      </c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 t="s">
        <v>5666</v>
      </c>
      <c r="C687" s="128">
        <v>8.778622679E9</v>
      </c>
      <c r="D687" s="128">
        <v>6.37748404805E11</v>
      </c>
      <c r="E687" s="128">
        <v>699.0</v>
      </c>
      <c r="F687" s="128" t="s">
        <v>3507</v>
      </c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 t="s">
        <v>5667</v>
      </c>
      <c r="C688" s="128">
        <v>9.486906123E9</v>
      </c>
      <c r="D688" s="128">
        <v>6.37710512665E11</v>
      </c>
      <c r="E688" s="128">
        <v>2004.0</v>
      </c>
      <c r="F688" s="128" t="s">
        <v>5668</v>
      </c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 t="s">
        <v>732</v>
      </c>
      <c r="C689" s="128">
        <v>6.583334015E9</v>
      </c>
      <c r="D689" s="128" t="s">
        <v>5669</v>
      </c>
      <c r="E689" s="173">
        <v>13518.0</v>
      </c>
      <c r="F689" s="128" t="s">
        <v>5670</v>
      </c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8"/>
      <c r="B690" s="128" t="s">
        <v>5671</v>
      </c>
      <c r="C690" s="128">
        <v>9.611607261E9</v>
      </c>
      <c r="D690" s="128" t="s">
        <v>5672</v>
      </c>
      <c r="E690" s="128">
        <v>1503.0</v>
      </c>
      <c r="F690" s="128" t="s">
        <v>5673</v>
      </c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 t="s">
        <v>5674</v>
      </c>
      <c r="C691" s="128">
        <v>9.342191117E9</v>
      </c>
      <c r="D691" s="128">
        <v>6.0119568471E11</v>
      </c>
      <c r="E691" s="128">
        <v>699.0</v>
      </c>
      <c r="F691" s="128" t="s">
        <v>3507</v>
      </c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 t="s">
        <v>5675</v>
      </c>
      <c r="C692" s="128">
        <v>9.88071959E9</v>
      </c>
      <c r="D692" s="128" t="s">
        <v>5676</v>
      </c>
      <c r="E692" s="173">
        <v>4509.0</v>
      </c>
      <c r="F692" s="128" t="s">
        <v>5677</v>
      </c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 t="s">
        <v>5678</v>
      </c>
      <c r="C693" s="128" t="s">
        <v>5679</v>
      </c>
      <c r="D693" s="128">
        <v>6.01101308199E11</v>
      </c>
      <c r="E693" s="128">
        <v>699.0</v>
      </c>
      <c r="F693" s="128" t="s">
        <v>515</v>
      </c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 t="s">
        <v>5680</v>
      </c>
      <c r="C694" s="128">
        <v>8.660410628E9</v>
      </c>
      <c r="D694" s="128">
        <v>6.01170996461E11</v>
      </c>
      <c r="E694" s="128">
        <v>699.0</v>
      </c>
      <c r="F694" s="163" t="s">
        <v>509</v>
      </c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 t="s">
        <v>5681</v>
      </c>
      <c r="C695" s="128">
        <v>9.843862003E9</v>
      </c>
      <c r="D695" s="128">
        <v>1.0896339897E11</v>
      </c>
      <c r="E695" s="128">
        <v>1503.0</v>
      </c>
      <c r="F695" s="128" t="s">
        <v>5682</v>
      </c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 t="s">
        <v>5683</v>
      </c>
      <c r="C696" s="128">
        <v>7.708073499E9</v>
      </c>
      <c r="D696" s="128">
        <v>1.17030110563E11</v>
      </c>
      <c r="E696" s="128">
        <v>699.0</v>
      </c>
      <c r="F696" s="128" t="s">
        <v>515</v>
      </c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 t="s">
        <v>5684</v>
      </c>
      <c r="C697" s="128">
        <v>9.715122177E9</v>
      </c>
      <c r="D697" s="128">
        <v>6.37749030671E11</v>
      </c>
      <c r="E697" s="128">
        <v>699.0</v>
      </c>
      <c r="F697" s="128" t="s">
        <v>3507</v>
      </c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 t="s">
        <v>5685</v>
      </c>
      <c r="C698" s="128" t="s">
        <v>5686</v>
      </c>
      <c r="D698" s="128">
        <v>6.37737122783E11</v>
      </c>
      <c r="E698" s="128">
        <v>1503.0</v>
      </c>
      <c r="F698" s="128" t="s">
        <v>5004</v>
      </c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 t="s">
        <v>5687</v>
      </c>
      <c r="C699" s="128" t="s">
        <v>3676</v>
      </c>
      <c r="D699" s="128">
        <v>2.62213658605E11</v>
      </c>
      <c r="E699" s="128">
        <v>3137.0</v>
      </c>
      <c r="F699" s="128" t="s">
        <v>5688</v>
      </c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74">
        <v>46357.0</v>
      </c>
      <c r="B700" s="128" t="s">
        <v>5689</v>
      </c>
      <c r="C700" s="128" t="s">
        <v>5690</v>
      </c>
      <c r="D700" s="128">
        <v>6.01270384647E11</v>
      </c>
      <c r="E700" s="128">
        <v>1180.0</v>
      </c>
      <c r="F700" s="128" t="s">
        <v>39</v>
      </c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 t="s">
        <v>5691</v>
      </c>
      <c r="C701" s="128">
        <v>9.500537001E9</v>
      </c>
      <c r="D701" s="128">
        <v>6.01287500981E11</v>
      </c>
      <c r="E701" s="128">
        <v>1503.0</v>
      </c>
      <c r="F701" s="128" t="s">
        <v>5692</v>
      </c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 t="s">
        <v>5693</v>
      </c>
      <c r="C702" s="128">
        <v>8.248617216E9</v>
      </c>
      <c r="D702" s="128">
        <v>1.08967865546E11</v>
      </c>
      <c r="E702" s="128">
        <v>1503.0</v>
      </c>
      <c r="F702" s="128" t="s">
        <v>4155</v>
      </c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 t="s">
        <v>5694</v>
      </c>
      <c r="C703" s="128">
        <v>9.739753257E9</v>
      </c>
      <c r="D703" s="128">
        <v>2.59134760288E11</v>
      </c>
      <c r="E703" s="128">
        <v>2004.0</v>
      </c>
      <c r="F703" s="128" t="s">
        <v>5695</v>
      </c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 t="s">
        <v>5696</v>
      </c>
      <c r="C704" s="128">
        <v>9.600407261E9</v>
      </c>
      <c r="D704" s="128">
        <v>1.08967962629E11</v>
      </c>
      <c r="E704" s="128">
        <v>1503.0</v>
      </c>
      <c r="F704" s="128" t="s">
        <v>5434</v>
      </c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 t="s">
        <v>5697</v>
      </c>
      <c r="C705" s="128">
        <v>9.384622763E9</v>
      </c>
      <c r="D705" s="128" t="s">
        <v>5698</v>
      </c>
      <c r="E705" s="128">
        <v>1180.0</v>
      </c>
      <c r="F705" s="128" t="s">
        <v>227</v>
      </c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 t="s">
        <v>5699</v>
      </c>
      <c r="C706" s="128">
        <v>6.374456449E9</v>
      </c>
      <c r="D706" s="128">
        <v>6.37823543137E11</v>
      </c>
      <c r="E706" s="128">
        <v>1503.0</v>
      </c>
      <c r="F706" s="128" t="s">
        <v>5700</v>
      </c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 t="s">
        <v>5701</v>
      </c>
      <c r="C707" s="128" t="s">
        <v>5702</v>
      </c>
      <c r="D707" s="128" t="s">
        <v>5703</v>
      </c>
      <c r="E707" s="128">
        <v>3862.0</v>
      </c>
      <c r="F707" s="128" t="s">
        <v>5704</v>
      </c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 t="s">
        <v>5705</v>
      </c>
      <c r="C708" s="128">
        <v>9.535535582E9</v>
      </c>
      <c r="D708" s="128" t="s">
        <v>5706</v>
      </c>
      <c r="E708" s="128">
        <v>1503.0</v>
      </c>
      <c r="F708" s="128" t="s">
        <v>5707</v>
      </c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 t="s">
        <v>5708</v>
      </c>
      <c r="C709" s="128" t="s">
        <v>5709</v>
      </c>
      <c r="D709" s="128">
        <v>1.17077445273E11</v>
      </c>
      <c r="E709" s="128">
        <v>2004.0</v>
      </c>
      <c r="F709" s="128" t="s">
        <v>5710</v>
      </c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 t="s">
        <v>5689</v>
      </c>
      <c r="C710" s="128" t="s">
        <v>5711</v>
      </c>
      <c r="D710" s="128" t="s">
        <v>5712</v>
      </c>
      <c r="E710" s="128">
        <v>3360.0</v>
      </c>
      <c r="F710" s="128" t="s">
        <v>1137</v>
      </c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 t="s">
        <v>5713</v>
      </c>
      <c r="C711" s="128">
        <v>9.677889674E9</v>
      </c>
      <c r="D711" s="128">
        <v>6.01236899071E11</v>
      </c>
      <c r="E711" s="128">
        <v>1503.0</v>
      </c>
      <c r="F711" s="128" t="s">
        <v>5714</v>
      </c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 t="s">
        <v>5715</v>
      </c>
      <c r="C712" s="128">
        <v>9.940338929E9</v>
      </c>
      <c r="D712" s="128">
        <v>1.08971221948E11</v>
      </c>
      <c r="E712" s="128">
        <v>1503.0</v>
      </c>
      <c r="F712" s="128" t="s">
        <v>5716</v>
      </c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 t="s">
        <v>5717</v>
      </c>
      <c r="C713" s="128">
        <v>9.080829655E9</v>
      </c>
      <c r="D713" s="128">
        <v>6.01249975671E11</v>
      </c>
      <c r="E713" s="128">
        <v>350.0</v>
      </c>
      <c r="F713" s="128" t="s">
        <v>5718</v>
      </c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 t="s">
        <v>5719</v>
      </c>
      <c r="C714" s="128">
        <v>9.790327738E9</v>
      </c>
      <c r="D714" s="128">
        <v>6.0127182777E11</v>
      </c>
      <c r="E714" s="128">
        <v>600.0</v>
      </c>
      <c r="F714" s="128" t="s">
        <v>5720</v>
      </c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 t="s">
        <v>5721</v>
      </c>
      <c r="C715" s="128">
        <v>9.003987663E9</v>
      </c>
      <c r="D715" s="128">
        <v>1.17098408837E11</v>
      </c>
      <c r="E715" s="128">
        <v>1503.0</v>
      </c>
      <c r="F715" s="128" t="s">
        <v>5722</v>
      </c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28" t="s">
        <v>5723</v>
      </c>
      <c r="B716" s="128" t="s">
        <v>5724</v>
      </c>
      <c r="C716" s="128">
        <v>9.940156671E9</v>
      </c>
      <c r="D716" s="128">
        <v>6.01362823844E11</v>
      </c>
      <c r="E716" s="128">
        <v>2004.0</v>
      </c>
      <c r="F716" s="128" t="s">
        <v>5725</v>
      </c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 t="s">
        <v>5726</v>
      </c>
      <c r="C717" s="128">
        <v>9.487388917E9</v>
      </c>
      <c r="D717" s="128">
        <v>1.17104111461E11</v>
      </c>
      <c r="E717" s="128">
        <v>3150.0</v>
      </c>
      <c r="F717" s="128" t="s">
        <v>3351</v>
      </c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 t="s">
        <v>5727</v>
      </c>
      <c r="C718" s="128" t="s">
        <v>5728</v>
      </c>
      <c r="D718" s="128">
        <v>6.01365378107E11</v>
      </c>
      <c r="E718" s="128">
        <v>3150.0</v>
      </c>
      <c r="F718" s="128" t="s">
        <v>88</v>
      </c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 t="s">
        <v>5729</v>
      </c>
      <c r="C719" s="128">
        <v>2.54737557786E11</v>
      </c>
      <c r="D719" s="128">
        <v>6.01376323487E11</v>
      </c>
      <c r="E719" s="128">
        <v>1503.0</v>
      </c>
      <c r="F719" s="128" t="s">
        <v>5730</v>
      </c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 t="s">
        <v>5731</v>
      </c>
      <c r="C720" s="128" t="s">
        <v>5732</v>
      </c>
      <c r="D720" s="128">
        <v>6.01327511315E11</v>
      </c>
      <c r="E720" s="128">
        <v>2360.0</v>
      </c>
      <c r="F720" s="128" t="s">
        <v>5733</v>
      </c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 t="s">
        <v>5734</v>
      </c>
      <c r="C721" s="128" t="s">
        <v>5735</v>
      </c>
      <c r="D721" s="128">
        <v>6.06613468652E11</v>
      </c>
      <c r="E721" s="128">
        <v>1180.0</v>
      </c>
      <c r="F721" s="128" t="s">
        <v>5736</v>
      </c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 t="s">
        <v>5737</v>
      </c>
      <c r="C722" s="128">
        <v>7.358547471E9</v>
      </c>
      <c r="D722" s="128">
        <v>1.17116317383E11</v>
      </c>
      <c r="E722" s="128">
        <v>350.0</v>
      </c>
      <c r="F722" s="128" t="s">
        <v>1970</v>
      </c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 t="s">
        <v>5738</v>
      </c>
      <c r="C723" s="128" t="s">
        <v>5739</v>
      </c>
      <c r="D723" s="128">
        <v>4.76226254765E11</v>
      </c>
      <c r="E723" s="128">
        <v>1503.0</v>
      </c>
      <c r="F723" s="128" t="s">
        <v>5740</v>
      </c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 t="s">
        <v>5741</v>
      </c>
      <c r="C724" s="128">
        <v>8.056557758E9</v>
      </c>
      <c r="D724" s="128">
        <v>6.01373743001E11</v>
      </c>
      <c r="E724" s="128">
        <v>1180.0</v>
      </c>
      <c r="F724" s="128" t="s">
        <v>5742</v>
      </c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 t="s">
        <v>5743</v>
      </c>
      <c r="C725" s="128">
        <v>8.754532333E9</v>
      </c>
      <c r="D725" s="128">
        <v>1.17114808264E11</v>
      </c>
      <c r="E725" s="128">
        <v>5154.0</v>
      </c>
      <c r="F725" s="128" t="s">
        <v>5744</v>
      </c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 t="s">
        <v>4958</v>
      </c>
      <c r="C726" s="128" t="s">
        <v>5745</v>
      </c>
      <c r="D726" s="128">
        <v>6.37948050551E11</v>
      </c>
      <c r="E726" s="128">
        <v>2360.0</v>
      </c>
      <c r="F726" s="128" t="s">
        <v>220</v>
      </c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 t="s">
        <v>5746</v>
      </c>
      <c r="C727" s="128" t="s">
        <v>5747</v>
      </c>
      <c r="D727" s="128">
        <v>6.0122018356E11</v>
      </c>
      <c r="E727" s="128">
        <v>3665.0</v>
      </c>
      <c r="F727" s="128" t="s">
        <v>5748</v>
      </c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 t="s">
        <v>5749</v>
      </c>
      <c r="C728" s="128">
        <v>6.380404128E9</v>
      </c>
      <c r="D728" s="128">
        <v>1.17153633348E11</v>
      </c>
      <c r="E728" s="128">
        <v>3150.0</v>
      </c>
      <c r="F728" s="128" t="s">
        <v>5750</v>
      </c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28" t="s">
        <v>5751</v>
      </c>
      <c r="B729" s="128" t="s">
        <v>5752</v>
      </c>
      <c r="C729" s="128" t="s">
        <v>5753</v>
      </c>
      <c r="D729" s="128"/>
      <c r="E729" s="128">
        <v>1503.0</v>
      </c>
      <c r="F729" s="128" t="s">
        <v>5754</v>
      </c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 t="s">
        <v>5755</v>
      </c>
      <c r="C730" s="128">
        <v>9.952424523E9</v>
      </c>
      <c r="D730" s="128">
        <v>8.07747380146E11</v>
      </c>
      <c r="E730" s="128">
        <v>4609.0</v>
      </c>
      <c r="F730" s="128" t="s">
        <v>5756</v>
      </c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 t="s">
        <v>5757</v>
      </c>
      <c r="C731" s="128" t="s">
        <v>5758</v>
      </c>
      <c r="D731" s="128">
        <v>1.47756474505E11</v>
      </c>
      <c r="E731" s="128">
        <v>2004.0</v>
      </c>
      <c r="F731" s="128" t="s">
        <v>5759</v>
      </c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 t="s">
        <v>5760</v>
      </c>
      <c r="C732" s="128">
        <v>9.626315495E9</v>
      </c>
      <c r="D732" s="128">
        <v>6.38079307691E11</v>
      </c>
      <c r="E732" s="128">
        <v>1180.0</v>
      </c>
      <c r="F732" s="128" t="s">
        <v>299</v>
      </c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 t="s">
        <v>5761</v>
      </c>
      <c r="C733" s="128">
        <v>8.148170566E9</v>
      </c>
      <c r="D733" s="128">
        <v>6.01445197696E11</v>
      </c>
      <c r="E733" s="128">
        <v>2004.0</v>
      </c>
      <c r="F733" s="128" t="s">
        <v>5762</v>
      </c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 t="s">
        <v>5763</v>
      </c>
      <c r="C734" s="128">
        <v>7.810007595E9</v>
      </c>
      <c r="D734" s="128">
        <v>6.37526205081E11</v>
      </c>
      <c r="E734" s="128">
        <v>1503.0</v>
      </c>
      <c r="F734" s="128" t="s">
        <v>4971</v>
      </c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 t="s">
        <v>5764</v>
      </c>
      <c r="C735" s="128">
        <v>8.825485325E9</v>
      </c>
      <c r="D735" s="128">
        <v>6.0146432583E11</v>
      </c>
      <c r="E735" s="128">
        <v>3150.0</v>
      </c>
      <c r="F735" s="128" t="s">
        <v>3337</v>
      </c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 t="s">
        <v>5765</v>
      </c>
      <c r="C736" s="128" t="s">
        <v>5766</v>
      </c>
      <c r="D736" s="128">
        <v>6.01434735243E11</v>
      </c>
      <c r="E736" s="128">
        <v>1180.0</v>
      </c>
      <c r="F736" s="128" t="s">
        <v>227</v>
      </c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 t="s">
        <v>5767</v>
      </c>
      <c r="C737" s="128">
        <v>6.374308488E9</v>
      </c>
      <c r="D737" s="128">
        <v>4.45750032164E11</v>
      </c>
      <c r="E737" s="128">
        <v>1503.0</v>
      </c>
      <c r="F737" s="128" t="s">
        <v>5768</v>
      </c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28" t="s">
        <v>5769</v>
      </c>
      <c r="B738" s="128" t="s">
        <v>5770</v>
      </c>
      <c r="C738" s="128">
        <v>7.299798207E9</v>
      </c>
      <c r="D738" s="128">
        <v>6.01519297608E11</v>
      </c>
      <c r="E738" s="128">
        <v>1503.0</v>
      </c>
      <c r="F738" s="128" t="s">
        <v>5771</v>
      </c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 t="s">
        <v>5772</v>
      </c>
      <c r="C739" s="128" t="s">
        <v>4639</v>
      </c>
      <c r="D739" s="128">
        <v>6.01579672471E11</v>
      </c>
      <c r="E739" s="128">
        <v>7080.0</v>
      </c>
      <c r="F739" s="128" t="s">
        <v>5773</v>
      </c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28" t="s">
        <v>5774</v>
      </c>
      <c r="C740" s="128">
        <v>9.500880299E9</v>
      </c>
      <c r="D740" s="128">
        <v>6.01586499832E11</v>
      </c>
      <c r="E740" s="128">
        <v>1503.0</v>
      </c>
      <c r="F740" s="128" t="s">
        <v>5775</v>
      </c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28" t="s">
        <v>2643</v>
      </c>
      <c r="C741" s="128" t="s">
        <v>5776</v>
      </c>
      <c r="D741" s="128">
        <v>6.38141719345E11</v>
      </c>
      <c r="E741" s="128">
        <v>3150.0</v>
      </c>
      <c r="F741" s="128" t="s">
        <v>58</v>
      </c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28" t="s">
        <v>5777</v>
      </c>
      <c r="C742" s="128">
        <v>7.598982499E9</v>
      </c>
      <c r="D742" s="128">
        <v>6.01516461932E11</v>
      </c>
      <c r="E742" s="128">
        <v>3150.0</v>
      </c>
      <c r="F742" s="128" t="s">
        <v>58</v>
      </c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28" t="s">
        <v>5778</v>
      </c>
      <c r="B743" s="128" t="s">
        <v>5779</v>
      </c>
      <c r="C743" s="128" t="s">
        <v>5780</v>
      </c>
      <c r="D743" s="128"/>
      <c r="E743" s="128">
        <v>17820.0</v>
      </c>
      <c r="F743" s="128" t="s">
        <v>5781</v>
      </c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 t="s">
        <v>4408</v>
      </c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 t="s">
        <v>5782</v>
      </c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 t="s">
        <v>5783</v>
      </c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37"/>
      <c r="C747" s="128"/>
      <c r="D747" s="128"/>
      <c r="E747" s="128"/>
      <c r="F747" s="128" t="s">
        <v>5784</v>
      </c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37"/>
      <c r="C748" s="128"/>
      <c r="D748" s="128"/>
      <c r="E748" s="128"/>
      <c r="F748" s="128" t="s">
        <v>5785</v>
      </c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37"/>
      <c r="C749" s="128"/>
      <c r="D749" s="128"/>
      <c r="E749" s="128"/>
      <c r="F749" s="128" t="s">
        <v>5786</v>
      </c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 t="s">
        <v>5787</v>
      </c>
      <c r="C750" s="128">
        <v>9.698048388E9</v>
      </c>
      <c r="D750" s="128">
        <v>6.86847416206E11</v>
      </c>
      <c r="E750" s="128">
        <v>1503.0</v>
      </c>
      <c r="F750" s="128" t="s">
        <v>4977</v>
      </c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 t="s">
        <v>5788</v>
      </c>
      <c r="C751" s="128">
        <v>6.380178006E9</v>
      </c>
      <c r="D751" s="128">
        <v>6.38285570689E11</v>
      </c>
      <c r="E751" s="128">
        <v>3360.0</v>
      </c>
      <c r="F751" s="128" t="s">
        <v>1753</v>
      </c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 t="s">
        <v>5789</v>
      </c>
      <c r="C752" s="128">
        <v>9.566341573E9</v>
      </c>
      <c r="D752" s="128">
        <v>1.17276363165E11</v>
      </c>
      <c r="E752" s="128">
        <v>1503.0</v>
      </c>
      <c r="F752" s="128" t="s">
        <v>5790</v>
      </c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 t="s">
        <v>5791</v>
      </c>
      <c r="C753" s="128">
        <v>9.524002901E9</v>
      </c>
      <c r="D753" s="128">
        <v>2.87636052596E11</v>
      </c>
      <c r="E753" s="128">
        <v>1503.0</v>
      </c>
      <c r="F753" s="128" t="s">
        <v>5792</v>
      </c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28" t="s">
        <v>5793</v>
      </c>
      <c r="B754" s="128" t="s">
        <v>5794</v>
      </c>
      <c r="C754" s="128">
        <v>6.379251071E9</v>
      </c>
      <c r="D754" s="128">
        <v>1.17302693473E11</v>
      </c>
      <c r="E754" s="128">
        <v>1503.0</v>
      </c>
      <c r="F754" s="128" t="s">
        <v>5795</v>
      </c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 t="s">
        <v>5796</v>
      </c>
      <c r="C755" s="128">
        <v>8.056290271E9</v>
      </c>
      <c r="D755" s="128">
        <v>1.17306268327E11</v>
      </c>
      <c r="E755" s="128">
        <v>652.0</v>
      </c>
      <c r="F755" s="128" t="s">
        <v>5797</v>
      </c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 t="s">
        <v>5798</v>
      </c>
      <c r="C756" s="128">
        <v>8.825607548E9</v>
      </c>
      <c r="D756" s="128">
        <v>6.01752794529E11</v>
      </c>
      <c r="E756" s="128">
        <v>1180.0</v>
      </c>
      <c r="F756" s="128" t="s">
        <v>3406</v>
      </c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 t="s">
        <v>5799</v>
      </c>
      <c r="C757" s="128" t="s">
        <v>5800</v>
      </c>
      <c r="D757" s="128">
        <v>6.0171276914E11</v>
      </c>
      <c r="E757" s="128">
        <v>1503.0</v>
      </c>
      <c r="F757" s="128" t="s">
        <v>5801</v>
      </c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28" t="s">
        <v>5802</v>
      </c>
      <c r="B758" s="128" t="s">
        <v>5803</v>
      </c>
      <c r="C758" s="128">
        <v>9.447521179E9</v>
      </c>
      <c r="D758" s="128">
        <v>1.17346426306E11</v>
      </c>
      <c r="E758" s="128">
        <v>3150.0</v>
      </c>
      <c r="F758" s="128" t="s">
        <v>2725</v>
      </c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 t="s">
        <v>5804</v>
      </c>
      <c r="C759" s="128">
        <v>9.943122255E9</v>
      </c>
      <c r="D759" s="128">
        <v>6.38475453528E11</v>
      </c>
      <c r="E759" s="128">
        <v>1503.0</v>
      </c>
      <c r="F759" s="128" t="s">
        <v>5805</v>
      </c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 t="s">
        <v>5806</v>
      </c>
      <c r="C760" s="128">
        <v>9.524893939E9</v>
      </c>
      <c r="D760" s="128">
        <v>6.38465530029E11</v>
      </c>
      <c r="E760" s="128">
        <v>1180.0</v>
      </c>
      <c r="F760" s="128" t="s">
        <v>5807</v>
      </c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 t="s">
        <v>5808</v>
      </c>
      <c r="C761" s="128">
        <v>8.939949093E9</v>
      </c>
      <c r="D761" s="128">
        <v>6.38404076479E11</v>
      </c>
      <c r="E761" s="128">
        <v>2360.0</v>
      </c>
      <c r="F761" s="128" t="s">
        <v>5809</v>
      </c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 t="s">
        <v>5810</v>
      </c>
      <c r="C762" s="128">
        <v>9.738171842E9</v>
      </c>
      <c r="D762" s="128">
        <v>1.17365326677E11</v>
      </c>
      <c r="E762" s="128">
        <v>3006.0</v>
      </c>
      <c r="F762" s="128" t="s">
        <v>5811</v>
      </c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 t="s">
        <v>5812</v>
      </c>
      <c r="C763" s="128">
        <v>9.845293133E9</v>
      </c>
      <c r="D763" s="128">
        <v>6.38432101497E11</v>
      </c>
      <c r="E763" s="128">
        <v>1503.0</v>
      </c>
      <c r="F763" s="128" t="s">
        <v>5813</v>
      </c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 t="s">
        <v>5814</v>
      </c>
      <c r="C764" s="128">
        <v>9.53195065E9</v>
      </c>
      <c r="D764" s="128">
        <v>1.17376335323E11</v>
      </c>
      <c r="E764" s="128">
        <v>1503.0</v>
      </c>
      <c r="F764" s="128" t="s">
        <v>5815</v>
      </c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28" t="s">
        <v>5816</v>
      </c>
      <c r="B765" s="128" t="s">
        <v>5817</v>
      </c>
      <c r="C765" s="128" t="s">
        <v>5818</v>
      </c>
      <c r="D765" s="128"/>
      <c r="E765" s="128">
        <v>3150.0</v>
      </c>
      <c r="F765" s="128" t="s">
        <v>125</v>
      </c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 t="s">
        <v>5819</v>
      </c>
      <c r="C766" s="128">
        <v>9.994616636E9</v>
      </c>
      <c r="D766" s="128">
        <v>6.01988163715E11</v>
      </c>
      <c r="E766" s="128">
        <v>3006.0</v>
      </c>
      <c r="F766" s="128" t="s">
        <v>5820</v>
      </c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 t="s">
        <v>5821</v>
      </c>
      <c r="C767" s="128" t="s">
        <v>5822</v>
      </c>
      <c r="D767" s="128">
        <v>6.01952546427E11</v>
      </c>
      <c r="E767" s="128">
        <v>2360.0</v>
      </c>
      <c r="F767" s="128" t="s">
        <v>227</v>
      </c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 t="s">
        <v>5823</v>
      </c>
      <c r="C768" s="128">
        <v>8.838536821E9</v>
      </c>
      <c r="D768" s="128">
        <v>6.0185503518E11</v>
      </c>
      <c r="E768" s="128">
        <v>2607.0</v>
      </c>
      <c r="F768" s="128" t="s">
        <v>5824</v>
      </c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 t="s">
        <v>5825</v>
      </c>
      <c r="C769" s="128">
        <v>7.97569923E9</v>
      </c>
      <c r="D769" s="128">
        <v>1.17405687671E11</v>
      </c>
      <c r="E769" s="128">
        <v>1503.0</v>
      </c>
      <c r="F769" s="128" t="s">
        <v>5826</v>
      </c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 t="s">
        <v>5827</v>
      </c>
      <c r="C770" s="128">
        <v>8.903877714E9</v>
      </c>
      <c r="D770" s="128">
        <v>6.01957548963E11</v>
      </c>
      <c r="E770" s="128">
        <v>1503.0</v>
      </c>
      <c r="F770" s="128" t="s">
        <v>5828</v>
      </c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 t="s">
        <v>5829</v>
      </c>
      <c r="C771" s="128" t="s">
        <v>5830</v>
      </c>
      <c r="D771" s="128">
        <v>6.01935331924E11</v>
      </c>
      <c r="E771" s="128">
        <v>1503.0</v>
      </c>
      <c r="F771" s="128" t="s">
        <v>64</v>
      </c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 t="s">
        <v>5831</v>
      </c>
      <c r="C772" s="128">
        <v>8.148122007E9</v>
      </c>
      <c r="D772" s="137"/>
      <c r="E772" s="128">
        <v>1503.0</v>
      </c>
      <c r="F772" s="128" t="s">
        <v>5832</v>
      </c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 t="s">
        <v>5833</v>
      </c>
      <c r="C773" s="128">
        <v>9.842453215E9</v>
      </c>
      <c r="D773" s="128" t="s">
        <v>5834</v>
      </c>
      <c r="E773" s="128">
        <v>3150.0</v>
      </c>
      <c r="F773" s="128" t="s">
        <v>5835</v>
      </c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 t="s">
        <v>5836</v>
      </c>
      <c r="C774" s="128">
        <v>4.4739372864E11</v>
      </c>
      <c r="D774" s="128"/>
      <c r="E774" s="128">
        <v>7307.0</v>
      </c>
      <c r="F774" s="128" t="s">
        <v>5837</v>
      </c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 t="s">
        <v>5838</v>
      </c>
      <c r="C775" s="128">
        <v>9.789197284E9</v>
      </c>
      <c r="D775" s="128">
        <v>6.01920910665E11</v>
      </c>
      <c r="E775" s="128">
        <v>1503.0</v>
      </c>
      <c r="F775" s="128" t="s">
        <v>5839</v>
      </c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28" t="s">
        <v>5840</v>
      </c>
      <c r="B776" s="128" t="s">
        <v>5841</v>
      </c>
      <c r="C776" s="128">
        <v>8.825447073E9</v>
      </c>
      <c r="D776" s="128">
        <v>6.02020687828E11</v>
      </c>
      <c r="E776" s="128">
        <v>1503.0</v>
      </c>
      <c r="F776" s="128" t="s">
        <v>3500</v>
      </c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 t="s">
        <v>5842</v>
      </c>
      <c r="C777" s="128">
        <v>9.600060662E9</v>
      </c>
      <c r="D777" s="128">
        <v>2.5408174893E11</v>
      </c>
      <c r="E777" s="128">
        <v>1503.0</v>
      </c>
      <c r="F777" s="128" t="s">
        <v>3500</v>
      </c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 t="s">
        <v>5843</v>
      </c>
      <c r="C778" s="128" t="s">
        <v>5844</v>
      </c>
      <c r="D778" s="128">
        <v>6.02053939593E11</v>
      </c>
      <c r="E778" s="128">
        <v>1503.0</v>
      </c>
      <c r="F778" s="128" t="s">
        <v>5845</v>
      </c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 t="s">
        <v>4730</v>
      </c>
      <c r="C779" s="128">
        <v>9.941468908E9</v>
      </c>
      <c r="D779" s="128"/>
      <c r="E779" s="128">
        <v>3006.0</v>
      </c>
      <c r="F779" s="128" t="s">
        <v>5846</v>
      </c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 t="s">
        <v>5847</v>
      </c>
      <c r="C780" s="128">
        <v>9.56703914E9</v>
      </c>
      <c r="D780" s="128">
        <v>1.17460639406E11</v>
      </c>
      <c r="E780" s="128">
        <v>1503.0</v>
      </c>
      <c r="F780" s="128" t="s">
        <v>5848</v>
      </c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37"/>
      <c r="B781" s="128" t="s">
        <v>5849</v>
      </c>
      <c r="C781" s="128">
        <v>9.600041787E9</v>
      </c>
      <c r="D781" s="128">
        <v>6.38647948447E11</v>
      </c>
      <c r="E781" s="128">
        <v>6300.0</v>
      </c>
      <c r="F781" s="128" t="s">
        <v>5850</v>
      </c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 t="s">
        <v>5851</v>
      </c>
      <c r="C782" s="128">
        <v>4.47475768873E11</v>
      </c>
      <c r="D782" s="128"/>
      <c r="E782" s="128">
        <v>5103.0</v>
      </c>
      <c r="F782" s="128" t="s">
        <v>5852</v>
      </c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 t="s">
        <v>5853</v>
      </c>
      <c r="C783" s="128">
        <v>9.710937482E9</v>
      </c>
      <c r="D783" s="128">
        <v>1.17486021434E11</v>
      </c>
      <c r="E783" s="128">
        <v>1503.0</v>
      </c>
      <c r="F783" s="128" t="s">
        <v>2624</v>
      </c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28">
        <v>123.0</v>
      </c>
      <c r="B784" s="128" t="s">
        <v>5854</v>
      </c>
      <c r="C784" s="128">
        <v>9.865334311E9</v>
      </c>
      <c r="D784" s="128">
        <v>6.38616157152E11</v>
      </c>
      <c r="E784" s="128">
        <v>1503.0</v>
      </c>
      <c r="F784" s="128" t="s">
        <v>2801</v>
      </c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28" t="s">
        <v>5855</v>
      </c>
      <c r="B785" s="128" t="s">
        <v>5856</v>
      </c>
      <c r="C785" s="128">
        <f>447712854368</f>
        <v>447712854368</v>
      </c>
      <c r="D785" s="128" t="s">
        <v>5857</v>
      </c>
      <c r="E785" s="128">
        <v>2360.0</v>
      </c>
      <c r="F785" s="128" t="s">
        <v>5858</v>
      </c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 t="s">
        <v>5859</v>
      </c>
      <c r="C786" s="128">
        <v>8.248457083E9</v>
      </c>
      <c r="D786" s="128">
        <v>6.0219197121E11</v>
      </c>
      <c r="E786" s="128">
        <v>1503.0</v>
      </c>
      <c r="F786" s="128" t="s">
        <v>5860</v>
      </c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 t="s">
        <v>5861</v>
      </c>
      <c r="C787" s="128">
        <v>9.980333202E9</v>
      </c>
      <c r="D787" s="128">
        <v>6.38768097416E11</v>
      </c>
      <c r="E787" s="128">
        <v>1503.0</v>
      </c>
      <c r="F787" s="128" t="s">
        <v>3054</v>
      </c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75" t="s">
        <v>5862</v>
      </c>
      <c r="B788" s="128" t="s">
        <v>5863</v>
      </c>
      <c r="C788" s="128"/>
      <c r="D788" s="128">
        <v>6.02142706787E11</v>
      </c>
      <c r="E788" s="128">
        <v>1503.0</v>
      </c>
      <c r="F788" s="128" t="s">
        <v>5864</v>
      </c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 t="s">
        <v>5865</v>
      </c>
      <c r="C789" s="128">
        <v>8.903877714E9</v>
      </c>
      <c r="D789" s="128">
        <v>6.02175017668E11</v>
      </c>
      <c r="E789" s="128">
        <v>702.0</v>
      </c>
      <c r="F789" s="128" t="s">
        <v>5866</v>
      </c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 t="s">
        <v>5867</v>
      </c>
      <c r="C790" s="128">
        <v>8.903877714E9</v>
      </c>
      <c r="D790" s="128">
        <v>6.0211432076E11</v>
      </c>
      <c r="E790" s="128">
        <v>1503.0</v>
      </c>
      <c r="F790" s="128" t="s">
        <v>3575</v>
      </c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 t="s">
        <v>5868</v>
      </c>
      <c r="C791" s="128">
        <v>7.093257424E9</v>
      </c>
      <c r="D791" s="128">
        <v>6.02100413836E11</v>
      </c>
      <c r="E791" s="128">
        <v>350.0</v>
      </c>
      <c r="F791" s="128" t="s">
        <v>5869</v>
      </c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 t="s">
        <v>5870</v>
      </c>
      <c r="C792" s="128">
        <v>8.778699346E9</v>
      </c>
      <c r="D792" s="128">
        <v>6.02111231581E11</v>
      </c>
      <c r="E792" s="128">
        <v>1503.0</v>
      </c>
      <c r="F792" s="128" t="s">
        <v>5251</v>
      </c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 t="s">
        <v>5871</v>
      </c>
      <c r="C793" s="128">
        <v>9.840092527E9</v>
      </c>
      <c r="D793" s="128">
        <v>6.02180601675E11</v>
      </c>
      <c r="E793" s="128">
        <v>1503.0</v>
      </c>
      <c r="F793" s="128" t="s">
        <v>5251</v>
      </c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 t="s">
        <v>5872</v>
      </c>
      <c r="C794" s="128">
        <v>9.444979768E9</v>
      </c>
      <c r="D794" s="128">
        <v>6.02116724518E11</v>
      </c>
      <c r="E794" s="128">
        <v>1503.0</v>
      </c>
      <c r="F794" s="128" t="s">
        <v>5873</v>
      </c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 t="s">
        <v>5874</v>
      </c>
      <c r="C795" s="128">
        <v>7.382031074E9</v>
      </c>
      <c r="D795" s="128">
        <v>1.09031804574E11</v>
      </c>
      <c r="E795" s="128">
        <v>1503.0</v>
      </c>
      <c r="F795" s="128" t="s">
        <v>2624</v>
      </c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 t="s">
        <v>5875</v>
      </c>
      <c r="C796" s="128" t="s">
        <v>5876</v>
      </c>
      <c r="D796" s="128">
        <v>6.38600349165E11</v>
      </c>
      <c r="E796" s="128">
        <v>1503.0</v>
      </c>
      <c r="F796" s="128" t="s">
        <v>5877</v>
      </c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 t="s">
        <v>5878</v>
      </c>
      <c r="C797" s="128" t="s">
        <v>5879</v>
      </c>
      <c r="D797" s="128">
        <v>6.02135930977E11</v>
      </c>
      <c r="E797" s="128">
        <v>600.0</v>
      </c>
      <c r="F797" s="128" t="s">
        <v>5880</v>
      </c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 t="s">
        <v>5881</v>
      </c>
      <c r="C798" s="128">
        <v>6.374344061E9</v>
      </c>
      <c r="D798" s="128">
        <v>6.02107243683E11</v>
      </c>
      <c r="E798" s="128">
        <v>1503.0</v>
      </c>
      <c r="F798" s="128" t="s">
        <v>5882</v>
      </c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 t="s">
        <v>5883</v>
      </c>
      <c r="C799" s="128">
        <v>8.123456342E9</v>
      </c>
      <c r="D799" s="128" t="s">
        <v>5884</v>
      </c>
      <c r="E799" s="128">
        <v>1503.0</v>
      </c>
      <c r="F799" s="128" t="s">
        <v>5885</v>
      </c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 t="s">
        <v>5886</v>
      </c>
      <c r="C800" s="128" t="s">
        <v>5887</v>
      </c>
      <c r="D800" s="128" t="s">
        <v>5888</v>
      </c>
      <c r="E800" s="128">
        <v>2004.0</v>
      </c>
      <c r="F800" s="128" t="s">
        <v>5889</v>
      </c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 t="s">
        <v>5890</v>
      </c>
      <c r="C801" s="128">
        <v>9.840600144E9</v>
      </c>
      <c r="D801" s="128"/>
      <c r="E801" s="128">
        <v>3150.0</v>
      </c>
      <c r="F801" s="128" t="s">
        <v>88</v>
      </c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28" t="s">
        <v>5891</v>
      </c>
      <c r="B802" s="128" t="s">
        <v>5892</v>
      </c>
      <c r="C802" s="128">
        <v>9.739034848E9</v>
      </c>
      <c r="D802" s="128">
        <v>6.02245830509E11</v>
      </c>
      <c r="E802" s="128">
        <v>3150.0</v>
      </c>
      <c r="F802" s="128" t="s">
        <v>5893</v>
      </c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 t="s">
        <v>5894</v>
      </c>
      <c r="C803" s="128">
        <v>1.9916275193E10</v>
      </c>
      <c r="D803" s="128">
        <v>1.17550818542E11</v>
      </c>
      <c r="E803" s="128">
        <v>1503.0</v>
      </c>
      <c r="F803" s="128" t="s">
        <v>5895</v>
      </c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 t="s">
        <v>5896</v>
      </c>
      <c r="C804" s="128" t="s">
        <v>3614</v>
      </c>
      <c r="D804" s="128">
        <v>2.19827208E8</v>
      </c>
      <c r="E804" s="128">
        <v>2360.0</v>
      </c>
      <c r="F804" s="128" t="s">
        <v>76</v>
      </c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 t="s">
        <v>5897</v>
      </c>
      <c r="C805" s="128">
        <v>8.807232425E9</v>
      </c>
      <c r="D805" s="128">
        <v>1.17549150465E11</v>
      </c>
      <c r="E805" s="128">
        <v>1503.0</v>
      </c>
      <c r="F805" s="128" t="s">
        <v>3830</v>
      </c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 t="s">
        <v>5898</v>
      </c>
      <c r="C806" s="128">
        <v>8.838292283E9</v>
      </c>
      <c r="D806" s="128">
        <v>1.17553617861E11</v>
      </c>
      <c r="E806" s="128">
        <v>1503.0</v>
      </c>
      <c r="F806" s="128" t="s">
        <v>5899</v>
      </c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 t="s">
        <v>5900</v>
      </c>
      <c r="C807" s="128">
        <v>9.6332297E9</v>
      </c>
      <c r="D807" s="128">
        <v>6.38700969706E11</v>
      </c>
      <c r="E807" s="128">
        <v>652.0</v>
      </c>
      <c r="F807" s="128" t="s">
        <v>5901</v>
      </c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 t="s">
        <v>5902</v>
      </c>
      <c r="C808" s="128">
        <v>8.825923383E9</v>
      </c>
      <c r="D808" s="128">
        <v>6.38804813771E11</v>
      </c>
      <c r="E808" s="128">
        <v>6300.0</v>
      </c>
      <c r="F808" s="128" t="s">
        <v>5903</v>
      </c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 t="s">
        <v>5904</v>
      </c>
      <c r="C809" s="128">
        <v>8.300871339E9</v>
      </c>
      <c r="D809" s="128"/>
      <c r="E809" s="128">
        <v>1503.0</v>
      </c>
      <c r="F809" s="128" t="s">
        <v>5905</v>
      </c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 t="s">
        <v>5906</v>
      </c>
      <c r="C810" s="128">
        <v>9.916910673E9</v>
      </c>
      <c r="D810" s="128">
        <v>6.02217900233E11</v>
      </c>
      <c r="E810" s="128">
        <v>1180.0</v>
      </c>
      <c r="F810" s="128" t="s">
        <v>5742</v>
      </c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 t="s">
        <v>5907</v>
      </c>
      <c r="C811" s="128">
        <v>8.122071727E9</v>
      </c>
      <c r="D811" s="128">
        <v>6.02251578941E11</v>
      </c>
      <c r="E811" s="128">
        <v>2607.0</v>
      </c>
      <c r="F811" s="128" t="s">
        <v>4204</v>
      </c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 t="s">
        <v>5908</v>
      </c>
      <c r="C812" s="128">
        <v>8.189931678E9</v>
      </c>
      <c r="D812" s="128"/>
      <c r="E812" s="128">
        <v>1503.0</v>
      </c>
      <c r="F812" s="128" t="s">
        <v>5909</v>
      </c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 t="s">
        <v>5910</v>
      </c>
      <c r="C813" s="128">
        <v>9.361790645E9</v>
      </c>
      <c r="D813" s="128">
        <v>1.17543186729E11</v>
      </c>
      <c r="E813" s="176">
        <v>3150.0</v>
      </c>
      <c r="F813" s="128" t="s">
        <v>2725</v>
      </c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 t="s">
        <v>5911</v>
      </c>
      <c r="C814" s="128" t="s">
        <v>3614</v>
      </c>
      <c r="D814" s="128">
        <v>6.02209151556E11</v>
      </c>
      <c r="E814" s="176">
        <v>20339.0</v>
      </c>
      <c r="F814" s="128" t="s">
        <v>5912</v>
      </c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76"/>
      <c r="F815" s="128" t="s">
        <v>5913</v>
      </c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28"/>
      <c r="C816" s="128"/>
      <c r="D816" s="128"/>
      <c r="E816" s="128"/>
      <c r="F816" s="128" t="s">
        <v>5914</v>
      </c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28"/>
      <c r="C817" s="128"/>
      <c r="D817" s="128"/>
      <c r="E817" s="128"/>
      <c r="F817" s="128" t="s">
        <v>5915</v>
      </c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28"/>
      <c r="C818" s="128"/>
      <c r="D818" s="128"/>
      <c r="E818" s="137"/>
      <c r="F818" s="128" t="s">
        <v>5916</v>
      </c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 t="s">
        <v>5917</v>
      </c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 t="s">
        <v>5918</v>
      </c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37"/>
      <c r="C821" s="137"/>
      <c r="D821" s="137"/>
      <c r="E821" s="137"/>
      <c r="F821" s="128" t="s">
        <v>5919</v>
      </c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37"/>
      <c r="C822" s="137"/>
      <c r="D822" s="137"/>
      <c r="E822" s="137"/>
      <c r="F822" s="128" t="s">
        <v>5920</v>
      </c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37"/>
      <c r="C823" s="137"/>
      <c r="D823" s="137"/>
      <c r="E823" s="137"/>
      <c r="F823" s="128" t="s">
        <v>5921</v>
      </c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28" t="s">
        <v>5922</v>
      </c>
      <c r="B824" s="163" t="s">
        <v>5923</v>
      </c>
      <c r="C824" s="128">
        <v>9.494099929E9</v>
      </c>
      <c r="D824" s="128">
        <v>6.02276870068E11</v>
      </c>
      <c r="E824" s="128">
        <v>1503.0</v>
      </c>
      <c r="F824" s="128" t="s">
        <v>5924</v>
      </c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 t="s">
        <v>5925</v>
      </c>
      <c r="C825" s="128">
        <v>9.611087773E9</v>
      </c>
      <c r="D825" s="128">
        <v>6.0227796037E11</v>
      </c>
      <c r="E825" s="128">
        <v>1503.0</v>
      </c>
      <c r="F825" s="128" t="s">
        <v>5251</v>
      </c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 t="s">
        <v>5926</v>
      </c>
      <c r="C826" s="128">
        <v>9.585306355E9</v>
      </c>
      <c r="D826" s="128">
        <v>6.02269879822E11</v>
      </c>
      <c r="E826" s="128">
        <v>1180.0</v>
      </c>
      <c r="F826" s="128" t="s">
        <v>5927</v>
      </c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 t="s">
        <v>5928</v>
      </c>
      <c r="C827" s="128">
        <v>9.344767559E9</v>
      </c>
      <c r="D827" s="128">
        <v>6.02279875929E11</v>
      </c>
      <c r="E827" s="128">
        <v>350.0</v>
      </c>
      <c r="F827" s="128" t="s">
        <v>5929</v>
      </c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 t="s">
        <v>5930</v>
      </c>
      <c r="C828" s="128">
        <v>9.840105415E9</v>
      </c>
      <c r="D828" s="128" t="s">
        <v>5931</v>
      </c>
      <c r="E828" s="128">
        <v>3006.0</v>
      </c>
      <c r="F828" s="128" t="s">
        <v>5932</v>
      </c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 t="s">
        <v>3888</v>
      </c>
      <c r="C829" s="128">
        <v>9.494099929E9</v>
      </c>
      <c r="D829" s="128">
        <v>6.02284723904E11</v>
      </c>
      <c r="E829" s="128">
        <v>1503.0</v>
      </c>
      <c r="F829" s="128" t="s">
        <v>5933</v>
      </c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28" t="s">
        <v>5934</v>
      </c>
      <c r="B830" s="128" t="s">
        <v>5935</v>
      </c>
      <c r="C830" s="128" t="s">
        <v>5936</v>
      </c>
      <c r="D830" s="128">
        <v>6.02365394535E11</v>
      </c>
      <c r="E830" s="128">
        <v>1180.0</v>
      </c>
      <c r="F830" s="128" t="s">
        <v>39</v>
      </c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 t="s">
        <v>5937</v>
      </c>
      <c r="C831" s="128">
        <v>9.677042375E9</v>
      </c>
      <c r="D831" s="128">
        <v>6.38910777544E11</v>
      </c>
      <c r="E831" s="128">
        <v>1503.0</v>
      </c>
      <c r="F831" s="128" t="s">
        <v>5938</v>
      </c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 t="s">
        <v>5939</v>
      </c>
      <c r="C832" s="128">
        <v>9.566216073E9</v>
      </c>
      <c r="D832" s="128" t="s">
        <v>5940</v>
      </c>
      <c r="E832" s="128">
        <v>3150.0</v>
      </c>
      <c r="F832" s="128" t="s">
        <v>3337</v>
      </c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 t="s">
        <v>5941</v>
      </c>
      <c r="C833" s="128">
        <v>9.843760099E9</v>
      </c>
      <c r="D833" s="137"/>
      <c r="E833" s="128">
        <v>1503.0</v>
      </c>
      <c r="F833" s="128" t="s">
        <v>5942</v>
      </c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 t="s">
        <v>5943</v>
      </c>
      <c r="C834" s="128">
        <v>9.080348792E9</v>
      </c>
      <c r="D834" s="128">
        <v>6.38932709031E11</v>
      </c>
      <c r="E834" s="128">
        <v>1503.0</v>
      </c>
      <c r="F834" s="128" t="s">
        <v>5845</v>
      </c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 t="s">
        <v>3862</v>
      </c>
      <c r="C835" s="128">
        <v>8.749031616E9</v>
      </c>
      <c r="D835" s="128">
        <v>1.090437464E11</v>
      </c>
      <c r="E835" s="128">
        <v>1503.0</v>
      </c>
      <c r="F835" s="128" t="s">
        <v>1715</v>
      </c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 t="s">
        <v>5944</v>
      </c>
      <c r="C836" s="128">
        <v>6.238929516E9</v>
      </c>
      <c r="D836" s="128">
        <v>6.38982287759E11</v>
      </c>
      <c r="E836" s="128">
        <v>1503.0</v>
      </c>
      <c r="F836" s="128" t="s">
        <v>5945</v>
      </c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 t="s">
        <v>5946</v>
      </c>
      <c r="C837" s="128">
        <v>9.600163193E9</v>
      </c>
      <c r="D837" s="128">
        <v>1.16756654671E11</v>
      </c>
      <c r="E837" s="128">
        <v>1503.0</v>
      </c>
      <c r="F837" s="128" t="s">
        <v>5947</v>
      </c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 t="s">
        <v>2198</v>
      </c>
      <c r="C838" s="128" t="s">
        <v>5948</v>
      </c>
      <c r="D838" s="128">
        <v>6.02369290555E11</v>
      </c>
      <c r="E838" s="128">
        <v>1503.0</v>
      </c>
      <c r="F838" s="128" t="s">
        <v>3951</v>
      </c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 t="s">
        <v>5949</v>
      </c>
      <c r="C839" s="128">
        <v>9.865209781E9</v>
      </c>
      <c r="D839" s="128">
        <v>6.0221268159E11</v>
      </c>
      <c r="E839" s="128">
        <v>1503.0</v>
      </c>
      <c r="F839" s="128" t="s">
        <v>5945</v>
      </c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 t="s">
        <v>5950</v>
      </c>
      <c r="C840" s="128">
        <v>8.903877714E9</v>
      </c>
      <c r="D840" s="128">
        <v>6.02350716696E11</v>
      </c>
      <c r="E840" s="128">
        <v>1503.0</v>
      </c>
      <c r="F840" s="128" t="s">
        <v>5951</v>
      </c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 t="s">
        <v>5952</v>
      </c>
      <c r="C841" s="137">
        <f>32478772815 </f>
        <v>32478772815</v>
      </c>
      <c r="D841" s="128">
        <v>6.0230440681E11</v>
      </c>
      <c r="E841" s="128">
        <v>4720.0</v>
      </c>
      <c r="F841" s="128" t="s">
        <v>5953</v>
      </c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 t="s">
        <v>5954</v>
      </c>
      <c r="C842" s="128" t="s">
        <v>5955</v>
      </c>
      <c r="D842" s="128">
        <v>5.68858270351E11</v>
      </c>
      <c r="E842" s="128">
        <v>1503.0</v>
      </c>
      <c r="F842" s="128" t="s">
        <v>5956</v>
      </c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 t="s">
        <v>5957</v>
      </c>
      <c r="C843" s="128" t="s">
        <v>5958</v>
      </c>
      <c r="D843" s="137"/>
      <c r="E843" s="137"/>
      <c r="F843" s="128" t="s">
        <v>5959</v>
      </c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 t="s">
        <v>5960</v>
      </c>
      <c r="C844" s="128" t="s">
        <v>5961</v>
      </c>
      <c r="D844" s="128">
        <v>6.02307066864E11</v>
      </c>
      <c r="E844" s="128">
        <v>600.0</v>
      </c>
      <c r="F844" s="128" t="s">
        <v>5962</v>
      </c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 t="s">
        <v>5963</v>
      </c>
      <c r="C845" s="128" t="s">
        <v>5964</v>
      </c>
      <c r="D845" s="128">
        <v>6.38978843467E11</v>
      </c>
      <c r="E845" s="128">
        <v>1503.0</v>
      </c>
      <c r="F845" s="128" t="s">
        <v>5965</v>
      </c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 t="s">
        <v>5966</v>
      </c>
      <c r="C846" s="128">
        <v>9.500363038E9</v>
      </c>
      <c r="D846" s="128">
        <v>6.02309968754E11</v>
      </c>
      <c r="E846" s="128">
        <v>1503.0</v>
      </c>
      <c r="F846" s="128" t="s">
        <v>4737</v>
      </c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 t="s">
        <v>951</v>
      </c>
      <c r="C847" s="128" t="s">
        <v>5967</v>
      </c>
      <c r="D847" s="128">
        <v>6.02335879917E11</v>
      </c>
      <c r="E847" s="128">
        <v>1503.0</v>
      </c>
      <c r="F847" s="128" t="s">
        <v>1930</v>
      </c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 t="s">
        <v>5968</v>
      </c>
      <c r="C848" s="128" t="s">
        <v>5969</v>
      </c>
      <c r="D848" s="128">
        <v>1.09047649805E11</v>
      </c>
      <c r="E848" s="128">
        <v>1503.0</v>
      </c>
      <c r="F848" s="128" t="s">
        <v>5970</v>
      </c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8" t="s">
        <v>5971</v>
      </c>
      <c r="B849" s="128" t="s">
        <v>5972</v>
      </c>
      <c r="C849" s="128" t="s">
        <v>5973</v>
      </c>
      <c r="D849" s="137"/>
      <c r="E849" s="128">
        <v>2004.0</v>
      </c>
      <c r="F849" s="128" t="s">
        <v>5974</v>
      </c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37"/>
      <c r="B850" s="128" t="s">
        <v>792</v>
      </c>
      <c r="C850" s="128" t="s">
        <v>5975</v>
      </c>
      <c r="D850" s="137"/>
      <c r="E850" s="128">
        <v>3170.0</v>
      </c>
      <c r="F850" s="128" t="s">
        <v>5976</v>
      </c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37"/>
      <c r="B851" s="128" t="s">
        <v>5977</v>
      </c>
      <c r="C851" s="128">
        <v>8.148122007E9</v>
      </c>
      <c r="D851" s="128">
        <v>6.02411170054E11</v>
      </c>
      <c r="E851" s="128">
        <v>1503.0</v>
      </c>
      <c r="F851" s="128" t="s">
        <v>4165</v>
      </c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 t="s">
        <v>5978</v>
      </c>
      <c r="C852" s="113">
        <v>8.861349035E9</v>
      </c>
      <c r="D852" s="113">
        <v>1.17614306026E11</v>
      </c>
      <c r="E852" s="128">
        <v>1503.0</v>
      </c>
      <c r="F852" s="113" t="s">
        <v>3575</v>
      </c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 t="s">
        <v>5979</v>
      </c>
      <c r="C853" s="113" t="s">
        <v>5980</v>
      </c>
      <c r="D853" s="121"/>
      <c r="E853" s="113">
        <v>3150.0</v>
      </c>
      <c r="F853" s="113" t="s">
        <v>5981</v>
      </c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 t="s">
        <v>572</v>
      </c>
      <c r="C854" s="113" t="s">
        <v>5982</v>
      </c>
      <c r="D854" s="113">
        <v>6.02422202978E11</v>
      </c>
      <c r="E854" s="113">
        <v>1180.0</v>
      </c>
      <c r="F854" s="113" t="s">
        <v>39</v>
      </c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90" t="s">
        <v>5983</v>
      </c>
      <c r="C855" s="113">
        <v>9.500274705E9</v>
      </c>
      <c r="D855" s="113">
        <v>6.02461309244E11</v>
      </c>
      <c r="E855" s="113">
        <v>3006.0</v>
      </c>
      <c r="F855" s="113" t="s">
        <v>5984</v>
      </c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 t="s">
        <v>5985</v>
      </c>
      <c r="C856" s="113" t="s">
        <v>5986</v>
      </c>
      <c r="D856" s="113">
        <v>1.09051816261E11</v>
      </c>
      <c r="E856" s="128">
        <v>1503.0</v>
      </c>
      <c r="F856" s="113" t="s">
        <v>4979</v>
      </c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 t="s">
        <v>5987</v>
      </c>
      <c r="C857" s="113">
        <v>6.384355994E9</v>
      </c>
      <c r="D857" s="113">
        <v>6.39014387631E11</v>
      </c>
      <c r="E857" s="113">
        <v>3150.0</v>
      </c>
      <c r="F857" s="113" t="s">
        <v>2725</v>
      </c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 t="s">
        <v>5988</v>
      </c>
      <c r="C858" s="113">
        <v>8.861177886E9</v>
      </c>
      <c r="D858" s="113">
        <v>8.67296586643E11</v>
      </c>
      <c r="E858" s="128">
        <v>1503.0</v>
      </c>
      <c r="F858" s="113" t="s">
        <v>5989</v>
      </c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 t="s">
        <v>5990</v>
      </c>
      <c r="C859" s="113">
        <v>9.600078152E9</v>
      </c>
      <c r="D859" s="113">
        <v>6.39082525039E11</v>
      </c>
      <c r="E859" s="113">
        <v>652.0</v>
      </c>
      <c r="F859" s="113" t="s">
        <v>5991</v>
      </c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 t="s">
        <v>5992</v>
      </c>
      <c r="C860" s="113">
        <v>7.272070766E9</v>
      </c>
      <c r="D860" s="113">
        <v>1.1762893212E11</v>
      </c>
      <c r="E860" s="113">
        <v>3507.0</v>
      </c>
      <c r="F860" s="113" t="s">
        <v>5993</v>
      </c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 t="s">
        <v>5994</v>
      </c>
      <c r="C861" s="113" t="s">
        <v>5995</v>
      </c>
      <c r="D861" s="121"/>
      <c r="E861" s="113">
        <v>3150.0</v>
      </c>
      <c r="F861" s="113" t="s">
        <v>2725</v>
      </c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 t="s">
        <v>5996</v>
      </c>
      <c r="C862" s="113">
        <v>9.444621078E9</v>
      </c>
      <c r="D862" s="113">
        <v>1.17633174821E11</v>
      </c>
      <c r="E862" s="128">
        <v>1503.0</v>
      </c>
      <c r="F862" s="113" t="s">
        <v>5997</v>
      </c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113" t="s">
        <v>5998</v>
      </c>
      <c r="C863" s="113">
        <v>9.443019582E9</v>
      </c>
      <c r="D863" s="113">
        <v>6.39070740825E11</v>
      </c>
      <c r="E863" s="113">
        <v>3150.0</v>
      </c>
      <c r="F863" s="113" t="s">
        <v>2725</v>
      </c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 t="s">
        <v>5999</v>
      </c>
      <c r="C864" s="113">
        <v>9.072596196E9</v>
      </c>
      <c r="D864" s="113">
        <v>6.39076641959E11</v>
      </c>
      <c r="E864" s="113">
        <v>3150.0</v>
      </c>
      <c r="F864" s="113" t="s">
        <v>2725</v>
      </c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 t="s">
        <v>6000</v>
      </c>
      <c r="C865" s="113" t="s">
        <v>6001</v>
      </c>
      <c r="D865" s="113">
        <v>6.02430859964E11</v>
      </c>
      <c r="E865" s="128">
        <v>1503.0</v>
      </c>
      <c r="F865" s="113" t="s">
        <v>6002</v>
      </c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90" t="s">
        <v>6003</v>
      </c>
      <c r="C866" s="113">
        <v>9.092855566E9</v>
      </c>
      <c r="D866" s="113" t="s">
        <v>6004</v>
      </c>
      <c r="E866" s="128">
        <v>1503.0</v>
      </c>
      <c r="F866" s="113" t="s">
        <v>6005</v>
      </c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8" t="s">
        <v>6006</v>
      </c>
      <c r="B867" s="113" t="s">
        <v>6007</v>
      </c>
      <c r="C867" s="113">
        <v>8.667632036E9</v>
      </c>
      <c r="D867" s="113" t="s">
        <v>6008</v>
      </c>
      <c r="E867" s="113">
        <v>3150.0</v>
      </c>
      <c r="F867" s="113" t="s">
        <v>6009</v>
      </c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 t="s">
        <v>6010</v>
      </c>
      <c r="C868" s="113">
        <v>8.148418537E9</v>
      </c>
      <c r="D868" s="113">
        <v>6.02552909969E11</v>
      </c>
      <c r="E868" s="113">
        <v>3150.0</v>
      </c>
      <c r="F868" s="113" t="s">
        <v>3362</v>
      </c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 t="s">
        <v>6011</v>
      </c>
      <c r="C869" s="113" t="s">
        <v>6012</v>
      </c>
      <c r="D869" s="113">
        <v>6.39176875775E11</v>
      </c>
      <c r="E869" s="113">
        <v>3150.0</v>
      </c>
      <c r="F869" s="113" t="s">
        <v>2725</v>
      </c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 t="s">
        <v>6013</v>
      </c>
      <c r="C870" s="113">
        <v>8.838343326E9</v>
      </c>
      <c r="D870" s="113">
        <v>1.17655526251E11</v>
      </c>
      <c r="E870" s="113">
        <v>3150.0</v>
      </c>
      <c r="F870" s="113" t="s">
        <v>2725</v>
      </c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 t="s">
        <v>6014</v>
      </c>
      <c r="C871" s="113">
        <v>9.677228513E9</v>
      </c>
      <c r="D871" s="113">
        <v>1.17659728373E11</v>
      </c>
      <c r="E871" s="128">
        <v>1503.0</v>
      </c>
      <c r="F871" s="113" t="s">
        <v>5852</v>
      </c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 t="s">
        <v>6015</v>
      </c>
      <c r="C872" s="113">
        <v>8.92199495E9</v>
      </c>
      <c r="D872" s="113">
        <v>2.2936621646E11</v>
      </c>
      <c r="E872" s="128">
        <v>1503.0</v>
      </c>
      <c r="F872" s="113" t="s">
        <v>5665</v>
      </c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 t="s">
        <v>6016</v>
      </c>
      <c r="C873" s="113">
        <v>9.14874652E9</v>
      </c>
      <c r="D873" s="113">
        <v>6.39125092405E11</v>
      </c>
      <c r="E873" s="113">
        <v>3150.0</v>
      </c>
      <c r="F873" s="113" t="s">
        <v>2725</v>
      </c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 t="s">
        <v>6017</v>
      </c>
      <c r="C874" s="113">
        <v>9.597844028E9</v>
      </c>
      <c r="D874" s="113">
        <v>6.02558866999E11</v>
      </c>
      <c r="E874" s="113">
        <v>3150.0</v>
      </c>
      <c r="F874" s="113" t="s">
        <v>6018</v>
      </c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 t="s">
        <v>6019</v>
      </c>
      <c r="C875" s="113">
        <v>8.971639974E9</v>
      </c>
      <c r="D875" s="113">
        <v>6.02504555434E11</v>
      </c>
      <c r="E875" s="113">
        <v>3150.0</v>
      </c>
      <c r="F875" s="113" t="s">
        <v>88</v>
      </c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 t="s">
        <v>6020</v>
      </c>
      <c r="C876" s="113">
        <v>9.080686192E9</v>
      </c>
      <c r="D876" s="113">
        <v>8.67738532218E11</v>
      </c>
      <c r="E876" s="128">
        <v>1503.0</v>
      </c>
      <c r="F876" s="113" t="s">
        <v>5997</v>
      </c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113" t="s">
        <v>6021</v>
      </c>
      <c r="C877" s="113" t="s">
        <v>6022</v>
      </c>
      <c r="D877" s="113">
        <v>9.4120825368E11</v>
      </c>
      <c r="E877" s="128">
        <v>1503.0</v>
      </c>
      <c r="F877" s="113" t="s">
        <v>6002</v>
      </c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90" t="s">
        <v>6023</v>
      </c>
      <c r="C878" s="113" t="s">
        <v>6024</v>
      </c>
      <c r="D878" s="113">
        <v>6.39026444803E11</v>
      </c>
      <c r="E878" s="113">
        <v>702.0</v>
      </c>
      <c r="F878" s="113" t="s">
        <v>6025</v>
      </c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 t="s">
        <v>6026</v>
      </c>
      <c r="C879" s="113">
        <v>7.63935668E9</v>
      </c>
      <c r="D879" s="113">
        <v>1.1768182792E11</v>
      </c>
      <c r="E879" s="128">
        <v>1503.0</v>
      </c>
      <c r="F879" s="113" t="s">
        <v>2801</v>
      </c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8" t="s">
        <v>6027</v>
      </c>
      <c r="B880" s="113" t="s">
        <v>6028</v>
      </c>
      <c r="C880" s="113">
        <v>8.667719042E9</v>
      </c>
      <c r="D880" s="113">
        <v>6.02513484596E11</v>
      </c>
      <c r="E880" s="113">
        <v>3150.0</v>
      </c>
      <c r="F880" s="113" t="s">
        <v>3351</v>
      </c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113" t="s">
        <v>4180</v>
      </c>
      <c r="C881" s="113" t="s">
        <v>4181</v>
      </c>
      <c r="D881" s="121"/>
      <c r="E881" s="113">
        <v>3150.0</v>
      </c>
      <c r="F881" s="113" t="s">
        <v>3351</v>
      </c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 t="s">
        <v>6029</v>
      </c>
      <c r="C882" s="113">
        <v>9.597016987E9</v>
      </c>
      <c r="D882" s="113">
        <v>6.0265556765E11</v>
      </c>
      <c r="E882" s="113">
        <v>1221.0</v>
      </c>
      <c r="F882" s="113" t="s">
        <v>227</v>
      </c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 t="s">
        <v>6030</v>
      </c>
      <c r="C883" s="113" t="s">
        <v>6031</v>
      </c>
      <c r="D883" s="113">
        <v>6.02677378741E11</v>
      </c>
      <c r="E883" s="128">
        <v>1503.0</v>
      </c>
      <c r="F883" s="113" t="s">
        <v>6032</v>
      </c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90" t="s">
        <v>6033</v>
      </c>
      <c r="C884" s="113" t="s">
        <v>6034</v>
      </c>
      <c r="D884" s="113">
        <v>6.02669150672E11</v>
      </c>
      <c r="E884" s="113">
        <v>1180.0</v>
      </c>
      <c r="F884" s="113" t="s">
        <v>39</v>
      </c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90" t="s">
        <v>6035</v>
      </c>
      <c r="C885" s="113">
        <v>4.47475768873E11</v>
      </c>
      <c r="D885" s="113" t="s">
        <v>2870</v>
      </c>
      <c r="E885" s="113">
        <v>2360.0</v>
      </c>
      <c r="F885" s="113" t="s">
        <v>2543</v>
      </c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 t="s">
        <v>6036</v>
      </c>
      <c r="C886" s="113">
        <v>7.010763397E9</v>
      </c>
      <c r="D886" s="113">
        <v>6.39218192819E11</v>
      </c>
      <c r="E886" s="113">
        <v>1604.0</v>
      </c>
      <c r="F886" s="113" t="s">
        <v>6037</v>
      </c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 t="s">
        <v>6038</v>
      </c>
      <c r="C887" s="113">
        <v>8.056290435E9</v>
      </c>
      <c r="D887" s="113">
        <v>6.0265359809E11</v>
      </c>
      <c r="E887" s="113">
        <v>2360.0</v>
      </c>
      <c r="F887" s="113" t="s">
        <v>6039</v>
      </c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 t="s">
        <v>6040</v>
      </c>
      <c r="C888" s="113" t="s">
        <v>2105</v>
      </c>
      <c r="D888" s="113">
        <v>6.02680415304E11</v>
      </c>
      <c r="E888" s="177">
        <v>1180.0</v>
      </c>
      <c r="F888" s="113" t="s">
        <v>6041</v>
      </c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 t="s">
        <v>6042</v>
      </c>
      <c r="C889" s="113">
        <v>7.339556012E9</v>
      </c>
      <c r="D889" s="113">
        <v>6.02680275821E11</v>
      </c>
      <c r="E889" s="113">
        <v>1503.0</v>
      </c>
      <c r="F889" s="113" t="s">
        <v>5277</v>
      </c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 t="s">
        <v>6043</v>
      </c>
      <c r="C890" s="113" t="s">
        <v>6044</v>
      </c>
      <c r="D890" s="113">
        <v>6.02685402228E11</v>
      </c>
      <c r="E890" s="113">
        <v>3150.0</v>
      </c>
      <c r="F890" s="113" t="s">
        <v>4792</v>
      </c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 t="s">
        <v>6045</v>
      </c>
      <c r="C891" s="113">
        <v>8.939130061E9</v>
      </c>
      <c r="D891" s="113">
        <v>6.02695220206E11</v>
      </c>
      <c r="E891" s="113">
        <v>3150.0</v>
      </c>
      <c r="F891" s="113" t="s">
        <v>6009</v>
      </c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 t="s">
        <v>6046</v>
      </c>
      <c r="C892" s="113">
        <v>8.438213435E9</v>
      </c>
      <c r="D892" s="113">
        <v>6.39243015465E11</v>
      </c>
      <c r="E892" s="113">
        <v>2004.0</v>
      </c>
      <c r="F892" s="113" t="s">
        <v>6047</v>
      </c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 t="s">
        <v>6048</v>
      </c>
      <c r="C893" s="113">
        <v>8.870399528E9</v>
      </c>
      <c r="D893" s="121"/>
      <c r="E893" s="121"/>
      <c r="F893" s="113" t="s">
        <v>6049</v>
      </c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 t="s">
        <v>6050</v>
      </c>
      <c r="C894" s="113">
        <v>6.369343702E9</v>
      </c>
      <c r="D894" s="113" t="s">
        <v>6051</v>
      </c>
      <c r="E894" s="113">
        <v>1180.0</v>
      </c>
      <c r="F894" s="113" t="s">
        <v>6052</v>
      </c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 t="s">
        <v>6053</v>
      </c>
      <c r="C895" s="113">
        <v>9.344352717E9</v>
      </c>
      <c r="D895" s="113">
        <v>6.39283064844E11</v>
      </c>
      <c r="E895" s="113">
        <v>7111.0</v>
      </c>
      <c r="F895" s="113" t="s">
        <v>6054</v>
      </c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8" t="s">
        <v>6055</v>
      </c>
      <c r="B896" s="113" t="s">
        <v>6056</v>
      </c>
      <c r="C896" s="113">
        <v>9.884688306E9</v>
      </c>
      <c r="D896" s="113">
        <v>1.17753898354E11</v>
      </c>
      <c r="E896" s="113">
        <v>3150.0</v>
      </c>
      <c r="F896" s="113" t="s">
        <v>88</v>
      </c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 t="s">
        <v>6057</v>
      </c>
      <c r="C897" s="113">
        <v>7.094925336E9</v>
      </c>
      <c r="D897" s="113">
        <v>6.39388473517E11</v>
      </c>
      <c r="E897" s="113">
        <v>3150.0</v>
      </c>
      <c r="F897" s="113" t="s">
        <v>3337</v>
      </c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 t="s">
        <v>6058</v>
      </c>
      <c r="C898" s="113">
        <v>6.369411107E9</v>
      </c>
      <c r="D898" s="113">
        <v>6.39349278268E11</v>
      </c>
      <c r="E898" s="113">
        <v>1503.0</v>
      </c>
      <c r="F898" s="113" t="s">
        <v>6059</v>
      </c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 t="s">
        <v>6060</v>
      </c>
      <c r="C899" s="113" t="s">
        <v>6061</v>
      </c>
      <c r="D899" s="113"/>
      <c r="E899" s="113">
        <v>3150.0</v>
      </c>
      <c r="F899" s="113" t="s">
        <v>3362</v>
      </c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113" t="s">
        <v>3374</v>
      </c>
      <c r="C900" s="113">
        <v>9.867229834E9</v>
      </c>
      <c r="D900" s="113">
        <v>1.17757403858E11</v>
      </c>
      <c r="E900" s="113">
        <v>3150.0</v>
      </c>
      <c r="F900" s="113" t="s">
        <v>4792</v>
      </c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 t="s">
        <v>6062</v>
      </c>
      <c r="C901" s="113" t="s">
        <v>6063</v>
      </c>
      <c r="D901" s="113" t="s">
        <v>6064</v>
      </c>
      <c r="E901" s="113">
        <v>3150.0</v>
      </c>
      <c r="F901" s="113" t="s">
        <v>6065</v>
      </c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 t="s">
        <v>6066</v>
      </c>
      <c r="C902" s="113" t="s">
        <v>6067</v>
      </c>
      <c r="D902" s="113">
        <v>1.54290968292E11</v>
      </c>
      <c r="E902" s="113">
        <v>3150.0</v>
      </c>
      <c r="F902" s="113" t="s">
        <v>2725</v>
      </c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90" t="s">
        <v>6068</v>
      </c>
      <c r="C903" s="113" t="s">
        <v>6069</v>
      </c>
      <c r="D903" s="113">
        <v>1.17760843491E11</v>
      </c>
      <c r="E903" s="113">
        <v>1180.0</v>
      </c>
      <c r="F903" s="113" t="s">
        <v>6070</v>
      </c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3" t="s">
        <v>5922</v>
      </c>
      <c r="B904" s="113" t="s">
        <v>6071</v>
      </c>
      <c r="C904" s="113">
        <v>9.820325995E9</v>
      </c>
      <c r="D904" s="113">
        <v>6.02611173184E11</v>
      </c>
      <c r="E904" s="113">
        <v>1503.0</v>
      </c>
      <c r="F904" s="113" t="s">
        <v>6072</v>
      </c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 t="s">
        <v>6073</v>
      </c>
      <c r="C905" s="113" t="s">
        <v>6074</v>
      </c>
      <c r="D905" s="121"/>
      <c r="E905" s="113">
        <v>3150.0</v>
      </c>
      <c r="F905" s="113" t="s">
        <v>6075</v>
      </c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 t="s">
        <v>6076</v>
      </c>
      <c r="C906" s="113">
        <v>9.444979768E9</v>
      </c>
      <c r="D906" s="113" t="s">
        <v>6077</v>
      </c>
      <c r="E906" s="113">
        <v>3006.0</v>
      </c>
      <c r="F906" s="113" t="s">
        <v>5447</v>
      </c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 t="s">
        <v>6078</v>
      </c>
      <c r="C907" s="113">
        <v>9.003366852E9</v>
      </c>
      <c r="D907" s="113">
        <v>6.39363984161E11</v>
      </c>
      <c r="E907" s="113">
        <v>3150.0</v>
      </c>
      <c r="F907" s="113" t="s">
        <v>6009</v>
      </c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113" t="s">
        <v>1297</v>
      </c>
      <c r="C908" s="121">
        <f>+919159671156</f>
        <v>919159671156</v>
      </c>
      <c r="D908" s="113">
        <v>6.69504524954E11</v>
      </c>
      <c r="E908" s="113">
        <v>1680.0</v>
      </c>
      <c r="F908" s="113" t="s">
        <v>6079</v>
      </c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90" t="s">
        <v>6080</v>
      </c>
      <c r="C909" s="113">
        <v>8.903877714E9</v>
      </c>
      <c r="D909" s="113">
        <v>6.39318799815E11</v>
      </c>
      <c r="E909" s="113">
        <v>3006.0</v>
      </c>
      <c r="F909" s="113" t="s">
        <v>6081</v>
      </c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 t="s">
        <v>6082</v>
      </c>
      <c r="C910" s="113" t="s">
        <v>6083</v>
      </c>
      <c r="D910" s="121"/>
      <c r="E910" s="113">
        <v>3501.0</v>
      </c>
      <c r="F910" s="113" t="s">
        <v>58</v>
      </c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8" t="s">
        <v>6084</v>
      </c>
      <c r="B911" s="90" t="s">
        <v>6085</v>
      </c>
      <c r="C911" s="113">
        <v>9.633812054E9</v>
      </c>
      <c r="D911" s="113" t="s">
        <v>6086</v>
      </c>
      <c r="E911" s="113">
        <v>3150.0</v>
      </c>
      <c r="F911" s="113" t="s">
        <v>4792</v>
      </c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113" t="s">
        <v>6087</v>
      </c>
      <c r="C912" s="121">
        <f>12635524496 </f>
        <v>12635524496</v>
      </c>
      <c r="D912" s="121"/>
      <c r="E912" s="113">
        <v>3527.0</v>
      </c>
      <c r="F912" s="113" t="s">
        <v>6088</v>
      </c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113" t="s">
        <v>6089</v>
      </c>
      <c r="C913" s="113" t="s">
        <v>6090</v>
      </c>
      <c r="D913" s="121"/>
      <c r="E913" s="113">
        <v>1575.0</v>
      </c>
      <c r="F913" s="113" t="s">
        <v>3546</v>
      </c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113" t="s">
        <v>6091</v>
      </c>
      <c r="C914" s="113">
        <v>9.789989995E9</v>
      </c>
      <c r="D914" s="121"/>
      <c r="E914" s="121"/>
      <c r="F914" s="113" t="s">
        <v>6092</v>
      </c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90" t="s">
        <v>6093</v>
      </c>
      <c r="C915" s="113" t="s">
        <v>6094</v>
      </c>
      <c r="D915" s="113">
        <v>6.02888011023E11</v>
      </c>
      <c r="E915" s="113">
        <v>1503.0</v>
      </c>
      <c r="F915" s="113" t="s">
        <v>6095</v>
      </c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90" t="s">
        <v>6096</v>
      </c>
      <c r="C916" s="113" t="s">
        <v>6097</v>
      </c>
      <c r="D916" s="113">
        <v>6.02865054679E11</v>
      </c>
      <c r="E916" s="113">
        <v>1503.0</v>
      </c>
      <c r="F916" s="113" t="s">
        <v>6098</v>
      </c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90" t="s">
        <v>5721</v>
      </c>
      <c r="C917" s="113">
        <v>9.003987663E9</v>
      </c>
      <c r="D917" s="113">
        <v>1.17803748096E11</v>
      </c>
      <c r="E917" s="113">
        <v>1503.0</v>
      </c>
      <c r="F917" s="113" t="s">
        <v>6099</v>
      </c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3" t="s">
        <v>6100</v>
      </c>
      <c r="C918" s="113" t="s">
        <v>6101</v>
      </c>
      <c r="D918" s="121"/>
      <c r="E918" s="113">
        <v>1503.0</v>
      </c>
      <c r="F918" s="113" t="s">
        <v>6102</v>
      </c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113" t="s">
        <v>2527</v>
      </c>
      <c r="C919" s="113" t="s">
        <v>6103</v>
      </c>
      <c r="D919" s="121"/>
      <c r="E919" s="113">
        <v>6000.0</v>
      </c>
      <c r="F919" s="113" t="s">
        <v>6104</v>
      </c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21"/>
      <c r="C920" s="121"/>
      <c r="D920" s="121"/>
      <c r="E920" s="121"/>
      <c r="F920" s="113" t="s">
        <v>6105</v>
      </c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5"/>
      <c r="C921" s="121"/>
      <c r="D921" s="121"/>
      <c r="E921" s="121"/>
      <c r="F921" s="113" t="s">
        <v>6106</v>
      </c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 t="s">
        <v>6107</v>
      </c>
      <c r="C922" s="113">
        <v>8.778255897E9</v>
      </c>
      <c r="D922" s="113">
        <v>8.76974327292E11</v>
      </c>
      <c r="E922" s="113">
        <v>3150.0</v>
      </c>
      <c r="F922" s="113" t="s">
        <v>2725</v>
      </c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 t="s">
        <v>6108</v>
      </c>
      <c r="C923" s="113">
        <v>9.790766095E9</v>
      </c>
      <c r="D923" s="113">
        <v>6.02881150348E11</v>
      </c>
      <c r="E923" s="113">
        <v>3150.0</v>
      </c>
      <c r="F923" s="113" t="s">
        <v>2725</v>
      </c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13" t="s">
        <v>179</v>
      </c>
      <c r="C924" s="113" t="s">
        <v>6109</v>
      </c>
      <c r="D924" s="113" t="s">
        <v>6110</v>
      </c>
      <c r="E924" s="113">
        <v>2360.0</v>
      </c>
      <c r="F924" s="113" t="s">
        <v>6111</v>
      </c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21"/>
      <c r="C925" s="121"/>
      <c r="D925" s="121"/>
      <c r="E925" s="121"/>
      <c r="F925" s="113" t="s">
        <v>257</v>
      </c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90" t="s">
        <v>4952</v>
      </c>
      <c r="C926" s="113" t="s">
        <v>6112</v>
      </c>
      <c r="D926" s="113">
        <v>6.02875226309E11</v>
      </c>
      <c r="E926" s="113">
        <v>1180.0</v>
      </c>
      <c r="F926" s="113" t="s">
        <v>299</v>
      </c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8" t="s">
        <v>6113</v>
      </c>
      <c r="B927" s="90" t="s">
        <v>6114</v>
      </c>
      <c r="C927" s="113" t="s">
        <v>6115</v>
      </c>
      <c r="D927" s="113">
        <v>6.02902539715E11</v>
      </c>
      <c r="E927" s="113">
        <v>1180.0</v>
      </c>
      <c r="F927" s="113" t="s">
        <v>299</v>
      </c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 t="s">
        <v>6116</v>
      </c>
      <c r="C928" s="113" t="s">
        <v>6117</v>
      </c>
      <c r="D928" s="113">
        <v>1.09082372084E11</v>
      </c>
      <c r="E928" s="113">
        <v>1680.0</v>
      </c>
      <c r="F928" s="113" t="s">
        <v>6118</v>
      </c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 t="s">
        <v>6119</v>
      </c>
      <c r="C929" s="113" t="s">
        <v>6120</v>
      </c>
      <c r="D929" s="113" t="s">
        <v>6120</v>
      </c>
      <c r="E929" s="113">
        <v>4806.0</v>
      </c>
      <c r="F929" s="113" t="s">
        <v>6121</v>
      </c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 t="s">
        <v>6122</v>
      </c>
      <c r="C930" s="113">
        <v>9.443393528E9</v>
      </c>
      <c r="D930" s="113">
        <v>6.0287329115E11</v>
      </c>
      <c r="E930" s="113">
        <v>3150.0</v>
      </c>
      <c r="F930" s="113" t="s">
        <v>3371</v>
      </c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 t="s">
        <v>6123</v>
      </c>
      <c r="C931" s="113" t="s">
        <v>6124</v>
      </c>
      <c r="D931" s="113">
        <v>6.39516419127E11</v>
      </c>
      <c r="E931" s="113">
        <v>1503.0</v>
      </c>
      <c r="F931" s="113" t="s">
        <v>6125</v>
      </c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 t="s">
        <v>6126</v>
      </c>
      <c r="C932" s="113" t="s">
        <v>4430</v>
      </c>
      <c r="D932" s="113">
        <v>6.39598523888E11</v>
      </c>
      <c r="E932" s="113">
        <v>3150.0</v>
      </c>
      <c r="F932" s="113" t="s">
        <v>4792</v>
      </c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 t="s">
        <v>6127</v>
      </c>
      <c r="C933" s="113" t="s">
        <v>6128</v>
      </c>
      <c r="D933" s="113">
        <v>6.39511711557E11</v>
      </c>
      <c r="E933" s="113">
        <v>3006.0</v>
      </c>
      <c r="F933" s="113" t="s">
        <v>6129</v>
      </c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 t="s">
        <v>6130</v>
      </c>
      <c r="C934" s="113">
        <v>9.042693139E9</v>
      </c>
      <c r="D934" s="113">
        <v>6.39455000956E11</v>
      </c>
      <c r="E934" s="113">
        <v>3150.0</v>
      </c>
      <c r="F934" s="113" t="s">
        <v>3351</v>
      </c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 t="s">
        <v>6131</v>
      </c>
      <c r="C935" s="113">
        <v>9.566235692E9</v>
      </c>
      <c r="D935" s="113">
        <v>6.39579021716E11</v>
      </c>
      <c r="E935" s="113">
        <v>4806.0</v>
      </c>
      <c r="F935" s="113" t="s">
        <v>6132</v>
      </c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 t="s">
        <v>5405</v>
      </c>
      <c r="C936" s="121">
        <f>14162716046</f>
        <v>14162716046</v>
      </c>
      <c r="D936" s="121"/>
      <c r="E936" s="113">
        <v>1100.0</v>
      </c>
      <c r="F936" s="113" t="s">
        <v>6133</v>
      </c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 t="s">
        <v>6134</v>
      </c>
      <c r="C937" s="113">
        <v>9.566022996E9</v>
      </c>
      <c r="D937" s="113">
        <v>6.02965798326E11</v>
      </c>
      <c r="E937" s="113">
        <v>3150.0</v>
      </c>
      <c r="F937" s="113" t="s">
        <v>88</v>
      </c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 t="s">
        <v>6135</v>
      </c>
      <c r="C938" s="113" t="s">
        <v>6136</v>
      </c>
      <c r="D938" s="113">
        <v>6.39582231585E11</v>
      </c>
      <c r="E938" s="113">
        <v>3360.0</v>
      </c>
      <c r="F938" s="113" t="s">
        <v>6137</v>
      </c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 t="s">
        <v>6138</v>
      </c>
      <c r="C939" s="113">
        <v>7.639116286E9</v>
      </c>
      <c r="D939" s="113">
        <v>6.02829744455E11</v>
      </c>
      <c r="E939" s="113">
        <v>3150.0</v>
      </c>
      <c r="F939" s="113" t="s">
        <v>125</v>
      </c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 t="s">
        <v>6139</v>
      </c>
      <c r="C940" s="113" t="s">
        <v>6140</v>
      </c>
      <c r="D940" s="113">
        <v>5.23303581618E11</v>
      </c>
      <c r="E940" s="113">
        <v>6300.0</v>
      </c>
      <c r="F940" s="113" t="s">
        <v>6141</v>
      </c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 t="s">
        <v>6142</v>
      </c>
      <c r="C941" s="113" t="s">
        <v>6143</v>
      </c>
      <c r="D941" s="113" t="s">
        <v>6144</v>
      </c>
      <c r="E941" s="113">
        <v>9612.0</v>
      </c>
      <c r="F941" s="113" t="s">
        <v>6145</v>
      </c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90" t="s">
        <v>6114</v>
      </c>
      <c r="C942" s="113" t="s">
        <v>6115</v>
      </c>
      <c r="D942" s="121"/>
      <c r="E942" s="113">
        <v>2004.0</v>
      </c>
      <c r="F942" s="113" t="s">
        <v>6146</v>
      </c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 t="s">
        <v>6147</v>
      </c>
      <c r="C943" s="113" t="s">
        <v>6148</v>
      </c>
      <c r="D943" s="113">
        <v>6.02946255105E11</v>
      </c>
      <c r="E943" s="113">
        <v>3150.0</v>
      </c>
      <c r="F943" s="113" t="s">
        <v>3362</v>
      </c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 t="s">
        <v>6149</v>
      </c>
      <c r="C944" s="113" t="s">
        <v>6112</v>
      </c>
      <c r="D944" s="113">
        <v>6.39588550233E11</v>
      </c>
      <c r="E944" s="113">
        <v>1503.0</v>
      </c>
      <c r="F944" s="113" t="s">
        <v>5434</v>
      </c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 t="s">
        <v>6150</v>
      </c>
      <c r="C945" s="113" t="s">
        <v>6151</v>
      </c>
      <c r="D945" s="113">
        <v>6.3950413528E11</v>
      </c>
      <c r="E945" s="113">
        <v>1503.0</v>
      </c>
      <c r="F945" s="113" t="s">
        <v>6152</v>
      </c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 t="s">
        <v>6153</v>
      </c>
      <c r="C946" s="113">
        <v>9.16381550509E11</v>
      </c>
      <c r="D946" s="113">
        <v>6.39534561043E11</v>
      </c>
      <c r="E946" s="113">
        <v>4806.0</v>
      </c>
      <c r="F946" s="113" t="s">
        <v>6154</v>
      </c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 t="s">
        <v>4704</v>
      </c>
      <c r="C947" s="113">
        <v>7.373123472E9</v>
      </c>
      <c r="D947" s="113">
        <v>6.02945572916E11</v>
      </c>
      <c r="E947" s="113">
        <v>4806.0</v>
      </c>
      <c r="F947" s="113" t="s">
        <v>2814</v>
      </c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 t="s">
        <v>6155</v>
      </c>
      <c r="C948" s="113" t="s">
        <v>6156</v>
      </c>
      <c r="D948" s="113">
        <v>6.02801668827E11</v>
      </c>
      <c r="E948" s="113">
        <v>3150.0</v>
      </c>
      <c r="F948" s="113" t="s">
        <v>3362</v>
      </c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 t="s">
        <v>6157</v>
      </c>
      <c r="C949" s="113">
        <v>9.880895692E9</v>
      </c>
      <c r="D949" s="121"/>
      <c r="E949" s="113">
        <v>3150.0</v>
      </c>
      <c r="F949" s="113" t="s">
        <v>3362</v>
      </c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 t="s">
        <v>6158</v>
      </c>
      <c r="C950" s="113" t="s">
        <v>6159</v>
      </c>
      <c r="D950" s="113">
        <v>6.02948831854E11</v>
      </c>
      <c r="E950" s="113">
        <v>4806.0</v>
      </c>
      <c r="F950" s="113" t="s">
        <v>6160</v>
      </c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 t="s">
        <v>6161</v>
      </c>
      <c r="C951" s="113" t="s">
        <v>6162</v>
      </c>
      <c r="D951" s="113">
        <v>6.02948357622E11</v>
      </c>
      <c r="E951" s="113">
        <v>250.0</v>
      </c>
      <c r="F951" s="113" t="s">
        <v>6163</v>
      </c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 t="s">
        <v>6164</v>
      </c>
      <c r="C952" s="113">
        <v>8.884355303E9</v>
      </c>
      <c r="D952" s="113">
        <v>6.02916131786E11</v>
      </c>
      <c r="E952" s="113">
        <v>2000.0</v>
      </c>
      <c r="F952" s="113" t="s">
        <v>6165</v>
      </c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 t="s">
        <v>6166</v>
      </c>
      <c r="C953" s="113">
        <v>9.886606926E9</v>
      </c>
      <c r="D953" s="113">
        <v>6.39591448759E11</v>
      </c>
      <c r="E953" s="113">
        <v>3150.0</v>
      </c>
      <c r="F953" s="113" t="s">
        <v>88</v>
      </c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 t="s">
        <v>6167</v>
      </c>
      <c r="C954" s="113" t="s">
        <v>6168</v>
      </c>
      <c r="D954" s="113" t="s">
        <v>6169</v>
      </c>
      <c r="E954" s="113">
        <v>1503.0</v>
      </c>
      <c r="F954" s="113" t="s">
        <v>6170</v>
      </c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 t="s">
        <v>6171</v>
      </c>
      <c r="C955" s="113">
        <v>9.481716925E9</v>
      </c>
      <c r="D955" s="113">
        <v>6.90970886617E11</v>
      </c>
      <c r="E955" s="113">
        <v>3150.0</v>
      </c>
      <c r="F955" s="113" t="s">
        <v>125</v>
      </c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3" t="s">
        <v>6172</v>
      </c>
      <c r="C956" s="113" t="s">
        <v>6173</v>
      </c>
      <c r="D956" s="113">
        <v>6.39532989702E11</v>
      </c>
      <c r="E956" s="113">
        <v>1050.0</v>
      </c>
      <c r="F956" s="113" t="s">
        <v>6174</v>
      </c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3" t="s">
        <v>6175</v>
      </c>
      <c r="C957" s="113" t="s">
        <v>6176</v>
      </c>
      <c r="D957" s="113">
        <v>6.39528257169E11</v>
      </c>
      <c r="E957" s="113">
        <v>3360.0</v>
      </c>
      <c r="F957" s="113" t="s">
        <v>6177</v>
      </c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3" t="s">
        <v>6178</v>
      </c>
      <c r="C958" s="113" t="s">
        <v>6179</v>
      </c>
      <c r="D958" s="121"/>
      <c r="E958" s="113">
        <v>10715.0</v>
      </c>
      <c r="F958" s="113" t="s">
        <v>4363</v>
      </c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 t="s">
        <v>6180</v>
      </c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5"/>
      <c r="C960" s="121"/>
      <c r="D960" s="121"/>
      <c r="E960" s="121"/>
      <c r="F960" s="113" t="s">
        <v>96</v>
      </c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5"/>
      <c r="C961" s="121"/>
      <c r="D961" s="121"/>
      <c r="E961" s="121"/>
      <c r="F961" s="113" t="s">
        <v>6181</v>
      </c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5"/>
      <c r="C962" s="121"/>
      <c r="D962" s="121"/>
      <c r="E962" s="121"/>
      <c r="F962" s="113" t="s">
        <v>6182</v>
      </c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8" t="s">
        <v>6183</v>
      </c>
      <c r="B963" s="90" t="s">
        <v>6184</v>
      </c>
      <c r="C963" s="113" t="s">
        <v>6185</v>
      </c>
      <c r="D963" s="113">
        <v>6.39680064034E11</v>
      </c>
      <c r="E963" s="113">
        <v>3604.0</v>
      </c>
      <c r="F963" s="113" t="s">
        <v>6160</v>
      </c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 t="s">
        <v>6186</v>
      </c>
      <c r="C964" s="113">
        <v>8.838334566E9</v>
      </c>
      <c r="D964" s="113">
        <v>6.3959298205E11</v>
      </c>
      <c r="E964" s="113">
        <v>3150.0</v>
      </c>
      <c r="F964" s="113" t="s">
        <v>3351</v>
      </c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 t="s">
        <v>6187</v>
      </c>
      <c r="C965" s="113">
        <v>9.444039772E9</v>
      </c>
      <c r="D965" s="113">
        <v>6.39542593145E11</v>
      </c>
      <c r="E965" s="113">
        <v>3150.0</v>
      </c>
      <c r="F965" s="113" t="s">
        <v>3351</v>
      </c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 t="s">
        <v>6188</v>
      </c>
      <c r="C966" s="113" t="s">
        <v>6189</v>
      </c>
      <c r="D966" s="113">
        <v>6.03087525342E11</v>
      </c>
      <c r="E966" s="113">
        <v>4806.0</v>
      </c>
      <c r="F966" s="113" t="s">
        <v>96</v>
      </c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90" t="s">
        <v>6190</v>
      </c>
      <c r="C967" s="113">
        <v>8.667552532E9</v>
      </c>
      <c r="D967" s="113">
        <v>6.39671489774E11</v>
      </c>
      <c r="E967" s="113">
        <v>4806.0</v>
      </c>
      <c r="F967" s="113" t="s">
        <v>2814</v>
      </c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 t="s">
        <v>6191</v>
      </c>
      <c r="C968" s="113">
        <v>8.438213435E9</v>
      </c>
      <c r="D968" s="113">
        <v>6.03085012775E11</v>
      </c>
      <c r="E968" s="113">
        <v>2004.0</v>
      </c>
      <c r="F968" s="113" t="s">
        <v>6192</v>
      </c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 t="s">
        <v>6193</v>
      </c>
      <c r="C969" s="113">
        <v>9.841302868E9</v>
      </c>
      <c r="D969" s="113">
        <v>6.39515965165E11</v>
      </c>
      <c r="E969" s="113">
        <v>3150.0</v>
      </c>
      <c r="F969" s="113" t="s">
        <v>88</v>
      </c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 t="s">
        <v>6194</v>
      </c>
      <c r="C970" s="113">
        <v>9.739911598E9</v>
      </c>
      <c r="D970" s="113">
        <v>1.17882584283E11</v>
      </c>
      <c r="E970" s="113">
        <v>4806.0</v>
      </c>
      <c r="F970" s="113" t="s">
        <v>5660</v>
      </c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 t="s">
        <v>6195</v>
      </c>
      <c r="C971" s="113" t="s">
        <v>6196</v>
      </c>
      <c r="D971" s="113" t="s">
        <v>6197</v>
      </c>
      <c r="E971" s="113">
        <v>2004.0</v>
      </c>
      <c r="F971" s="113" t="s">
        <v>6198</v>
      </c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 t="s">
        <v>6199</v>
      </c>
      <c r="C972" s="113" t="s">
        <v>6200</v>
      </c>
      <c r="D972" s="113">
        <v>1.17891660233E11</v>
      </c>
      <c r="E972" s="113">
        <v>4806.0</v>
      </c>
      <c r="F972" s="113" t="s">
        <v>6201</v>
      </c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 t="s">
        <v>1922</v>
      </c>
      <c r="C973" s="113">
        <v>9.841457049E9</v>
      </c>
      <c r="D973" s="113">
        <v>6.39638578566E11</v>
      </c>
      <c r="E973" s="113">
        <v>4806.0</v>
      </c>
      <c r="F973" s="113" t="s">
        <v>6202</v>
      </c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 t="s">
        <v>6203</v>
      </c>
      <c r="C974" s="113">
        <v>9.17664822E9</v>
      </c>
      <c r="D974" s="113">
        <v>5.86231323708E11</v>
      </c>
      <c r="E974" s="113">
        <v>4806.0</v>
      </c>
      <c r="F974" s="113" t="s">
        <v>2814</v>
      </c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 t="s">
        <v>6204</v>
      </c>
      <c r="C975" s="113" t="s">
        <v>6205</v>
      </c>
      <c r="D975" s="113" t="s">
        <v>6206</v>
      </c>
      <c r="E975" s="113">
        <v>2360.0</v>
      </c>
      <c r="F975" s="113" t="s">
        <v>1927</v>
      </c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 t="s">
        <v>6207</v>
      </c>
      <c r="C976" s="113" t="s">
        <v>6208</v>
      </c>
      <c r="D976" s="113">
        <v>6.3964198273E11</v>
      </c>
      <c r="E976" s="113">
        <v>3150.0</v>
      </c>
      <c r="F976" s="113" t="s">
        <v>3362</v>
      </c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 t="s">
        <v>6209</v>
      </c>
      <c r="C977" s="113">
        <v>9.003987663E9</v>
      </c>
      <c r="D977" s="113">
        <v>1.17890607444E11</v>
      </c>
      <c r="E977" s="113">
        <v>1503.0</v>
      </c>
      <c r="F977" s="113" t="s">
        <v>6210</v>
      </c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 t="s">
        <v>6211</v>
      </c>
      <c r="C978" s="113" t="s">
        <v>6212</v>
      </c>
      <c r="D978" s="113" t="s">
        <v>6213</v>
      </c>
      <c r="E978" s="113">
        <v>3150.0</v>
      </c>
      <c r="F978" s="113" t="s">
        <v>3362</v>
      </c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 t="s">
        <v>6214</v>
      </c>
      <c r="C979" s="113" t="s">
        <v>6215</v>
      </c>
      <c r="D979" s="113" t="s">
        <v>6216</v>
      </c>
      <c r="E979" s="113">
        <v>4806.0</v>
      </c>
      <c r="F979" s="113" t="s">
        <v>3537</v>
      </c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 t="s">
        <v>6217</v>
      </c>
      <c r="C980" s="113">
        <v>9.094342835E9</v>
      </c>
      <c r="D980" s="113">
        <v>6.03053835735E11</v>
      </c>
      <c r="E980" s="113">
        <v>1503.0</v>
      </c>
      <c r="F980" s="113" t="s">
        <v>6218</v>
      </c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 t="s">
        <v>6219</v>
      </c>
      <c r="C981" s="113" t="s">
        <v>6220</v>
      </c>
      <c r="D981" s="113">
        <v>6.03033625979E11</v>
      </c>
      <c r="E981" s="113">
        <v>3150.0</v>
      </c>
      <c r="F981" s="113" t="s">
        <v>3362</v>
      </c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 t="s">
        <v>6221</v>
      </c>
      <c r="C982" s="113">
        <v>8.5260905438E10</v>
      </c>
      <c r="D982" s="113">
        <v>6.03088419676E11</v>
      </c>
      <c r="E982" s="113">
        <v>4667.0</v>
      </c>
      <c r="F982" s="113" t="s">
        <v>6222</v>
      </c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 t="s">
        <v>6223</v>
      </c>
      <c r="C983" s="121">
        <f>491708543898</f>
        <v>491708543898</v>
      </c>
      <c r="D983" s="113">
        <v>6.39627871164E11</v>
      </c>
      <c r="E983" s="113">
        <v>3150.0</v>
      </c>
      <c r="F983" s="113" t="s">
        <v>169</v>
      </c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 t="s">
        <v>6224</v>
      </c>
      <c r="C984" s="113">
        <v>7.695839619E9</v>
      </c>
      <c r="D984" s="113" t="s">
        <v>6225</v>
      </c>
      <c r="E984" s="113">
        <v>2443.0</v>
      </c>
      <c r="F984" s="113" t="s">
        <v>220</v>
      </c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 t="s">
        <v>6226</v>
      </c>
      <c r="C985" s="113" t="s">
        <v>6227</v>
      </c>
      <c r="D985" s="113">
        <v>6.03012163598E11</v>
      </c>
      <c r="E985" s="113">
        <v>4806.0</v>
      </c>
      <c r="F985" s="113" t="s">
        <v>2814</v>
      </c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 t="s">
        <v>6228</v>
      </c>
      <c r="C986" s="113">
        <v>8.825530233E9</v>
      </c>
      <c r="D986" s="113">
        <v>6.0300412787E11</v>
      </c>
      <c r="E986" s="113">
        <v>1503.0</v>
      </c>
      <c r="F986" s="113" t="s">
        <v>6229</v>
      </c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 t="s">
        <v>6230</v>
      </c>
      <c r="C987" s="113">
        <v>9.884881313E9</v>
      </c>
      <c r="D987" s="113">
        <v>1.17908115367E11</v>
      </c>
      <c r="E987" s="113">
        <v>4316.0</v>
      </c>
      <c r="F987" s="113" t="s">
        <v>6231</v>
      </c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 t="s">
        <v>6232</v>
      </c>
      <c r="C988" s="113">
        <v>8.296957447E9</v>
      </c>
      <c r="D988" s="113">
        <v>6.03093195851E11</v>
      </c>
      <c r="E988" s="113">
        <v>3150.0</v>
      </c>
      <c r="F988" s="113" t="s">
        <v>4755</v>
      </c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 t="s">
        <v>6233</v>
      </c>
      <c r="C989" s="113">
        <v>9.489843762E9</v>
      </c>
      <c r="D989" s="113">
        <v>1.09092608454E11</v>
      </c>
      <c r="E989" s="113">
        <v>3150.0</v>
      </c>
      <c r="F989" s="113" t="s">
        <v>169</v>
      </c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90" t="s">
        <v>4766</v>
      </c>
      <c r="C990" s="113">
        <v>9.486521077E9</v>
      </c>
      <c r="D990" s="113">
        <v>1.17912599518E11</v>
      </c>
      <c r="E990" s="113">
        <v>3150.0</v>
      </c>
      <c r="F990" s="113" t="s">
        <v>4792</v>
      </c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 t="s">
        <v>6234</v>
      </c>
      <c r="C991" s="113" t="s">
        <v>6235</v>
      </c>
      <c r="D991" s="113">
        <v>6.03038710482E11</v>
      </c>
      <c r="E991" s="113">
        <v>1503.0</v>
      </c>
      <c r="F991" s="113" t="s">
        <v>4237</v>
      </c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 t="s">
        <v>6236</v>
      </c>
      <c r="C992" s="113">
        <v>9.787749883E9</v>
      </c>
      <c r="D992" s="113">
        <v>6.03088820197E11</v>
      </c>
      <c r="E992" s="113">
        <v>3150.0</v>
      </c>
      <c r="F992" s="113" t="s">
        <v>169</v>
      </c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 t="s">
        <v>6237</v>
      </c>
      <c r="C993" s="113">
        <v>7.358394805E9</v>
      </c>
      <c r="D993" s="113">
        <v>1.09093363378E11</v>
      </c>
      <c r="E993" s="113">
        <v>3150.0</v>
      </c>
      <c r="F993" s="113" t="s">
        <v>169</v>
      </c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 t="s">
        <v>6238</v>
      </c>
      <c r="C994" s="113">
        <v>1.17920249604E11</v>
      </c>
      <c r="D994" s="113" t="s">
        <v>6239</v>
      </c>
      <c r="E994" s="113">
        <v>3150.0</v>
      </c>
      <c r="F994" s="113">
        <v>9.787305558E9</v>
      </c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 t="s">
        <v>6240</v>
      </c>
      <c r="C995" s="113">
        <v>9.524686218E9</v>
      </c>
      <c r="D995" s="113">
        <v>6.03087260895E11</v>
      </c>
      <c r="E995" s="113">
        <v>3150.0</v>
      </c>
      <c r="F995" s="113" t="s">
        <v>4792</v>
      </c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 t="s">
        <v>6241</v>
      </c>
      <c r="C996" s="113">
        <v>9.361768816E9</v>
      </c>
      <c r="D996" s="113" t="s">
        <v>6242</v>
      </c>
      <c r="E996" s="113">
        <v>6300.0</v>
      </c>
      <c r="F996" s="113" t="s">
        <v>6243</v>
      </c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8" t="s">
        <v>6244</v>
      </c>
      <c r="B997" s="113" t="s">
        <v>6245</v>
      </c>
      <c r="C997" s="113" t="s">
        <v>6246</v>
      </c>
      <c r="D997" s="113">
        <v>6.03151259124E11</v>
      </c>
      <c r="E997" s="113">
        <v>2004.0</v>
      </c>
      <c r="F997" s="113" t="s">
        <v>6247</v>
      </c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 t="s">
        <v>6248</v>
      </c>
      <c r="C998" s="113">
        <v>9.042906195E9</v>
      </c>
      <c r="D998" s="113" t="s">
        <v>6249</v>
      </c>
      <c r="E998" s="113">
        <v>3150.0</v>
      </c>
      <c r="F998" s="113" t="s">
        <v>4792</v>
      </c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 t="s">
        <v>6250</v>
      </c>
      <c r="C999" s="113" t="s">
        <v>5121</v>
      </c>
      <c r="D999" s="113">
        <v>6.03043174183E11</v>
      </c>
      <c r="E999" s="113">
        <v>3150.0</v>
      </c>
      <c r="F999" s="113" t="s">
        <v>4792</v>
      </c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 t="s">
        <v>6251</v>
      </c>
      <c r="C1000" s="113">
        <v>9.790796599E9</v>
      </c>
      <c r="D1000" s="113">
        <v>6.0305903687E11</v>
      </c>
      <c r="E1000" s="113">
        <v>3150.0</v>
      </c>
      <c r="F1000" s="113" t="s">
        <v>4792</v>
      </c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 t="s">
        <v>6252</v>
      </c>
      <c r="C1001" s="113">
        <v>9.791428257E9</v>
      </c>
      <c r="D1001" s="113">
        <v>6.03175422169E11</v>
      </c>
      <c r="E1001" s="113">
        <v>3150.0</v>
      </c>
      <c r="F1001" s="113" t="s">
        <v>6253</v>
      </c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 t="s">
        <v>6254</v>
      </c>
      <c r="C1002" s="113">
        <v>9.791107775E9</v>
      </c>
      <c r="D1002" s="113">
        <v>1.17928014927E11</v>
      </c>
      <c r="E1002" s="113">
        <v>3150.0</v>
      </c>
      <c r="F1002" s="113" t="s">
        <v>88</v>
      </c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 t="s">
        <v>6255</v>
      </c>
      <c r="C1003" s="113" t="s">
        <v>6256</v>
      </c>
      <c r="D1003" s="113">
        <v>6.03159974529E11</v>
      </c>
      <c r="E1003" s="113">
        <v>4806.0</v>
      </c>
      <c r="F1003" s="113" t="s">
        <v>6257</v>
      </c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 t="s">
        <v>6258</v>
      </c>
      <c r="C1004" s="113">
        <v>4.4739372864E11</v>
      </c>
      <c r="D1004" s="121"/>
      <c r="E1004" s="113">
        <v>3150.0</v>
      </c>
      <c r="F1004" s="113" t="s">
        <v>3337</v>
      </c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 t="s">
        <v>6259</v>
      </c>
      <c r="C1005" s="113">
        <v>9.791551098E9</v>
      </c>
      <c r="D1005" s="113">
        <v>6.03104165561E11</v>
      </c>
      <c r="E1005" s="113">
        <v>3150.0</v>
      </c>
      <c r="F1005" s="113" t="s">
        <v>6260</v>
      </c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 t="s">
        <v>6261</v>
      </c>
      <c r="C1006" s="113">
        <v>9.980505841E9</v>
      </c>
      <c r="D1006" s="113">
        <v>6.03146875335E11</v>
      </c>
      <c r="E1006" s="113">
        <v>3150.0</v>
      </c>
      <c r="F1006" s="113" t="s">
        <v>3362</v>
      </c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 t="s">
        <v>6262</v>
      </c>
      <c r="C1007" s="113">
        <v>9.500263444E9</v>
      </c>
      <c r="D1007" s="113">
        <v>6.0315054876E11</v>
      </c>
      <c r="E1007" s="113">
        <v>4806.0</v>
      </c>
      <c r="F1007" s="113" t="s">
        <v>3460</v>
      </c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 t="s">
        <v>6263</v>
      </c>
      <c r="C1008" s="113">
        <v>9.884609573E9</v>
      </c>
      <c r="D1008" s="113">
        <v>3.96410760979E11</v>
      </c>
      <c r="E1008" s="113">
        <v>3267.0</v>
      </c>
      <c r="F1008" s="113" t="s">
        <v>6264</v>
      </c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 t="s">
        <v>6265</v>
      </c>
      <c r="C1009" s="113">
        <v>9.884029025E9</v>
      </c>
      <c r="D1009" s="113">
        <v>6.03125677909E11</v>
      </c>
      <c r="E1009" s="113">
        <v>3150.0</v>
      </c>
      <c r="F1009" s="113" t="s">
        <v>169</v>
      </c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 t="s">
        <v>6266</v>
      </c>
      <c r="C1010" s="113">
        <v>8.344520679E9</v>
      </c>
      <c r="D1010" s="113">
        <v>1.1793958142E11</v>
      </c>
      <c r="E1010" s="113">
        <v>3150.0</v>
      </c>
      <c r="F1010" s="113" t="s">
        <v>3362</v>
      </c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 t="s">
        <v>6267</v>
      </c>
      <c r="C1011" s="113" t="s">
        <v>6268</v>
      </c>
      <c r="D1011" s="113">
        <v>6.03110294619E11</v>
      </c>
      <c r="E1011" s="113">
        <v>3150.0</v>
      </c>
      <c r="F1011" s="113" t="s">
        <v>3351</v>
      </c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 t="s">
        <v>6269</v>
      </c>
      <c r="C1012" s="113">
        <v>9.952949411E9</v>
      </c>
      <c r="D1012" s="113">
        <v>6.03193098097E11</v>
      </c>
      <c r="E1012" s="113">
        <v>3360.0</v>
      </c>
      <c r="F1012" s="113" t="s">
        <v>6270</v>
      </c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 t="s">
        <v>6271</v>
      </c>
      <c r="C1013" s="113">
        <v>9.524485696E9</v>
      </c>
      <c r="D1013" s="121"/>
      <c r="E1013" s="121"/>
      <c r="F1013" s="113" t="s">
        <v>6272</v>
      </c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 t="s">
        <v>6273</v>
      </c>
      <c r="C1014" s="113" t="s">
        <v>6274</v>
      </c>
      <c r="D1014" s="113">
        <v>6.3973080525E11</v>
      </c>
      <c r="E1014" s="113">
        <v>3150.0</v>
      </c>
      <c r="F1014" s="113" t="s">
        <v>3362</v>
      </c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 t="s">
        <v>6275</v>
      </c>
      <c r="C1015" s="113" t="s">
        <v>6276</v>
      </c>
      <c r="D1015" s="113">
        <v>6.03163197744E11</v>
      </c>
      <c r="E1015" s="113">
        <v>1000.0</v>
      </c>
      <c r="F1015" s="113" t="s">
        <v>6277</v>
      </c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 t="s">
        <v>6278</v>
      </c>
      <c r="C1016" s="113" t="s">
        <v>6279</v>
      </c>
      <c r="D1016" s="113">
        <v>6.03110294619E11</v>
      </c>
      <c r="E1016" s="113">
        <v>3150.0</v>
      </c>
      <c r="F1016" s="113" t="s">
        <v>4792</v>
      </c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 t="s">
        <v>6280</v>
      </c>
      <c r="C1017" s="113" t="s">
        <v>6281</v>
      </c>
      <c r="D1017" s="113" t="s">
        <v>6282</v>
      </c>
      <c r="E1017" s="113">
        <v>3150.0</v>
      </c>
      <c r="F1017" s="113" t="s">
        <v>58</v>
      </c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90" t="s">
        <v>6283</v>
      </c>
      <c r="C1018" s="113" t="s">
        <v>3362</v>
      </c>
      <c r="D1018" s="113">
        <v>6.39757921239E11</v>
      </c>
      <c r="E1018" s="113">
        <v>3150.0</v>
      </c>
      <c r="F1018" s="113" t="s">
        <v>3362</v>
      </c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 t="s">
        <v>6284</v>
      </c>
      <c r="C1019" s="113">
        <v>6.300506473E9</v>
      </c>
      <c r="D1019" s="113" t="s">
        <v>6285</v>
      </c>
      <c r="E1019" s="113">
        <v>3150.0</v>
      </c>
      <c r="F1019" s="113" t="s">
        <v>2725</v>
      </c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 t="s">
        <v>6286</v>
      </c>
      <c r="C1020" s="113">
        <v>7.4835454E9</v>
      </c>
      <c r="D1020" s="113">
        <v>6.39715714141E11</v>
      </c>
      <c r="E1020" s="113">
        <v>3150.0</v>
      </c>
      <c r="F1020" s="113" t="s">
        <v>2725</v>
      </c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 t="s">
        <v>6287</v>
      </c>
      <c r="C1021" s="113">
        <v>7.338777518E9</v>
      </c>
      <c r="D1021" s="113" t="s">
        <v>6288</v>
      </c>
      <c r="E1021" s="113">
        <v>3150.0</v>
      </c>
      <c r="F1021" s="113" t="s">
        <v>3362</v>
      </c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 t="s">
        <v>6289</v>
      </c>
      <c r="C1022" s="113">
        <v>9.791181582E9</v>
      </c>
      <c r="D1022" s="113">
        <v>1.17952826703E11</v>
      </c>
      <c r="E1022" s="113">
        <v>3150.0</v>
      </c>
      <c r="F1022" s="113" t="s">
        <v>6009</v>
      </c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 t="s">
        <v>6290</v>
      </c>
      <c r="C1023" s="113">
        <v>9.947892727E9</v>
      </c>
      <c r="D1023" s="113" t="s">
        <v>6291</v>
      </c>
      <c r="E1023" s="113">
        <v>3150.0</v>
      </c>
      <c r="F1023" s="113" t="s">
        <v>3362</v>
      </c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21"/>
      <c r="B1024" s="113" t="s">
        <v>6292</v>
      </c>
      <c r="C1024" s="113" t="s">
        <v>6293</v>
      </c>
      <c r="D1024" s="113">
        <v>2.81403494961E11</v>
      </c>
      <c r="E1024" s="113">
        <v>1503.0</v>
      </c>
      <c r="F1024" s="113" t="s">
        <v>6294</v>
      </c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21"/>
      <c r="B1025" s="113" t="s">
        <v>6295</v>
      </c>
      <c r="C1025" s="113" t="s">
        <v>6296</v>
      </c>
      <c r="D1025" s="113">
        <v>1.09098559324E11</v>
      </c>
      <c r="E1025" s="113">
        <v>1503.0</v>
      </c>
      <c r="F1025" s="113" t="s">
        <v>6297</v>
      </c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21"/>
      <c r="B1026" s="113" t="s">
        <v>6298</v>
      </c>
      <c r="C1026" s="113" t="s">
        <v>6299</v>
      </c>
      <c r="D1026" s="121"/>
      <c r="E1026" s="113">
        <v>4316.0</v>
      </c>
      <c r="F1026" s="113" t="s">
        <v>6300</v>
      </c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 t="s">
        <v>6301</v>
      </c>
      <c r="C1027" s="113" t="s">
        <v>6302</v>
      </c>
      <c r="D1027" s="113">
        <v>1.38644948986E11</v>
      </c>
      <c r="E1027" s="113">
        <v>3150.0</v>
      </c>
      <c r="F1027" s="113" t="s">
        <v>3362</v>
      </c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 t="s">
        <v>6303</v>
      </c>
      <c r="C1028" s="113" t="s">
        <v>6304</v>
      </c>
      <c r="D1028" s="113">
        <v>6.03176884938E11</v>
      </c>
      <c r="E1028" s="113">
        <v>350.0</v>
      </c>
      <c r="F1028" s="113" t="s">
        <v>6305</v>
      </c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 t="s">
        <v>6306</v>
      </c>
      <c r="C1029" s="113" t="s">
        <v>6307</v>
      </c>
      <c r="D1029" s="113">
        <v>6.50804449895E11</v>
      </c>
      <c r="E1029" s="113">
        <v>1503.0</v>
      </c>
      <c r="F1029" s="113" t="s">
        <v>6308</v>
      </c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32" t="s">
        <v>6309</v>
      </c>
      <c r="C1030" s="113">
        <v>8.883942555E9</v>
      </c>
      <c r="D1030" s="121"/>
      <c r="E1030" s="113">
        <v>3276.0</v>
      </c>
      <c r="F1030" s="113" t="s">
        <v>6310</v>
      </c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 t="s">
        <v>6311</v>
      </c>
      <c r="C1031" s="113">
        <v>9.500834738E9</v>
      </c>
      <c r="D1031" s="113">
        <v>6.03188878207E11</v>
      </c>
      <c r="E1031" s="113">
        <v>3150.0</v>
      </c>
      <c r="F1031" s="113" t="s">
        <v>88</v>
      </c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 t="s">
        <v>6312</v>
      </c>
      <c r="C1032" s="113" t="s">
        <v>6313</v>
      </c>
      <c r="D1032" s="113">
        <v>6.03195328523E11</v>
      </c>
      <c r="E1032" s="113">
        <v>1180.0</v>
      </c>
      <c r="F1032" s="113" t="s">
        <v>39</v>
      </c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 t="s">
        <v>6314</v>
      </c>
      <c r="C1033" s="113">
        <v>9.080243835E9</v>
      </c>
      <c r="D1033" s="113">
        <v>6.39773829108E11</v>
      </c>
      <c r="E1033" s="113">
        <v>3150.0</v>
      </c>
      <c r="F1033" s="113" t="s">
        <v>3362</v>
      </c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 t="s">
        <v>6315</v>
      </c>
      <c r="C1034" s="113">
        <v>9.600096952E9</v>
      </c>
      <c r="D1034" s="113">
        <v>6.39744420735E11</v>
      </c>
      <c r="E1034" s="113">
        <v>3150.0</v>
      </c>
      <c r="F1034" s="113" t="s">
        <v>88</v>
      </c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 t="s">
        <v>6316</v>
      </c>
      <c r="C1035" s="121">
        <f>+918825473869</f>
        <v>918825473869</v>
      </c>
      <c r="D1035" s="113">
        <v>6.0319818551E11</v>
      </c>
      <c r="E1035" s="113">
        <v>3150.0</v>
      </c>
      <c r="F1035" s="32" t="s">
        <v>4792</v>
      </c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32" t="s">
        <v>6317</v>
      </c>
      <c r="C1036" s="113">
        <v>9.629835493E9</v>
      </c>
      <c r="D1036" s="113">
        <v>6.39710729646E11</v>
      </c>
      <c r="E1036" s="113">
        <v>4806.0</v>
      </c>
      <c r="F1036" s="113" t="s">
        <v>2814</v>
      </c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 t="s">
        <v>6318</v>
      </c>
      <c r="C1037" s="113">
        <v>9.080324973E9</v>
      </c>
      <c r="D1037" s="113">
        <v>6.39745529546E11</v>
      </c>
      <c r="E1037" s="113">
        <v>3150.0</v>
      </c>
      <c r="F1037" s="113" t="s">
        <v>125</v>
      </c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 t="s">
        <v>6319</v>
      </c>
      <c r="C1038" s="113" t="s">
        <v>6320</v>
      </c>
      <c r="D1038" s="113">
        <v>6.39765330799E11</v>
      </c>
      <c r="E1038" s="113">
        <v>3150.0</v>
      </c>
      <c r="F1038" s="113" t="s">
        <v>2725</v>
      </c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 t="s">
        <v>6321</v>
      </c>
      <c r="C1039" s="113" t="s">
        <v>3482</v>
      </c>
      <c r="D1039" s="113" t="s">
        <v>6322</v>
      </c>
      <c r="E1039" s="113">
        <v>3150.0</v>
      </c>
      <c r="F1039" s="113" t="s">
        <v>88</v>
      </c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 t="s">
        <v>6323</v>
      </c>
      <c r="C1040" s="113" t="s">
        <v>6324</v>
      </c>
      <c r="D1040" s="113">
        <v>6.0315188866E11</v>
      </c>
      <c r="E1040" s="113">
        <v>3150.0</v>
      </c>
      <c r="F1040" s="113" t="s">
        <v>3362</v>
      </c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 t="s">
        <v>6325</v>
      </c>
      <c r="C1041" s="113" t="s">
        <v>6326</v>
      </c>
      <c r="D1041" s="113">
        <v>6.03103305204E11</v>
      </c>
      <c r="E1041" s="113">
        <v>3150.0</v>
      </c>
      <c r="F1041" s="113" t="s">
        <v>88</v>
      </c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 t="s">
        <v>6327</v>
      </c>
      <c r="C1042" s="113" t="s">
        <v>6328</v>
      </c>
      <c r="D1042" s="121"/>
      <c r="E1042" s="113">
        <v>3150.0</v>
      </c>
      <c r="F1042" s="113" t="s">
        <v>112</v>
      </c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 t="s">
        <v>6329</v>
      </c>
      <c r="C1043" s="113">
        <v>8.754681053E9</v>
      </c>
      <c r="D1043" s="113">
        <v>6.03105625449E11</v>
      </c>
      <c r="E1043" s="113">
        <v>3150.0</v>
      </c>
      <c r="F1043" s="113" t="s">
        <v>6330</v>
      </c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 t="s">
        <v>6331</v>
      </c>
      <c r="C1044" s="113">
        <v>9.962997576E9</v>
      </c>
      <c r="D1044" s="113">
        <v>6.3976070052E11</v>
      </c>
      <c r="E1044" s="113">
        <v>3150.0</v>
      </c>
      <c r="F1044" s="113" t="s">
        <v>88</v>
      </c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 t="s">
        <v>6332</v>
      </c>
      <c r="C1045" s="113">
        <v>8.667632036E9</v>
      </c>
      <c r="D1045" s="113" t="s">
        <v>6008</v>
      </c>
      <c r="E1045" s="113">
        <v>3150.0</v>
      </c>
      <c r="F1045" s="113" t="s">
        <v>88</v>
      </c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 t="s">
        <v>6333</v>
      </c>
      <c r="C1046" s="113" t="s">
        <v>6334</v>
      </c>
      <c r="D1046" s="113" t="s">
        <v>6335</v>
      </c>
      <c r="E1046" s="113">
        <v>3150.0</v>
      </c>
      <c r="F1046" s="113" t="s">
        <v>3362</v>
      </c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 t="s">
        <v>6336</v>
      </c>
      <c r="C1047" s="113">
        <v>9.205136696E9</v>
      </c>
      <c r="D1047" s="113">
        <v>1.17975688493E11</v>
      </c>
      <c r="E1047" s="113">
        <v>3150.0</v>
      </c>
      <c r="F1047" s="113" t="s">
        <v>88</v>
      </c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A1048" s="112"/>
      <c r="B1048" s="113" t="s">
        <v>6337</v>
      </c>
      <c r="C1048" s="113" t="s">
        <v>6338</v>
      </c>
      <c r="D1048" s="113">
        <v>6.39706337421E11</v>
      </c>
      <c r="E1048" s="113">
        <v>1180.0</v>
      </c>
      <c r="F1048" s="113" t="s">
        <v>121</v>
      </c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A1049" s="112"/>
      <c r="B1049" s="113" t="s">
        <v>6190</v>
      </c>
      <c r="C1049" s="113">
        <v>8.248260676E9</v>
      </c>
      <c r="D1049" s="113">
        <v>1.17977638015E11</v>
      </c>
      <c r="E1049" s="113">
        <v>3150.0</v>
      </c>
      <c r="F1049" s="113" t="s">
        <v>88</v>
      </c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A1050" s="112"/>
      <c r="B1050" s="113" t="s">
        <v>6339</v>
      </c>
      <c r="C1050" s="113" t="s">
        <v>6340</v>
      </c>
      <c r="D1050" s="113">
        <v>1.03446534213E11</v>
      </c>
      <c r="E1050" s="113">
        <v>3150.0</v>
      </c>
      <c r="F1050" s="113" t="s">
        <v>88</v>
      </c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A1051" s="174">
        <v>46023.0</v>
      </c>
      <c r="B1051" s="113" t="s">
        <v>6341</v>
      </c>
      <c r="C1051" s="113">
        <v>9.03709038E9</v>
      </c>
      <c r="D1051" s="113">
        <v>1.17978356064E11</v>
      </c>
      <c r="E1051" s="113">
        <v>3150.0</v>
      </c>
      <c r="F1051" s="113" t="s">
        <v>6342</v>
      </c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A1052" s="112"/>
      <c r="B1052" s="113" t="s">
        <v>6343</v>
      </c>
      <c r="C1052" s="113">
        <v>9.444471913E9</v>
      </c>
      <c r="D1052" s="113">
        <v>6.03214261202E11</v>
      </c>
      <c r="E1052" s="113">
        <v>3150.0</v>
      </c>
      <c r="F1052" s="113" t="s">
        <v>4799</v>
      </c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A1053" s="112"/>
      <c r="B1053" s="113" t="s">
        <v>6344</v>
      </c>
      <c r="C1053" s="113">
        <v>9.444496906E9</v>
      </c>
      <c r="D1053" s="113">
        <v>6.03214649788E11</v>
      </c>
      <c r="E1053" s="113">
        <v>4806.0</v>
      </c>
      <c r="F1053" s="113" t="s">
        <v>6345</v>
      </c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A1054" s="112"/>
      <c r="B1054" s="113" t="s">
        <v>6346</v>
      </c>
      <c r="C1054" s="113">
        <v>6.369899767E9</v>
      </c>
      <c r="D1054" s="113">
        <v>1.17980238466E11</v>
      </c>
      <c r="E1054" s="113">
        <v>3150.0</v>
      </c>
      <c r="F1054" s="113" t="s">
        <v>88</v>
      </c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A1055" s="112"/>
      <c r="B1055" s="113" t="s">
        <v>6347</v>
      </c>
      <c r="C1055" s="113">
        <v>9.841457049E9</v>
      </c>
      <c r="D1055" s="113">
        <v>6.3984080808E11</v>
      </c>
      <c r="E1055" s="113">
        <v>3150.0</v>
      </c>
      <c r="F1055" s="113" t="s">
        <v>4792</v>
      </c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A1056" s="112"/>
      <c r="B1056" s="113" t="s">
        <v>6348</v>
      </c>
      <c r="C1056" s="113" t="s">
        <v>6349</v>
      </c>
      <c r="D1056" s="113" t="s">
        <v>6350</v>
      </c>
      <c r="E1056" s="113">
        <v>4810.0</v>
      </c>
      <c r="F1056" s="113" t="s">
        <v>6351</v>
      </c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A1057" s="112"/>
      <c r="B1057" s="113" t="s">
        <v>6352</v>
      </c>
      <c r="C1057" s="113" t="s">
        <v>4872</v>
      </c>
      <c r="D1057" s="113">
        <v>6.39852111665E11</v>
      </c>
      <c r="E1057" s="113">
        <v>3150.0</v>
      </c>
      <c r="F1057" s="113" t="s">
        <v>88</v>
      </c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A1058" s="112"/>
      <c r="B1058" s="113" t="s">
        <v>6353</v>
      </c>
      <c r="C1058" s="113">
        <v>7.639789224E9</v>
      </c>
      <c r="D1058" s="113">
        <v>1.17983587459E11</v>
      </c>
      <c r="E1058" s="113">
        <v>350.0</v>
      </c>
      <c r="F1058" s="113" t="s">
        <v>6354</v>
      </c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A1059" s="112"/>
      <c r="B1059" s="113" t="s">
        <v>6355</v>
      </c>
      <c r="C1059" s="113">
        <v>9.489692734E9</v>
      </c>
      <c r="D1059" s="113">
        <v>6.39838755883E11</v>
      </c>
      <c r="E1059" s="113">
        <v>3150.0</v>
      </c>
      <c r="F1059" s="113" t="s">
        <v>3337</v>
      </c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A1060" s="112"/>
      <c r="B1060" s="113" t="s">
        <v>6356</v>
      </c>
      <c r="C1060" s="113" t="s">
        <v>6357</v>
      </c>
      <c r="D1060" s="113">
        <v>1.1798448914E11</v>
      </c>
      <c r="E1060" s="113">
        <v>1503.0</v>
      </c>
      <c r="F1060" s="113" t="s">
        <v>6358</v>
      </c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A1061" s="112"/>
      <c r="B1061" s="113" t="s">
        <v>6359</v>
      </c>
      <c r="C1061" s="113" t="s">
        <v>6360</v>
      </c>
      <c r="D1061" s="113">
        <v>6.03281588484E11</v>
      </c>
      <c r="E1061" s="113">
        <v>3150.0</v>
      </c>
      <c r="F1061" s="113" t="s">
        <v>3337</v>
      </c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A1062" s="112"/>
      <c r="B1062" s="113" t="s">
        <v>6361</v>
      </c>
      <c r="C1062" s="113">
        <v>9.092855566E9</v>
      </c>
      <c r="D1062" s="113" t="s">
        <v>6004</v>
      </c>
      <c r="E1062" s="113">
        <v>3006.0</v>
      </c>
      <c r="F1062" s="113" t="s">
        <v>6362</v>
      </c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A1063" s="112"/>
      <c r="B1063" s="113" t="s">
        <v>6363</v>
      </c>
      <c r="C1063" s="113">
        <v>9.940173939E9</v>
      </c>
      <c r="D1063" s="113">
        <v>1.09103155463E11</v>
      </c>
      <c r="E1063" s="113">
        <v>3150.0</v>
      </c>
      <c r="F1063" s="113" t="s">
        <v>169</v>
      </c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A1064" s="112"/>
      <c r="B1064" s="113" t="s">
        <v>6348</v>
      </c>
      <c r="C1064" s="113" t="s">
        <v>6349</v>
      </c>
      <c r="D1064" s="113">
        <v>6.03263090006E11</v>
      </c>
      <c r="E1064" s="113">
        <v>250.0</v>
      </c>
      <c r="F1064" s="113" t="s">
        <v>6364</v>
      </c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A1065" s="112"/>
      <c r="B1065" s="113" t="s">
        <v>6365</v>
      </c>
      <c r="C1065" s="113">
        <v>7.094842257E9</v>
      </c>
      <c r="D1065" s="113">
        <v>1.14032847122E11</v>
      </c>
      <c r="E1065" s="113">
        <v>3150.0</v>
      </c>
      <c r="F1065" s="113" t="s">
        <v>88</v>
      </c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A1066" s="112"/>
      <c r="B1066" s="113" t="s">
        <v>6366</v>
      </c>
      <c r="C1066" s="113">
        <v>9.965184624E9</v>
      </c>
      <c r="D1066" s="113">
        <v>6.03227158862E11</v>
      </c>
      <c r="E1066" s="113">
        <v>3150.0</v>
      </c>
      <c r="F1066" s="113" t="s">
        <v>3337</v>
      </c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A1067" s="112"/>
      <c r="B1067" s="113" t="s">
        <v>512</v>
      </c>
      <c r="C1067" s="113">
        <v>9.566796427E9</v>
      </c>
      <c r="D1067" s="113">
        <v>6.03271386799E11</v>
      </c>
      <c r="E1067" s="113">
        <v>3150.0</v>
      </c>
      <c r="F1067" s="113" t="s">
        <v>88</v>
      </c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A1068" s="112"/>
      <c r="B1068" s="113" t="s">
        <v>6367</v>
      </c>
      <c r="C1068" s="113" t="s">
        <v>6368</v>
      </c>
      <c r="D1068" s="113" t="s">
        <v>6369</v>
      </c>
      <c r="E1068" s="113">
        <v>2360.0</v>
      </c>
      <c r="F1068" s="113" t="s">
        <v>3406</v>
      </c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A1069" s="112"/>
      <c r="B1069" s="113" t="s">
        <v>6370</v>
      </c>
      <c r="C1069" s="113">
        <v>9.944875629E9</v>
      </c>
      <c r="D1069" s="113">
        <v>6.3982481785E11</v>
      </c>
      <c r="E1069" s="113">
        <v>3150.0</v>
      </c>
      <c r="F1069" s="113" t="s">
        <v>3337</v>
      </c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A1070" s="112"/>
      <c r="B1070" s="113" t="s">
        <v>6371</v>
      </c>
      <c r="C1070" s="113">
        <v>9.841768344E9</v>
      </c>
      <c r="D1070" s="113">
        <v>6.39835072711E11</v>
      </c>
      <c r="E1070" s="113">
        <v>3150.0</v>
      </c>
      <c r="F1070" s="113" t="s">
        <v>3337</v>
      </c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A1071" s="112"/>
      <c r="B1071" s="113" t="s">
        <v>1617</v>
      </c>
      <c r="C1071" s="113">
        <v>8.526760255E9</v>
      </c>
      <c r="D1071" s="113">
        <v>6.03232467317E11</v>
      </c>
      <c r="E1071" s="113">
        <v>3150.0</v>
      </c>
      <c r="F1071" s="113" t="s">
        <v>125</v>
      </c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A1072" s="112"/>
      <c r="B1072" s="113" t="s">
        <v>1469</v>
      </c>
      <c r="C1072" s="113" t="s">
        <v>6372</v>
      </c>
      <c r="D1072" s="113" t="s">
        <v>6373</v>
      </c>
      <c r="E1072" s="113">
        <v>3150.0</v>
      </c>
      <c r="F1072" s="113" t="s">
        <v>4792</v>
      </c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A1073" s="112"/>
      <c r="B1073" s="113" t="s">
        <v>6374</v>
      </c>
      <c r="C1073" s="113">
        <v>9.289129516E9</v>
      </c>
      <c r="D1073" s="121"/>
      <c r="E1073" s="113">
        <v>3150.0</v>
      </c>
      <c r="F1073" s="113" t="s">
        <v>3337</v>
      </c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A1074" s="112"/>
      <c r="B1074" s="113" t="s">
        <v>6375</v>
      </c>
      <c r="C1074" s="113">
        <v>6.380865892E9</v>
      </c>
      <c r="D1074" s="113">
        <v>6.03213165985E11</v>
      </c>
      <c r="E1074" s="113">
        <v>3150.0</v>
      </c>
      <c r="F1074" s="113" t="s">
        <v>88</v>
      </c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A1075" s="112"/>
      <c r="B1075" s="113" t="s">
        <v>6376</v>
      </c>
      <c r="C1075" s="113">
        <v>9.961072413E9</v>
      </c>
      <c r="D1075" s="113">
        <v>1.00015400551E11</v>
      </c>
      <c r="E1075" s="113">
        <v>3150.0</v>
      </c>
      <c r="F1075" s="113" t="s">
        <v>4792</v>
      </c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A1076" s="112"/>
      <c r="B1076" s="113" t="s">
        <v>6377</v>
      </c>
      <c r="C1076" s="113" t="s">
        <v>6378</v>
      </c>
      <c r="D1076" s="113">
        <v>6.3983005841E11</v>
      </c>
      <c r="E1076" s="113">
        <v>3150.0</v>
      </c>
      <c r="F1076" s="113" t="s">
        <v>58</v>
      </c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A1077" s="112"/>
      <c r="B1077" s="113" t="s">
        <v>1115</v>
      </c>
      <c r="C1077" s="113">
        <v>7.867074506E9</v>
      </c>
      <c r="D1077" s="113">
        <v>6.3986811908E11</v>
      </c>
      <c r="E1077" s="113">
        <v>3150.0</v>
      </c>
      <c r="F1077" s="113" t="s">
        <v>88</v>
      </c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A1078" s="112"/>
      <c r="B1078" s="113" t="s">
        <v>6379</v>
      </c>
      <c r="C1078" s="113">
        <v>9.363234677E9</v>
      </c>
      <c r="D1078" s="113">
        <v>1.17991981735E11</v>
      </c>
      <c r="E1078" s="113">
        <v>3006.0</v>
      </c>
      <c r="F1078" s="113" t="s">
        <v>6380</v>
      </c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A1079" s="112"/>
      <c r="B1079" s="113" t="s">
        <v>6381</v>
      </c>
      <c r="C1079" s="113" t="s">
        <v>6382</v>
      </c>
      <c r="D1079" s="113">
        <v>6.39893617874E11</v>
      </c>
      <c r="E1079" s="113">
        <v>3150.0</v>
      </c>
      <c r="F1079" s="113" t="s">
        <v>58</v>
      </c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A1080" s="112"/>
      <c r="B1080" s="113" t="s">
        <v>6383</v>
      </c>
      <c r="C1080" s="113">
        <v>9.84029612E9</v>
      </c>
      <c r="D1080" s="113">
        <v>6.39858025484E11</v>
      </c>
      <c r="E1080" s="113">
        <v>3150.0</v>
      </c>
      <c r="F1080" s="113" t="s">
        <v>6384</v>
      </c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A1081" s="112"/>
      <c r="B1081" s="113" t="s">
        <v>3312</v>
      </c>
      <c r="C1081" s="113">
        <v>9.629303195E9</v>
      </c>
      <c r="D1081" s="113">
        <v>6.39840488276E11</v>
      </c>
      <c r="E1081" s="113">
        <v>3150.0</v>
      </c>
      <c r="F1081" s="113" t="s">
        <v>4792</v>
      </c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A1082" s="112"/>
      <c r="B1082" s="113" t="s">
        <v>6385</v>
      </c>
      <c r="C1082" s="113">
        <v>7.411377656E9</v>
      </c>
      <c r="D1082" s="113">
        <v>6.03267613826E11</v>
      </c>
      <c r="E1082" s="113">
        <v>3150.0</v>
      </c>
      <c r="F1082" s="113" t="s">
        <v>125</v>
      </c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13" t="s">
        <v>6386</v>
      </c>
      <c r="C1083" s="113">
        <v>9.177055334E9</v>
      </c>
      <c r="D1083" s="113">
        <v>6.39889022113E11</v>
      </c>
      <c r="E1083" s="113">
        <v>3150.0</v>
      </c>
      <c r="F1083" s="113" t="s">
        <v>4787</v>
      </c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  <row r="1971" ht="15.75" customHeight="1">
      <c r="A1971" s="112"/>
      <c r="B1971" s="121"/>
      <c r="C1971" s="121"/>
      <c r="D1971" s="121"/>
      <c r="E1971" s="121"/>
      <c r="F1971" s="121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  <c r="W1971" s="112"/>
      <c r="X1971" s="112"/>
      <c r="Y1971" s="112"/>
      <c r="Z1971" s="112"/>
    </row>
    <row r="1972" ht="15.75" customHeight="1">
      <c r="A1972" s="112"/>
      <c r="B1972" s="121"/>
      <c r="C1972" s="121"/>
      <c r="D1972" s="121"/>
      <c r="E1972" s="121"/>
      <c r="F1972" s="121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  <c r="W1972" s="112"/>
      <c r="X1972" s="112"/>
      <c r="Y1972" s="112"/>
      <c r="Z1972" s="112"/>
    </row>
    <row r="1973" ht="15.75" customHeight="1">
      <c r="A1973" s="112"/>
      <c r="B1973" s="121"/>
      <c r="C1973" s="121"/>
      <c r="D1973" s="121"/>
      <c r="E1973" s="121"/>
      <c r="F1973" s="121"/>
      <c r="G1973" s="112"/>
      <c r="H1973" s="112"/>
      <c r="I1973" s="112"/>
      <c r="J1973" s="112"/>
      <c r="K1973" s="112"/>
      <c r="L1973" s="112"/>
      <c r="M1973" s="112"/>
      <c r="N1973" s="112"/>
      <c r="O1973" s="112"/>
      <c r="P1973" s="112"/>
      <c r="Q1973" s="112"/>
      <c r="R1973" s="112"/>
      <c r="S1973" s="112"/>
      <c r="T1973" s="112"/>
      <c r="U1973" s="112"/>
      <c r="V1973" s="112"/>
      <c r="W1973" s="112"/>
      <c r="X1973" s="112"/>
      <c r="Y1973" s="112"/>
      <c r="Z1973" s="112"/>
    </row>
  </sheetData>
  <conditionalFormatting sqref="D1:D752 D754:D764 D766:D1973 C1025">
    <cfRule type="expression" dxfId="3" priority="1">
      <formula>COUNTIF($D$1:$D$973,D1)&gt;1</formula>
    </cfRule>
  </conditionalFormatting>
  <conditionalFormatting sqref="D534:D535">
    <cfRule type="notContainsBlanks" dxfId="2" priority="2">
      <formula>LEN(TRIM(D534))&gt;0</formula>
    </cfRule>
  </conditionalFormatting>
  <conditionalFormatting sqref="D460">
    <cfRule type="expression" dxfId="3" priority="3">
      <formula>COUNTIF($D$1:$D$1991,D1)&gt;1</formula>
    </cfRule>
  </conditionalFormatting>
  <hyperlinks>
    <hyperlink r:id="rId1" ref="A1"/>
  </hyperlink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3" man="1"/>
  </rowBreaks>
  <colBreaks count="1" manualBreakCount="1">
    <brk id="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178" t="s">
        <v>6387</v>
      </c>
      <c r="B1" s="134" t="s">
        <v>1</v>
      </c>
      <c r="C1" s="134" t="s">
        <v>713</v>
      </c>
      <c r="D1" s="134" t="s">
        <v>714</v>
      </c>
      <c r="E1" s="134" t="s">
        <v>715</v>
      </c>
      <c r="F1" s="134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74">
        <v>46024.0</v>
      </c>
      <c r="B2" s="113" t="s">
        <v>6341</v>
      </c>
      <c r="C2" s="113">
        <v>9.03709038E9</v>
      </c>
      <c r="D2" s="113">
        <v>1.17978356064E11</v>
      </c>
      <c r="E2" s="113">
        <v>3150.0</v>
      </c>
      <c r="F2" s="113" t="s">
        <v>6342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A3" s="112"/>
      <c r="B3" s="113" t="s">
        <v>6343</v>
      </c>
      <c r="C3" s="113">
        <v>9.444471913E9</v>
      </c>
      <c r="D3" s="113">
        <v>6.03214261202E11</v>
      </c>
      <c r="E3" s="113">
        <v>3150.0</v>
      </c>
      <c r="F3" s="113" t="s">
        <v>4799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12"/>
      <c r="B4" s="113" t="s">
        <v>6344</v>
      </c>
      <c r="C4" s="113">
        <v>9.444496906E9</v>
      </c>
      <c r="D4" s="113">
        <v>6.03214649788E11</v>
      </c>
      <c r="E4" s="113">
        <v>4806.0</v>
      </c>
      <c r="F4" s="113" t="s">
        <v>6345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12"/>
      <c r="B5" s="113" t="s">
        <v>6346</v>
      </c>
      <c r="C5" s="113">
        <v>6.369899767E9</v>
      </c>
      <c r="D5" s="113">
        <v>1.17980238466E11</v>
      </c>
      <c r="E5" s="113">
        <v>3150.0</v>
      </c>
      <c r="F5" s="113" t="s">
        <v>88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12"/>
      <c r="B6" s="113" t="s">
        <v>6347</v>
      </c>
      <c r="C6" s="113">
        <v>9.841457049E9</v>
      </c>
      <c r="D6" s="113">
        <v>6.3984080808E11</v>
      </c>
      <c r="E6" s="113">
        <v>3150.0</v>
      </c>
      <c r="F6" s="113" t="s">
        <v>4792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12"/>
      <c r="B7" s="113" t="s">
        <v>6348</v>
      </c>
      <c r="C7" s="113" t="s">
        <v>6349</v>
      </c>
      <c r="D7" s="113" t="s">
        <v>6350</v>
      </c>
      <c r="E7" s="113">
        <v>4810.0</v>
      </c>
      <c r="F7" s="113" t="s">
        <v>6351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12"/>
      <c r="B8" s="113" t="s">
        <v>6352</v>
      </c>
      <c r="C8" s="113" t="s">
        <v>4872</v>
      </c>
      <c r="D8" s="113">
        <v>6.39852111665E11</v>
      </c>
      <c r="E8" s="113">
        <v>3150.0</v>
      </c>
      <c r="F8" s="113" t="s">
        <v>88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12"/>
      <c r="B9" s="113" t="s">
        <v>6353</v>
      </c>
      <c r="C9" s="113">
        <v>7.639789224E9</v>
      </c>
      <c r="D9" s="113">
        <v>1.17983587459E11</v>
      </c>
      <c r="E9" s="113">
        <v>350.0</v>
      </c>
      <c r="F9" s="113" t="s">
        <v>6354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12"/>
      <c r="B10" s="113" t="s">
        <v>6355</v>
      </c>
      <c r="C10" s="113">
        <v>9.489692734E9</v>
      </c>
      <c r="D10" s="113">
        <v>6.39838755883E11</v>
      </c>
      <c r="E10" s="113">
        <v>3150.0</v>
      </c>
      <c r="F10" s="113" t="s">
        <v>3337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15.75" customHeight="1">
      <c r="A11" s="112"/>
      <c r="B11" s="113" t="s">
        <v>6356</v>
      </c>
      <c r="C11" s="113" t="s">
        <v>6357</v>
      </c>
      <c r="D11" s="113">
        <v>1.1798448914E11</v>
      </c>
      <c r="E11" s="113">
        <v>1503.0</v>
      </c>
      <c r="F11" s="113" t="s">
        <v>6358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15.75" customHeight="1">
      <c r="A12" s="112"/>
      <c r="B12" s="113" t="s">
        <v>6359</v>
      </c>
      <c r="C12" s="113" t="s">
        <v>6360</v>
      </c>
      <c r="D12" s="113">
        <v>6.03281588484E11</v>
      </c>
      <c r="E12" s="113">
        <v>3150.0</v>
      </c>
      <c r="F12" s="113" t="s">
        <v>3337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12"/>
      <c r="B13" s="113" t="s">
        <v>6361</v>
      </c>
      <c r="C13" s="113">
        <v>9.092855566E9</v>
      </c>
      <c r="D13" s="113" t="s">
        <v>6004</v>
      </c>
      <c r="E13" s="113">
        <v>3006.0</v>
      </c>
      <c r="F13" s="113" t="s">
        <v>6362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12"/>
      <c r="B14" s="113" t="s">
        <v>6363</v>
      </c>
      <c r="C14" s="113">
        <v>9.940173939E9</v>
      </c>
      <c r="D14" s="113">
        <v>1.09103155463E11</v>
      </c>
      <c r="E14" s="113">
        <v>3150.0</v>
      </c>
      <c r="F14" s="113" t="s">
        <v>169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12"/>
      <c r="B15" s="113" t="s">
        <v>6348</v>
      </c>
      <c r="C15" s="113" t="s">
        <v>6349</v>
      </c>
      <c r="D15" s="113">
        <v>6.03263090006E11</v>
      </c>
      <c r="E15" s="113">
        <v>250.0</v>
      </c>
      <c r="F15" s="113" t="s">
        <v>6364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12"/>
      <c r="B16" s="113" t="s">
        <v>6365</v>
      </c>
      <c r="C16" s="113">
        <v>7.094842257E9</v>
      </c>
      <c r="D16" s="113">
        <v>1.14032847122E11</v>
      </c>
      <c r="E16" s="113">
        <v>3150.0</v>
      </c>
      <c r="F16" s="113" t="s">
        <v>88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12"/>
      <c r="B17" s="113" t="s">
        <v>6366</v>
      </c>
      <c r="C17" s="113">
        <v>9.965184624E9</v>
      </c>
      <c r="D17" s="113">
        <v>6.03227158862E11</v>
      </c>
      <c r="E17" s="113">
        <v>3150.0</v>
      </c>
      <c r="F17" s="113" t="s">
        <v>3337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12"/>
      <c r="B18" s="113" t="s">
        <v>512</v>
      </c>
      <c r="C18" s="113">
        <v>9.566796427E9</v>
      </c>
      <c r="D18" s="113">
        <v>6.03271386799E11</v>
      </c>
      <c r="E18" s="113">
        <v>3150.0</v>
      </c>
      <c r="F18" s="113" t="s">
        <v>88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12"/>
      <c r="B19" s="113" t="s">
        <v>6367</v>
      </c>
      <c r="C19" s="113" t="s">
        <v>6368</v>
      </c>
      <c r="D19" s="113" t="s">
        <v>6369</v>
      </c>
      <c r="E19" s="113">
        <v>2360.0</v>
      </c>
      <c r="F19" s="113" t="s">
        <v>3406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12"/>
      <c r="B20" s="113" t="s">
        <v>6370</v>
      </c>
      <c r="C20" s="113">
        <v>9.944875629E9</v>
      </c>
      <c r="D20" s="113">
        <v>6.3982481785E11</v>
      </c>
      <c r="E20" s="113">
        <v>3150.0</v>
      </c>
      <c r="F20" s="113" t="s">
        <v>3337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12"/>
      <c r="B21" s="113" t="s">
        <v>6371</v>
      </c>
      <c r="C21" s="113">
        <v>9.841768344E9</v>
      </c>
      <c r="D21" s="113">
        <v>6.39835072711E11</v>
      </c>
      <c r="E21" s="113">
        <v>3150.0</v>
      </c>
      <c r="F21" s="113" t="s">
        <v>3337</v>
      </c>
      <c r="G21" s="106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12"/>
      <c r="B22" s="113" t="s">
        <v>1617</v>
      </c>
      <c r="C22" s="113">
        <v>8.526760255E9</v>
      </c>
      <c r="D22" s="113">
        <v>6.03232467317E11</v>
      </c>
      <c r="E22" s="113">
        <v>3150.0</v>
      </c>
      <c r="F22" s="113" t="s">
        <v>125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12"/>
      <c r="B23" s="113" t="s">
        <v>1469</v>
      </c>
      <c r="C23" s="113" t="s">
        <v>6372</v>
      </c>
      <c r="D23" s="113" t="s">
        <v>6373</v>
      </c>
      <c r="E23" s="113">
        <v>3150.0</v>
      </c>
      <c r="F23" s="113" t="s">
        <v>4792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12"/>
      <c r="B24" s="113" t="s">
        <v>6374</v>
      </c>
      <c r="C24" s="113">
        <v>9.289129516E9</v>
      </c>
      <c r="D24" s="121"/>
      <c r="E24" s="113">
        <v>3150.0</v>
      </c>
      <c r="F24" s="113" t="s">
        <v>3337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12"/>
      <c r="B25" s="113" t="s">
        <v>6375</v>
      </c>
      <c r="C25" s="113">
        <v>6.380865892E9</v>
      </c>
      <c r="D25" s="113">
        <v>6.03213165985E11</v>
      </c>
      <c r="E25" s="113">
        <v>3150.0</v>
      </c>
      <c r="F25" s="113" t="s">
        <v>88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12"/>
      <c r="B26" s="113" t="s">
        <v>6376</v>
      </c>
      <c r="C26" s="113">
        <v>9.961072413E9</v>
      </c>
      <c r="D26" s="113">
        <v>1.00015400551E11</v>
      </c>
      <c r="E26" s="113">
        <v>3150.0</v>
      </c>
      <c r="F26" s="113" t="s">
        <v>4792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12"/>
      <c r="B27" s="113" t="s">
        <v>6377</v>
      </c>
      <c r="C27" s="113" t="s">
        <v>6378</v>
      </c>
      <c r="D27" s="113">
        <v>6.3983005841E11</v>
      </c>
      <c r="E27" s="113">
        <v>3150.0</v>
      </c>
      <c r="F27" s="113" t="s">
        <v>58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12"/>
      <c r="B28" s="113" t="s">
        <v>1115</v>
      </c>
      <c r="C28" s="113">
        <v>7.867074506E9</v>
      </c>
      <c r="D28" s="113">
        <v>6.3986811908E11</v>
      </c>
      <c r="E28" s="113">
        <v>3150.0</v>
      </c>
      <c r="F28" s="113" t="s">
        <v>88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12"/>
      <c r="B29" s="113" t="s">
        <v>6379</v>
      </c>
      <c r="C29" s="113">
        <v>9.363234677E9</v>
      </c>
      <c r="D29" s="113">
        <v>1.17991981735E11</v>
      </c>
      <c r="E29" s="113">
        <v>3006.0</v>
      </c>
      <c r="F29" s="113" t="s">
        <v>6380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12"/>
      <c r="B30" s="113" t="s">
        <v>6381</v>
      </c>
      <c r="C30" s="113" t="s">
        <v>6382</v>
      </c>
      <c r="D30" s="113">
        <v>6.39893617874E11</v>
      </c>
      <c r="E30" s="113">
        <v>3150.0</v>
      </c>
      <c r="F30" s="113" t="s">
        <v>58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12"/>
      <c r="B31" s="113" t="s">
        <v>6383</v>
      </c>
      <c r="C31" s="113">
        <v>9.84029612E9</v>
      </c>
      <c r="D31" s="113">
        <v>6.39858025484E11</v>
      </c>
      <c r="E31" s="113">
        <v>3150.0</v>
      </c>
      <c r="F31" s="113" t="s">
        <v>6384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12"/>
      <c r="B32" s="113" t="s">
        <v>3312</v>
      </c>
      <c r="C32" s="113">
        <v>9.629303195E9</v>
      </c>
      <c r="D32" s="113">
        <v>6.39840488276E11</v>
      </c>
      <c r="E32" s="113">
        <v>3150.0</v>
      </c>
      <c r="F32" s="113" t="s">
        <v>4792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12"/>
      <c r="B33" s="113" t="s">
        <v>6385</v>
      </c>
      <c r="C33" s="113">
        <v>7.411377656E9</v>
      </c>
      <c r="D33" s="113">
        <v>6.03267613826E11</v>
      </c>
      <c r="E33" s="113">
        <v>3150.0</v>
      </c>
      <c r="F33" s="113" t="s">
        <v>125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12"/>
      <c r="B34" s="113" t="s">
        <v>6386</v>
      </c>
      <c r="C34" s="113">
        <v>9.177055334E9</v>
      </c>
      <c r="D34" s="113">
        <v>6.39889022113E11</v>
      </c>
      <c r="E34" s="113">
        <v>3150.0</v>
      </c>
      <c r="F34" s="113" t="s">
        <v>4787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79"/>
      <c r="B35" s="180" t="s">
        <v>6388</v>
      </c>
      <c r="C35" s="180">
        <v>9.16360413509E11</v>
      </c>
      <c r="D35" s="180" t="s">
        <v>6389</v>
      </c>
      <c r="E35" s="180">
        <v>3150.0</v>
      </c>
      <c r="F35" s="180" t="s">
        <v>125</v>
      </c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ht="15.75" customHeight="1">
      <c r="A36" s="112"/>
      <c r="B36" s="113" t="s">
        <v>6390</v>
      </c>
      <c r="C36" s="113">
        <v>9.19551914178E11</v>
      </c>
      <c r="D36" s="113">
        <v>6.03254548138E11</v>
      </c>
      <c r="E36" s="113">
        <v>1503.0</v>
      </c>
      <c r="F36" s="113" t="s">
        <v>3821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50"/>
      <c r="B37" s="128" t="s">
        <v>6391</v>
      </c>
      <c r="C37" s="136">
        <v>9.44567663E9</v>
      </c>
      <c r="D37" s="136" t="s">
        <v>6392</v>
      </c>
      <c r="E37" s="136">
        <v>3250.0</v>
      </c>
      <c r="F37" s="136" t="s">
        <v>3351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0"/>
      <c r="B38" s="136" t="s">
        <v>6393</v>
      </c>
      <c r="C38" s="136">
        <v>7.695998168E9</v>
      </c>
      <c r="D38" s="136" t="s">
        <v>6394</v>
      </c>
      <c r="E38" s="136">
        <v>3150.0</v>
      </c>
      <c r="F38" s="136" t="s">
        <v>88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50"/>
      <c r="B39" s="136" t="s">
        <v>204</v>
      </c>
      <c r="C39" s="90">
        <v>9.496302874E9</v>
      </c>
      <c r="D39" s="136">
        <v>6.03246532716E11</v>
      </c>
      <c r="E39" s="136">
        <v>3150.0</v>
      </c>
      <c r="F39" s="136" t="s">
        <v>3362</v>
      </c>
      <c r="G39" s="112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50"/>
      <c r="B40" s="136" t="s">
        <v>6395</v>
      </c>
      <c r="C40" s="136">
        <v>9.037464528E9</v>
      </c>
      <c r="D40" s="136">
        <v>6.39808939582E11</v>
      </c>
      <c r="E40" s="136">
        <v>4806.0</v>
      </c>
      <c r="F40" s="136" t="s">
        <v>6396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136" t="s">
        <v>1297</v>
      </c>
      <c r="C41" s="136">
        <v>9.952774924E9</v>
      </c>
      <c r="D41" s="136">
        <v>6.03246955775E11</v>
      </c>
      <c r="E41" s="136">
        <v>3150.0</v>
      </c>
      <c r="F41" s="136" t="s">
        <v>2725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136" t="s">
        <v>6397</v>
      </c>
      <c r="C42" s="136">
        <v>8.667516014E9</v>
      </c>
      <c r="D42" s="136" t="s">
        <v>6398</v>
      </c>
      <c r="E42" s="136">
        <v>3150.0</v>
      </c>
      <c r="F42" s="136" t="s">
        <v>2725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6399</v>
      </c>
      <c r="C43" s="136">
        <v>9.080107181E9</v>
      </c>
      <c r="D43" s="136">
        <v>1.18002385602E11</v>
      </c>
      <c r="E43" s="136">
        <v>3150.0</v>
      </c>
      <c r="F43" s="142" t="s">
        <v>125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3"/>
      <c r="B44" s="128" t="s">
        <v>6400</v>
      </c>
      <c r="C44" s="128">
        <v>9.003359013E9</v>
      </c>
      <c r="D44" s="128">
        <v>6.03109988089E11</v>
      </c>
      <c r="E44" s="136">
        <v>3150.0</v>
      </c>
      <c r="F44" s="128" t="s">
        <v>3337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5"/>
      <c r="B45" s="136" t="s">
        <v>6401</v>
      </c>
      <c r="C45" s="136" t="s">
        <v>6402</v>
      </c>
      <c r="D45" s="136">
        <v>6.39817037659E11</v>
      </c>
      <c r="E45" s="136">
        <v>3150.0</v>
      </c>
      <c r="F45" s="136" t="s">
        <v>58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0"/>
      <c r="B46" s="136" t="s">
        <v>6403</v>
      </c>
      <c r="C46" s="136">
        <v>4.47309791615E11</v>
      </c>
      <c r="D46" s="136">
        <v>1.949755715E9</v>
      </c>
      <c r="E46" s="136">
        <v>3150.0</v>
      </c>
      <c r="F46" s="136" t="s">
        <v>88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6" t="s">
        <v>6404</v>
      </c>
      <c r="C47" s="136">
        <v>6.383569703E9</v>
      </c>
      <c r="D47" s="136">
        <v>6.9847555321E11</v>
      </c>
      <c r="E47" s="136">
        <v>3150.0</v>
      </c>
      <c r="F47" s="136" t="s">
        <v>88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44"/>
      <c r="B48" s="139" t="s">
        <v>6405</v>
      </c>
      <c r="C48" s="139" t="s">
        <v>6406</v>
      </c>
      <c r="D48" s="139">
        <v>1.09104830234E11</v>
      </c>
      <c r="E48" s="136">
        <v>3150.0</v>
      </c>
      <c r="F48" s="136" t="s">
        <v>3337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44"/>
      <c r="B49" s="139" t="s">
        <v>6407</v>
      </c>
      <c r="C49" s="139" t="s">
        <v>6408</v>
      </c>
      <c r="D49" s="139">
        <v>6.39850344757E11</v>
      </c>
      <c r="E49" s="136">
        <v>3267.0</v>
      </c>
      <c r="F49" s="136" t="s">
        <v>6409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40"/>
      <c r="B50" s="136" t="s">
        <v>6410</v>
      </c>
      <c r="C50" s="136">
        <v>9.952030693E9</v>
      </c>
      <c r="D50" s="136">
        <v>6.03250001165E11</v>
      </c>
      <c r="E50" s="136">
        <v>3150.0</v>
      </c>
      <c r="F50" s="136" t="s">
        <v>125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136" t="s">
        <v>6411</v>
      </c>
      <c r="C51" s="136">
        <v>9.535935025E9</v>
      </c>
      <c r="D51" s="142">
        <v>6.39886841379E11</v>
      </c>
      <c r="E51" s="136">
        <v>3150.0</v>
      </c>
      <c r="F51" s="136" t="s">
        <v>2725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6412</v>
      </c>
      <c r="C52" s="136">
        <v>9.655060795E9</v>
      </c>
      <c r="D52" s="136">
        <v>6.39815648697E11</v>
      </c>
      <c r="E52" s="136">
        <v>3150.0</v>
      </c>
      <c r="F52" s="136" t="s">
        <v>88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3"/>
      <c r="B53" s="136" t="s">
        <v>6413</v>
      </c>
      <c r="C53" s="136">
        <v>6.3824203E9</v>
      </c>
      <c r="D53" s="136">
        <v>6.39883194352E11</v>
      </c>
      <c r="E53" s="136">
        <v>3150.0</v>
      </c>
      <c r="F53" s="136" t="s">
        <v>88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35"/>
      <c r="B54" s="136" t="s">
        <v>6414</v>
      </c>
      <c r="C54" s="136">
        <v>9.943280523E9</v>
      </c>
      <c r="D54" s="136">
        <v>6.39800287661E11</v>
      </c>
      <c r="E54" s="136">
        <v>3150.0</v>
      </c>
      <c r="F54" s="138" t="s">
        <v>3364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28" t="s">
        <v>1545</v>
      </c>
      <c r="C55" s="138">
        <v>9.739155651E9</v>
      </c>
      <c r="D55" s="138">
        <v>7.77833203605E11</v>
      </c>
      <c r="E55" s="136">
        <v>3150.0</v>
      </c>
      <c r="F55" s="138" t="s">
        <v>6415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128" t="s">
        <v>6416</v>
      </c>
      <c r="C56" s="138" t="s">
        <v>6417</v>
      </c>
      <c r="D56" s="138">
        <v>6.03256325847E11</v>
      </c>
      <c r="E56" s="136">
        <v>3150.0</v>
      </c>
      <c r="F56" s="138" t="s">
        <v>3371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6418</v>
      </c>
      <c r="C57" s="138">
        <v>9.344820701E9</v>
      </c>
      <c r="D57" s="138">
        <v>6.03203832202E11</v>
      </c>
      <c r="E57" s="138">
        <v>3150.0</v>
      </c>
      <c r="F57" s="138" t="s">
        <v>6419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6420</v>
      </c>
      <c r="C58" s="138">
        <v>6.369656009E9</v>
      </c>
      <c r="D58" s="138">
        <v>6.39850243882E11</v>
      </c>
      <c r="E58" s="138">
        <v>3150.0</v>
      </c>
      <c r="F58" s="138" t="s">
        <v>3362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28" t="s">
        <v>6421</v>
      </c>
      <c r="C59" s="138">
        <v>9.7896153E9</v>
      </c>
      <c r="D59" s="128">
        <v>1.18009234334E11</v>
      </c>
      <c r="E59" s="138">
        <v>3150.0</v>
      </c>
      <c r="F59" s="138" t="s">
        <v>3362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35"/>
      <c r="B60" s="128" t="s">
        <v>6422</v>
      </c>
      <c r="C60" s="138">
        <v>9.6296516E9</v>
      </c>
      <c r="D60" s="138">
        <v>6.03257892844E11</v>
      </c>
      <c r="E60" s="136">
        <v>3150.0</v>
      </c>
      <c r="F60" s="138" t="s">
        <v>4792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138" t="s">
        <v>6423</v>
      </c>
      <c r="C61" s="138">
        <v>9.392551131E9</v>
      </c>
      <c r="D61" s="138">
        <v>6.03255740286E11</v>
      </c>
      <c r="E61" s="138">
        <v>3150.0</v>
      </c>
      <c r="F61" s="138" t="s">
        <v>2725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1658</v>
      </c>
      <c r="C62" s="138">
        <v>9.444057348E9</v>
      </c>
      <c r="D62" s="138">
        <v>6.03275501994E11</v>
      </c>
      <c r="E62" s="138">
        <v>3150.0</v>
      </c>
      <c r="F62" s="138" t="s">
        <v>88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7.25" customHeight="1">
      <c r="A63" s="145"/>
      <c r="B63" s="128" t="s">
        <v>6424</v>
      </c>
      <c r="C63" s="138" t="s">
        <v>6425</v>
      </c>
      <c r="D63" s="138">
        <v>4.58609886967E11</v>
      </c>
      <c r="E63" s="138">
        <v>3150.0</v>
      </c>
      <c r="F63" s="138" t="s">
        <v>125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28" t="s">
        <v>6426</v>
      </c>
      <c r="C64" s="138">
        <v>6.381038392E9</v>
      </c>
      <c r="D64" s="138" t="s">
        <v>6427</v>
      </c>
      <c r="E64" s="136">
        <v>2004.0</v>
      </c>
      <c r="F64" s="138" t="s">
        <v>6428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36" t="s">
        <v>6429</v>
      </c>
      <c r="B65" s="138" t="s">
        <v>6430</v>
      </c>
      <c r="C65" s="138">
        <v>9.840231126E9</v>
      </c>
      <c r="D65" s="138">
        <v>1.18010085505E11</v>
      </c>
      <c r="E65" s="138">
        <v>3000.0</v>
      </c>
      <c r="F65" s="138" t="s">
        <v>58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7"/>
      <c r="B66" s="138" t="s">
        <v>6431</v>
      </c>
      <c r="C66" s="138">
        <v>7.397107764E9</v>
      </c>
      <c r="D66" s="138" t="s">
        <v>6432</v>
      </c>
      <c r="E66" s="138">
        <v>3150.0</v>
      </c>
      <c r="F66" s="138" t="s">
        <v>88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6433</v>
      </c>
      <c r="C67" s="138">
        <v>9.080718978E9</v>
      </c>
      <c r="D67" s="138">
        <v>6.03204603294E11</v>
      </c>
      <c r="E67" s="151">
        <v>3150.0</v>
      </c>
      <c r="F67" s="138" t="s">
        <v>58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6434</v>
      </c>
      <c r="C68" s="138" t="s">
        <v>6435</v>
      </c>
      <c r="D68" s="138" t="s">
        <v>6436</v>
      </c>
      <c r="E68" s="151">
        <v>3150.0</v>
      </c>
      <c r="F68" s="138" t="s">
        <v>4799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38" t="s">
        <v>6437</v>
      </c>
      <c r="C69" s="138" t="s">
        <v>6438</v>
      </c>
      <c r="D69" s="138"/>
      <c r="E69" s="151">
        <v>3150.0</v>
      </c>
      <c r="F69" s="138" t="s">
        <v>3362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0"/>
      <c r="B70" s="138" t="s">
        <v>6439</v>
      </c>
      <c r="C70" s="138">
        <v>9.940520716E9</v>
      </c>
      <c r="D70" s="138">
        <v>6.3984744516E11</v>
      </c>
      <c r="E70" s="151">
        <v>3150.0</v>
      </c>
      <c r="F70" s="138" t="s">
        <v>3362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0"/>
      <c r="B71" s="128" t="s">
        <v>6440</v>
      </c>
      <c r="C71" s="138">
        <v>9.66396203E9</v>
      </c>
      <c r="D71" s="138" t="s">
        <v>6441</v>
      </c>
      <c r="E71" s="151">
        <v>3150.0</v>
      </c>
      <c r="F71" s="138" t="s">
        <v>3362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28" t="s">
        <v>2343</v>
      </c>
      <c r="C72" s="138">
        <v>6.369916589E9</v>
      </c>
      <c r="D72" s="138">
        <v>1.17996300913E11</v>
      </c>
      <c r="E72" s="138">
        <v>4923.0</v>
      </c>
      <c r="F72" s="138" t="s">
        <v>6442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82"/>
      <c r="B73" s="128" t="s">
        <v>6443</v>
      </c>
      <c r="C73" s="138" t="s">
        <v>6444</v>
      </c>
      <c r="D73" s="138" t="s">
        <v>6445</v>
      </c>
      <c r="E73" s="138">
        <v>3150.0</v>
      </c>
      <c r="F73" s="138" t="s">
        <v>6446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38" t="s">
        <v>6447</v>
      </c>
      <c r="C74" s="138" t="s">
        <v>6448</v>
      </c>
      <c r="D74" s="138">
        <v>6.03218322946E11</v>
      </c>
      <c r="E74" s="138">
        <v>3150.0</v>
      </c>
      <c r="F74" s="138" t="s">
        <v>58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38"/>
      <c r="B75" s="138" t="s">
        <v>6449</v>
      </c>
      <c r="C75" s="138">
        <v>9.384216319E9</v>
      </c>
      <c r="D75" s="149">
        <v>6.3981704803E11</v>
      </c>
      <c r="E75" s="138">
        <v>3150.0</v>
      </c>
      <c r="F75" s="138" t="s">
        <v>2725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28" t="s">
        <v>6450</v>
      </c>
      <c r="C76" s="138">
        <v>8.754264349E9</v>
      </c>
      <c r="D76" s="138">
        <v>6.0325098539E11</v>
      </c>
      <c r="E76" s="138">
        <v>1503.0</v>
      </c>
      <c r="F76" s="138" t="s">
        <v>5477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28" t="s">
        <v>6451</v>
      </c>
      <c r="C77" s="138" t="s">
        <v>6452</v>
      </c>
      <c r="D77" s="138">
        <v>6.39841165363E11</v>
      </c>
      <c r="E77" s="138">
        <v>6417.0</v>
      </c>
      <c r="F77" s="128" t="s">
        <v>6453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38" t="s">
        <v>1639</v>
      </c>
      <c r="C78" s="138" t="s">
        <v>6454</v>
      </c>
      <c r="D78" s="138">
        <v>6.39886653513E11</v>
      </c>
      <c r="E78" s="138">
        <v>350.0</v>
      </c>
      <c r="F78" s="138" t="s">
        <v>6455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3"/>
      <c r="B79" s="128" t="s">
        <v>6456</v>
      </c>
      <c r="C79" s="128">
        <v>9.843072468E9</v>
      </c>
      <c r="D79" s="138">
        <v>6.03226648655E11</v>
      </c>
      <c r="E79" s="138">
        <v>350.0</v>
      </c>
      <c r="F79" s="138" t="s">
        <v>6457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28" t="s">
        <v>6458</v>
      </c>
      <c r="C80" s="138" t="s">
        <v>6459</v>
      </c>
      <c r="D80" s="138">
        <v>1.09107246713E11</v>
      </c>
      <c r="E80" s="138">
        <v>350.0</v>
      </c>
      <c r="F80" s="138" t="s">
        <v>6460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35"/>
      <c r="B81" s="138" t="s">
        <v>6461</v>
      </c>
      <c r="C81" s="138">
        <v>9.741077511E9</v>
      </c>
      <c r="D81" s="138" t="s">
        <v>6462</v>
      </c>
      <c r="E81" s="151">
        <v>7347.0</v>
      </c>
      <c r="F81" s="138" t="s">
        <v>6463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0"/>
      <c r="B82" s="138" t="s">
        <v>6464</v>
      </c>
      <c r="C82" s="138">
        <v>9.600037393E9</v>
      </c>
      <c r="D82" s="138">
        <v>6.03268142664E11</v>
      </c>
      <c r="E82" s="138">
        <v>350.0</v>
      </c>
      <c r="F82" s="138" t="s">
        <v>6465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38" t="s">
        <v>6466</v>
      </c>
      <c r="C83" s="138">
        <v>9.629203273E9</v>
      </c>
      <c r="D83" s="138">
        <v>6.03258937929E11</v>
      </c>
      <c r="E83" s="138">
        <v>1574.0</v>
      </c>
      <c r="F83" s="138" t="s">
        <v>3609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3"/>
      <c r="B84" s="149" t="s">
        <v>6467</v>
      </c>
      <c r="C84" s="138">
        <v>9.952424523E9</v>
      </c>
      <c r="D84" s="138">
        <v>6.0327106561E11</v>
      </c>
      <c r="E84" s="138">
        <v>4806.0</v>
      </c>
      <c r="F84" s="138" t="s">
        <v>3537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3">
        <v>46055.0</v>
      </c>
      <c r="B85" s="138" t="s">
        <v>6468</v>
      </c>
      <c r="C85" s="138" t="s">
        <v>6469</v>
      </c>
      <c r="D85" s="138">
        <v>6.39958196969E11</v>
      </c>
      <c r="E85" s="138">
        <v>350.0</v>
      </c>
      <c r="F85" s="138" t="s">
        <v>6470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0"/>
      <c r="B86" s="128" t="s">
        <v>6471</v>
      </c>
      <c r="C86" s="138">
        <v>9.353061864E9</v>
      </c>
      <c r="D86" s="138">
        <v>2.68617221E8</v>
      </c>
      <c r="E86" s="138">
        <v>1503.0</v>
      </c>
      <c r="F86" s="138" t="s">
        <v>6472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5"/>
      <c r="B87" s="138" t="s">
        <v>6473</v>
      </c>
      <c r="C87" s="138">
        <v>9.846505548E9</v>
      </c>
      <c r="D87" s="138">
        <v>1.18043124369E11</v>
      </c>
      <c r="E87" s="138">
        <v>1503.0</v>
      </c>
      <c r="F87" s="138" t="s">
        <v>6474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0"/>
      <c r="B88" s="128" t="s">
        <v>6475</v>
      </c>
      <c r="C88" s="128">
        <v>9.500799179E9</v>
      </c>
      <c r="D88" s="128">
        <v>6.39889371649E11</v>
      </c>
      <c r="E88" s="138">
        <v>1503.0</v>
      </c>
      <c r="F88" s="128" t="s">
        <v>3821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38"/>
      <c r="B89" s="128" t="s">
        <v>6476</v>
      </c>
      <c r="C89" s="138">
        <v>7.35853872E9</v>
      </c>
      <c r="D89" s="138">
        <v>1.18048248343E11</v>
      </c>
      <c r="E89" s="138">
        <v>1503.0</v>
      </c>
      <c r="F89" s="138" t="s">
        <v>4237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3"/>
      <c r="B90" s="138" t="s">
        <v>6477</v>
      </c>
      <c r="C90" s="138">
        <v>6.282294354E9</v>
      </c>
      <c r="D90" s="138">
        <v>6.03313073848E11</v>
      </c>
      <c r="E90" s="138">
        <v>3150.0</v>
      </c>
      <c r="F90" s="138" t="s">
        <v>2725</v>
      </c>
      <c r="G90" s="112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5"/>
      <c r="B91" s="138" t="s">
        <v>6478</v>
      </c>
      <c r="C91" s="138">
        <v>9.789955308E9</v>
      </c>
      <c r="D91" s="138">
        <v>6.03333603023E11</v>
      </c>
      <c r="E91" s="138">
        <v>1503.0</v>
      </c>
      <c r="F91" s="138" t="s">
        <v>6479</v>
      </c>
      <c r="G91" s="112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 t="s">
        <v>6480</v>
      </c>
      <c r="C92" s="138" t="s">
        <v>6481</v>
      </c>
      <c r="D92" s="138">
        <v>6.03374004707E11</v>
      </c>
      <c r="E92" s="138">
        <v>2000.0</v>
      </c>
      <c r="F92" s="138" t="s">
        <v>6482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35"/>
      <c r="B93" s="138" t="s">
        <v>6483</v>
      </c>
      <c r="C93" s="138">
        <v>9.620768111E9</v>
      </c>
      <c r="D93" s="138">
        <v>6.03312814285E11</v>
      </c>
      <c r="E93" s="138">
        <v>1503.0</v>
      </c>
      <c r="F93" s="138" t="s">
        <v>6484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0"/>
      <c r="B94" s="128" t="s">
        <v>6485</v>
      </c>
      <c r="C94" s="138">
        <v>7.845408576E9</v>
      </c>
      <c r="D94" s="138">
        <v>3.9655558095E11</v>
      </c>
      <c r="E94" s="138">
        <v>4806.0</v>
      </c>
      <c r="F94" s="138" t="s">
        <v>6486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40"/>
      <c r="B95" s="138" t="s">
        <v>6487</v>
      </c>
      <c r="C95" s="138">
        <v>9.176339093E9</v>
      </c>
      <c r="D95" s="138">
        <v>1.18054991348E11</v>
      </c>
      <c r="E95" s="138">
        <v>1575.0</v>
      </c>
      <c r="F95" s="138" t="s">
        <v>112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5"/>
      <c r="B96" s="138" t="s">
        <v>572</v>
      </c>
      <c r="C96" s="138" t="s">
        <v>6488</v>
      </c>
      <c r="D96" s="138">
        <v>6.03395714303E11</v>
      </c>
      <c r="E96" s="138">
        <v>1180.0</v>
      </c>
      <c r="F96" s="138" t="s">
        <v>39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35"/>
      <c r="B97" s="138" t="s">
        <v>6489</v>
      </c>
      <c r="C97" s="90" t="s">
        <v>6490</v>
      </c>
      <c r="D97" s="138"/>
      <c r="E97" s="138">
        <v>1180.0</v>
      </c>
      <c r="F97" s="138" t="s">
        <v>121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83">
        <v>46083.0</v>
      </c>
      <c r="B98" s="138" t="s">
        <v>6491</v>
      </c>
      <c r="C98" s="138">
        <v>9.003388865E9</v>
      </c>
      <c r="D98" s="138">
        <v>5.1533673E8</v>
      </c>
      <c r="E98" s="138">
        <v>1503.0</v>
      </c>
      <c r="F98" s="138" t="s">
        <v>6492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40"/>
      <c r="B99" s="138" t="s">
        <v>6493</v>
      </c>
      <c r="C99" s="138" t="s">
        <v>6494</v>
      </c>
      <c r="D99" s="138">
        <v>6.03471394746E11</v>
      </c>
      <c r="E99" s="138">
        <v>3507.0</v>
      </c>
      <c r="F99" s="138" t="s">
        <v>6495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53"/>
      <c r="B100" s="138" t="s">
        <v>6496</v>
      </c>
      <c r="C100" s="138" t="s">
        <v>6497</v>
      </c>
      <c r="D100" s="138">
        <v>6.4004654724E11</v>
      </c>
      <c r="E100" s="138">
        <v>1503.0</v>
      </c>
      <c r="F100" s="128" t="s">
        <v>6498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28" t="s">
        <v>607</v>
      </c>
      <c r="C101" s="128" t="s">
        <v>6499</v>
      </c>
      <c r="D101" s="128">
        <v>6.40036341596E11</v>
      </c>
      <c r="E101" s="138">
        <v>2004.0</v>
      </c>
      <c r="F101" s="138" t="s">
        <v>6500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0"/>
      <c r="B102" s="128" t="s">
        <v>6501</v>
      </c>
      <c r="C102" s="138">
        <v>9.19916666726E11</v>
      </c>
      <c r="D102" s="138">
        <v>6.03479893111E11</v>
      </c>
      <c r="E102" s="138">
        <v>1503.0</v>
      </c>
      <c r="F102" s="138" t="s">
        <v>6502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0"/>
      <c r="B103" s="138" t="s">
        <v>6503</v>
      </c>
      <c r="C103" s="138">
        <v>9.19488131917E11</v>
      </c>
      <c r="D103" s="138">
        <v>1.18101212128E11</v>
      </c>
      <c r="E103" s="138"/>
      <c r="F103" s="138" t="s">
        <v>5771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4"/>
      <c r="B104" s="155" t="s">
        <v>6504</v>
      </c>
      <c r="C104" s="155">
        <v>9.18220367716E11</v>
      </c>
      <c r="D104" s="156">
        <v>6.03427266751E11</v>
      </c>
      <c r="E104" s="138"/>
      <c r="F104" s="155" t="s">
        <v>6505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7"/>
      <c r="B105" s="128" t="s">
        <v>5349</v>
      </c>
      <c r="C105" s="155">
        <v>9.19715280651E11</v>
      </c>
      <c r="D105" s="155">
        <v>6.40099461391E11</v>
      </c>
      <c r="E105" s="138">
        <v>4806.0</v>
      </c>
      <c r="F105" s="155" t="s">
        <v>96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8"/>
      <c r="B106" s="128" t="s">
        <v>6506</v>
      </c>
      <c r="C106" s="155">
        <v>9.18903877714E11</v>
      </c>
      <c r="D106" s="155">
        <v>6.40082075208E11</v>
      </c>
      <c r="E106" s="138">
        <v>1503.0</v>
      </c>
      <c r="F106" s="155" t="s">
        <v>64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35"/>
      <c r="B107" s="155" t="s">
        <v>6507</v>
      </c>
      <c r="C107" s="155" t="s">
        <v>6508</v>
      </c>
      <c r="D107" s="155">
        <v>1.18107946652E11</v>
      </c>
      <c r="E107" s="138">
        <v>3507.0</v>
      </c>
      <c r="F107" s="156" t="s">
        <v>6509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55" t="s">
        <v>951</v>
      </c>
      <c r="C108" s="155" t="s">
        <v>6510</v>
      </c>
      <c r="D108" s="184">
        <v>6.40088166335E11</v>
      </c>
      <c r="E108" s="155">
        <v>6300.0</v>
      </c>
      <c r="F108" s="159" t="s">
        <v>632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6511</v>
      </c>
      <c r="C109" s="155">
        <v>9.655696625E9</v>
      </c>
      <c r="D109" s="155">
        <v>6.40047389747E11</v>
      </c>
      <c r="E109" s="185">
        <v>1503.0</v>
      </c>
      <c r="F109" s="128" t="s">
        <v>5004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38" t="s">
        <v>6512</v>
      </c>
      <c r="C110" s="138">
        <v>9.952568196E9</v>
      </c>
      <c r="D110" s="138">
        <v>6.03406922041E11</v>
      </c>
      <c r="E110" s="155">
        <v>1503.0</v>
      </c>
      <c r="F110" s="128" t="s">
        <v>5771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54"/>
      <c r="B111" s="155" t="s">
        <v>6513</v>
      </c>
      <c r="C111" s="155">
        <v>8.148601751E9</v>
      </c>
      <c r="D111" s="155">
        <v>6.03407019796E11</v>
      </c>
      <c r="E111" s="184">
        <v>3150.0</v>
      </c>
      <c r="F111" s="155" t="s">
        <v>58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54"/>
      <c r="B112" s="128" t="s">
        <v>6514</v>
      </c>
      <c r="C112" s="128" t="s">
        <v>6515</v>
      </c>
      <c r="D112" s="128">
        <v>6.0346080144E11</v>
      </c>
      <c r="E112" s="155">
        <v>2360.0</v>
      </c>
      <c r="F112" s="128" t="s">
        <v>6516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4"/>
      <c r="B113" s="155" t="s">
        <v>6517</v>
      </c>
      <c r="C113" s="155" t="s">
        <v>6518</v>
      </c>
      <c r="D113" s="155">
        <v>1.09113782767E11</v>
      </c>
      <c r="E113" s="155">
        <v>18333.0</v>
      </c>
      <c r="F113" s="155" t="s">
        <v>6519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86">
        <v>46114.0</v>
      </c>
      <c r="B114" s="155" t="s">
        <v>6520</v>
      </c>
      <c r="C114" s="155" t="s">
        <v>6521</v>
      </c>
      <c r="D114" s="155">
        <v>6.40122413237E11</v>
      </c>
      <c r="E114" s="155">
        <v>3360.0</v>
      </c>
      <c r="F114" s="138" t="s">
        <v>1137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3"/>
      <c r="B115" s="138" t="s">
        <v>6522</v>
      </c>
      <c r="C115" s="138" t="s">
        <v>4953</v>
      </c>
      <c r="D115" s="138">
        <v>1.18137404801E11</v>
      </c>
      <c r="E115" s="155">
        <v>1180.0</v>
      </c>
      <c r="F115" s="138" t="s">
        <v>6523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58"/>
      <c r="B116" s="155" t="s">
        <v>6524</v>
      </c>
      <c r="C116" s="155">
        <v>9.94117002E9</v>
      </c>
      <c r="D116" s="155">
        <v>6.40130631586E11</v>
      </c>
      <c r="E116" s="155">
        <v>1503.0</v>
      </c>
      <c r="F116" s="155" t="s">
        <v>6525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4"/>
      <c r="B117" s="138" t="s">
        <v>6526</v>
      </c>
      <c r="C117" s="155">
        <v>9.025100134E9</v>
      </c>
      <c r="D117" s="155">
        <v>6.03524436328E11</v>
      </c>
      <c r="E117" s="155">
        <v>6300.0</v>
      </c>
      <c r="F117" s="155" t="s">
        <v>6527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7"/>
      <c r="B118" s="155" t="s">
        <v>6528</v>
      </c>
      <c r="C118" s="155">
        <v>9.19842207869E11</v>
      </c>
      <c r="D118" s="155">
        <v>6.40127737495E11</v>
      </c>
      <c r="E118" s="155">
        <v>1180.0</v>
      </c>
      <c r="F118" s="155" t="s">
        <v>227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54"/>
      <c r="B119" s="155" t="s">
        <v>6529</v>
      </c>
      <c r="C119" s="155">
        <v>6.385722421E9</v>
      </c>
      <c r="D119" s="155">
        <v>6.03532251811E11</v>
      </c>
      <c r="E119" s="155">
        <v>1503.0</v>
      </c>
      <c r="F119" s="155" t="s">
        <v>2795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28" t="s">
        <v>6530</v>
      </c>
      <c r="C120" s="155">
        <v>8.248120622E9</v>
      </c>
      <c r="D120" s="155">
        <v>6.03574332062E11</v>
      </c>
      <c r="E120" s="155">
        <v>4806.0</v>
      </c>
      <c r="F120" s="155" t="s">
        <v>6531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60"/>
      <c r="B121" s="128" t="s">
        <v>57</v>
      </c>
      <c r="C121" s="155" t="s">
        <v>6532</v>
      </c>
      <c r="D121" s="155">
        <v>6.40151939681E11</v>
      </c>
      <c r="E121" s="155">
        <v>4806.0</v>
      </c>
      <c r="F121" s="155" t="s">
        <v>96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 t="s">
        <v>3640</v>
      </c>
      <c r="C122" s="155" t="s">
        <v>6533</v>
      </c>
      <c r="D122" s="155"/>
      <c r="E122" s="155">
        <v>350.0</v>
      </c>
      <c r="F122" s="161" t="s">
        <v>6534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6535</v>
      </c>
      <c r="C123" s="156">
        <v>9.025100134E9</v>
      </c>
      <c r="D123" s="156">
        <v>6.03511854748E11</v>
      </c>
      <c r="E123" s="155">
        <v>5710.0</v>
      </c>
      <c r="F123" s="155" t="s">
        <v>6536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4"/>
      <c r="B124" s="128" t="s">
        <v>6537</v>
      </c>
      <c r="C124" s="155">
        <v>9.944505386E9</v>
      </c>
      <c r="D124" s="155">
        <v>1.18152639206E11</v>
      </c>
      <c r="E124" s="155">
        <v>1180.0</v>
      </c>
      <c r="F124" s="128" t="s">
        <v>227</v>
      </c>
      <c r="G124" s="14"/>
      <c r="H124" s="10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54"/>
      <c r="B125" s="128" t="s">
        <v>6538</v>
      </c>
      <c r="C125" s="155">
        <v>8.056437787E9</v>
      </c>
      <c r="D125" s="155">
        <v>1.17975218483E11</v>
      </c>
      <c r="E125" s="155">
        <v>4806.0</v>
      </c>
      <c r="F125" s="128" t="s">
        <v>96</v>
      </c>
      <c r="G125" s="14"/>
      <c r="H125" s="10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54"/>
      <c r="B126" s="128" t="s">
        <v>6539</v>
      </c>
      <c r="C126" s="155" t="s">
        <v>6540</v>
      </c>
      <c r="D126" s="155"/>
      <c r="E126" s="155">
        <v>6300.0</v>
      </c>
      <c r="F126" s="138" t="s">
        <v>6541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0"/>
      <c r="B127" s="128" t="s">
        <v>6542</v>
      </c>
      <c r="C127" s="138">
        <v>9.941058095E9</v>
      </c>
      <c r="D127" s="138">
        <v>6.0357358311E11</v>
      </c>
      <c r="E127" s="155">
        <v>1180.0</v>
      </c>
      <c r="F127" s="128" t="s">
        <v>6543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0"/>
      <c r="B128" s="128" t="s">
        <v>6544</v>
      </c>
      <c r="C128" s="138">
        <v>9.7430288387E10</v>
      </c>
      <c r="D128" s="138">
        <v>6.03567299431E11</v>
      </c>
      <c r="E128" s="155">
        <v>2360.0</v>
      </c>
      <c r="F128" s="128" t="s">
        <v>39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7"/>
      <c r="B129" s="128" t="s">
        <v>6545</v>
      </c>
      <c r="C129" s="138" t="s">
        <v>6546</v>
      </c>
      <c r="D129" s="138">
        <v>1.18174576256E11</v>
      </c>
      <c r="E129" s="155">
        <v>7080.0</v>
      </c>
      <c r="F129" s="128" t="s">
        <v>4327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62">
        <v>46144.0</v>
      </c>
      <c r="B130" s="128" t="s">
        <v>6547</v>
      </c>
      <c r="C130" s="138">
        <v>9.841581716E9</v>
      </c>
      <c r="D130" s="138">
        <v>6.03646194731E11</v>
      </c>
      <c r="E130" s="155">
        <v>699.0</v>
      </c>
      <c r="F130" s="128" t="s">
        <v>58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0"/>
      <c r="B131" s="128" t="s">
        <v>6548</v>
      </c>
      <c r="C131" s="138">
        <v>8.220953221E9</v>
      </c>
      <c r="D131" s="138">
        <v>6.03626495356E11</v>
      </c>
      <c r="E131" s="138">
        <v>1503.0</v>
      </c>
      <c r="F131" s="128" t="s">
        <v>5845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7"/>
      <c r="B132" s="128" t="s">
        <v>6549</v>
      </c>
      <c r="C132" s="138">
        <v>9.361645997E9</v>
      </c>
      <c r="D132" s="138">
        <v>1.1819969478E11</v>
      </c>
      <c r="E132" s="138">
        <v>1503.0</v>
      </c>
      <c r="F132" s="128" t="s">
        <v>3054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3"/>
      <c r="B133" s="128" t="s">
        <v>6550</v>
      </c>
      <c r="C133" s="138">
        <v>8.056080072E9</v>
      </c>
      <c r="D133" s="138">
        <v>6.03683311524E11</v>
      </c>
      <c r="E133" s="138">
        <v>1680.0</v>
      </c>
      <c r="F133" s="128" t="s">
        <v>2805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36"/>
      <c r="B134" s="128" t="s">
        <v>6551</v>
      </c>
      <c r="C134" s="138">
        <v>9.94117002E9</v>
      </c>
      <c r="D134" s="138">
        <v>6.0363013164E11</v>
      </c>
      <c r="E134" s="138">
        <v>1503.0</v>
      </c>
      <c r="F134" s="128" t="s">
        <v>6552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 t="s">
        <v>6553</v>
      </c>
      <c r="C135" s="138" t="s">
        <v>6554</v>
      </c>
      <c r="D135" s="138">
        <v>1.18195849523E11</v>
      </c>
      <c r="E135" s="138">
        <v>1180.0</v>
      </c>
      <c r="F135" s="138" t="s">
        <v>227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6555</v>
      </c>
      <c r="C136" s="138">
        <v>8.179732712E9</v>
      </c>
      <c r="D136" s="138">
        <v>3.84796125191E11</v>
      </c>
      <c r="E136" s="138">
        <v>3006.0</v>
      </c>
      <c r="F136" s="138" t="s">
        <v>6556</v>
      </c>
      <c r="G136" s="14"/>
      <c r="H136" s="10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6557</v>
      </c>
      <c r="C137" s="128">
        <v>9.962146856E9</v>
      </c>
      <c r="D137" s="138">
        <v>6.036404063E11</v>
      </c>
      <c r="E137" s="138">
        <v>1503.0</v>
      </c>
      <c r="F137" s="138" t="s">
        <v>5873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 t="s">
        <v>6558</v>
      </c>
      <c r="C138" s="138">
        <v>7.33890422E9</v>
      </c>
      <c r="D138" s="138">
        <v>6.40282743444E11</v>
      </c>
      <c r="E138" s="138">
        <v>4806.0</v>
      </c>
      <c r="F138" s="138" t="s">
        <v>6559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6560</v>
      </c>
      <c r="C139" s="138">
        <v>8.75483875E9</v>
      </c>
      <c r="D139" s="138">
        <v>2.2138504587E10</v>
      </c>
      <c r="E139" s="138">
        <v>4806.0</v>
      </c>
      <c r="F139" s="138" t="s">
        <v>6561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36"/>
      <c r="B140" s="128" t="s">
        <v>6562</v>
      </c>
      <c r="C140" s="138">
        <v>9.445460285E9</v>
      </c>
      <c r="D140" s="138">
        <v>6.03601946483E11</v>
      </c>
      <c r="E140" s="138">
        <v>1999.0</v>
      </c>
      <c r="F140" s="138" t="s">
        <v>6563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0"/>
      <c r="B141" s="128" t="s">
        <v>6564</v>
      </c>
      <c r="C141" s="138" t="s">
        <v>6565</v>
      </c>
      <c r="D141" s="138" t="s">
        <v>6566</v>
      </c>
      <c r="E141" s="138">
        <v>1180.0</v>
      </c>
      <c r="F141" s="138" t="s">
        <v>307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7"/>
      <c r="B142" s="128" t="s">
        <v>6567</v>
      </c>
      <c r="C142" s="138" t="s">
        <v>6568</v>
      </c>
      <c r="D142" s="138">
        <v>6.03616937085E11</v>
      </c>
      <c r="E142" s="138">
        <v>3360.0</v>
      </c>
      <c r="F142" s="138" t="s">
        <v>1137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62">
        <v>46205.0</v>
      </c>
      <c r="B143" s="128" t="s">
        <v>6569</v>
      </c>
      <c r="C143" s="138">
        <v>1.2635524496E10</v>
      </c>
      <c r="D143" s="138">
        <v>1.77033530407E13</v>
      </c>
      <c r="E143" s="138">
        <v>1520.0</v>
      </c>
      <c r="F143" s="138" t="s">
        <v>6570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6"/>
      <c r="B144" s="128" t="s">
        <v>6571</v>
      </c>
      <c r="C144" s="138">
        <v>9.500175554E9</v>
      </c>
      <c r="D144" s="138">
        <v>1.1815936779E11</v>
      </c>
      <c r="E144" s="138">
        <v>2360.0</v>
      </c>
      <c r="F144" s="138" t="s">
        <v>220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 t="s">
        <v>6572</v>
      </c>
      <c r="C145" s="138" t="s">
        <v>6368</v>
      </c>
      <c r="D145" s="138" t="s">
        <v>6573</v>
      </c>
      <c r="E145" s="138">
        <v>2360.0</v>
      </c>
      <c r="F145" s="138" t="s">
        <v>299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5"/>
      <c r="B146" s="138" t="s">
        <v>6574</v>
      </c>
      <c r="C146" s="138">
        <f>919840529681</f>
        <v>919840529681</v>
      </c>
      <c r="D146" s="138">
        <v>6.03780582416E11</v>
      </c>
      <c r="E146" s="138">
        <v>1999.0</v>
      </c>
      <c r="F146" s="138" t="s">
        <v>6575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38" t="s">
        <v>1655</v>
      </c>
      <c r="C147" s="138" t="s">
        <v>2010</v>
      </c>
      <c r="D147" s="138">
        <v>1.18163911942E11</v>
      </c>
      <c r="E147" s="138">
        <v>4806.0</v>
      </c>
      <c r="F147" s="138" t="s">
        <v>2814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38"/>
      <c r="B148" s="138" t="s">
        <v>2820</v>
      </c>
      <c r="C148" s="138" t="s">
        <v>2260</v>
      </c>
      <c r="D148" s="138" t="s">
        <v>6576</v>
      </c>
      <c r="E148" s="138">
        <v>3360.0</v>
      </c>
      <c r="F148" s="138" t="s">
        <v>449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28" t="s">
        <v>6577</v>
      </c>
      <c r="C149" s="149" t="s">
        <v>6578</v>
      </c>
      <c r="D149" s="138">
        <v>8.9306821251E11</v>
      </c>
      <c r="E149" s="138">
        <v>1503.0</v>
      </c>
      <c r="F149" s="138" t="s">
        <v>5477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38" t="s">
        <v>514</v>
      </c>
      <c r="C150" s="149">
        <f>6581114473</f>
        <v>6581114473</v>
      </c>
      <c r="D150" s="138"/>
      <c r="E150" s="138">
        <v>2360.0</v>
      </c>
      <c r="F150" s="138" t="s">
        <v>753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 t="s">
        <v>6579</v>
      </c>
      <c r="C151" s="149">
        <v>9.19884639311E11</v>
      </c>
      <c r="D151" s="138">
        <v>6.03724599015E11</v>
      </c>
      <c r="E151" s="138">
        <v>1180.0</v>
      </c>
      <c r="F151" s="138" t="s">
        <v>5807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28" t="s">
        <v>6580</v>
      </c>
      <c r="C152" s="149">
        <v>8.754620059E9</v>
      </c>
      <c r="D152" s="138">
        <v>1.1825788355E11</v>
      </c>
      <c r="E152" s="138">
        <v>1503.0</v>
      </c>
      <c r="F152" s="138" t="s">
        <v>5848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0"/>
      <c r="B153" s="128" t="s">
        <v>6581</v>
      </c>
      <c r="C153" s="149">
        <v>9.025992447E9</v>
      </c>
      <c r="D153" s="138">
        <v>7.65240835038E11</v>
      </c>
      <c r="E153" s="138">
        <v>1999.0</v>
      </c>
      <c r="F153" s="90" t="s">
        <v>6582</v>
      </c>
      <c r="G153" s="14"/>
      <c r="H153" s="10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38" t="s">
        <v>6583</v>
      </c>
      <c r="C154" s="149">
        <v>8.248465199E9</v>
      </c>
      <c r="D154" s="138">
        <v>1.18263099514E11</v>
      </c>
      <c r="E154" s="138">
        <v>1503.0</v>
      </c>
      <c r="F154" s="138" t="s">
        <v>5081</v>
      </c>
      <c r="G154" s="14"/>
      <c r="H154" s="10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38"/>
      <c r="B155" s="138" t="s">
        <v>6584</v>
      </c>
      <c r="C155" s="149">
        <v>9.49638867E9</v>
      </c>
      <c r="D155" s="138">
        <v>6.03712542343E11</v>
      </c>
      <c r="E155" s="138">
        <v>4806.0</v>
      </c>
      <c r="F155" s="138" t="s">
        <v>6585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 t="s">
        <v>3516</v>
      </c>
      <c r="C156" s="149">
        <v>9.789666189E9</v>
      </c>
      <c r="D156" s="138">
        <v>6.40313534043E11</v>
      </c>
      <c r="E156" s="138">
        <v>2500.0</v>
      </c>
      <c r="F156" s="138" t="s">
        <v>6586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38" t="s">
        <v>6587</v>
      </c>
      <c r="C157" s="138" t="s">
        <v>6588</v>
      </c>
      <c r="D157" s="138">
        <v>6.40308139968E11</v>
      </c>
      <c r="E157" s="138">
        <v>1503.0</v>
      </c>
      <c r="F157" s="138" t="s">
        <v>268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 t="s">
        <v>6589</v>
      </c>
      <c r="C158" s="138">
        <v>9.994376447E9</v>
      </c>
      <c r="D158" s="138" t="s">
        <v>6590</v>
      </c>
      <c r="E158" s="138">
        <v>7410.0</v>
      </c>
      <c r="F158" s="138" t="s">
        <v>6591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0"/>
      <c r="B159" s="138" t="s">
        <v>6592</v>
      </c>
      <c r="C159" s="138" t="s">
        <v>6593</v>
      </c>
      <c r="D159" s="138">
        <v>3.96831976342E11</v>
      </c>
      <c r="E159" s="138">
        <v>1999.0</v>
      </c>
      <c r="F159" s="138" t="s">
        <v>6594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3"/>
      <c r="B160" s="138" t="s">
        <v>6595</v>
      </c>
      <c r="C160" s="138">
        <v>7.358394805E9</v>
      </c>
      <c r="D160" s="138">
        <v>6.03811002192E11</v>
      </c>
      <c r="E160" s="138">
        <v>1503.0</v>
      </c>
      <c r="F160" s="138" t="s">
        <v>6596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35"/>
      <c r="B161" s="128" t="s">
        <v>6597</v>
      </c>
      <c r="C161" s="138">
        <v>9.600994486E9</v>
      </c>
      <c r="D161" s="138">
        <v>6.03857199633E11</v>
      </c>
      <c r="E161" s="138">
        <v>1180.0</v>
      </c>
      <c r="F161" s="138" t="s">
        <v>3406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38"/>
      <c r="B162" s="138" t="s">
        <v>6598</v>
      </c>
      <c r="C162" s="128">
        <v>9.626616456E9</v>
      </c>
      <c r="D162" s="138">
        <v>6.40438306208E11</v>
      </c>
      <c r="E162" s="138">
        <v>2364.0</v>
      </c>
      <c r="F162" s="138" t="s">
        <v>6599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 t="s">
        <v>6600</v>
      </c>
      <c r="C163" s="138">
        <v>9.048766845E9</v>
      </c>
      <c r="D163" s="138">
        <v>1.09145945996E11</v>
      </c>
      <c r="E163" s="138">
        <v>1503.0</v>
      </c>
      <c r="F163" s="138" t="s">
        <v>5783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0"/>
      <c r="B164" s="138" t="s">
        <v>6601</v>
      </c>
      <c r="C164" s="138" t="s">
        <v>6602</v>
      </c>
      <c r="D164" s="138">
        <v>3.96822615627E11</v>
      </c>
      <c r="E164" s="138">
        <v>3360.0</v>
      </c>
      <c r="F164" s="138" t="s">
        <v>6137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38" t="s">
        <v>6603</v>
      </c>
      <c r="C165" s="138">
        <v>9.659933942E9</v>
      </c>
      <c r="D165" s="138">
        <v>6.03868648367E11</v>
      </c>
      <c r="E165" s="138">
        <v>3360.0</v>
      </c>
      <c r="F165" s="138" t="s">
        <v>1137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38"/>
      <c r="B166" s="138" t="s">
        <v>6604</v>
      </c>
      <c r="C166" s="138">
        <v>9.847144001E9</v>
      </c>
      <c r="D166" s="138">
        <v>6.03871832664E11</v>
      </c>
      <c r="E166" s="138">
        <v>1503.0</v>
      </c>
      <c r="F166" s="138" t="s">
        <v>6297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38"/>
      <c r="B167" s="138" t="s">
        <v>6605</v>
      </c>
      <c r="C167" s="138" t="s">
        <v>6606</v>
      </c>
      <c r="D167" s="138">
        <v>4.61979898511E11</v>
      </c>
      <c r="E167" s="138">
        <v>1503.0</v>
      </c>
      <c r="F167" s="138" t="s">
        <v>6607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0"/>
      <c r="B168" s="138" t="s">
        <v>6608</v>
      </c>
      <c r="C168" s="138">
        <v>8.92199495E9</v>
      </c>
      <c r="D168" s="138">
        <v>6.03884620624E11</v>
      </c>
      <c r="E168" s="138">
        <v>1503.0</v>
      </c>
      <c r="F168" s="138" t="s">
        <v>6609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87">
        <v>46236.0</v>
      </c>
      <c r="B169" s="138" t="s">
        <v>6610</v>
      </c>
      <c r="C169" s="138">
        <v>7.092575874E9</v>
      </c>
      <c r="D169" s="138">
        <v>1.09151136538E11</v>
      </c>
      <c r="E169" s="138">
        <v>1503.0</v>
      </c>
      <c r="F169" s="138" t="s">
        <v>6611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B170" s="128" t="s">
        <v>6612</v>
      </c>
      <c r="C170" s="138">
        <v>8.056758799E9</v>
      </c>
      <c r="D170" s="138">
        <v>1.18345532482E11</v>
      </c>
      <c r="E170" s="138">
        <v>1180.0</v>
      </c>
      <c r="F170" s="138" t="s">
        <v>121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38"/>
      <c r="B171" s="138" t="s">
        <v>6613</v>
      </c>
      <c r="C171" s="138">
        <v>9.449553561E9</v>
      </c>
      <c r="D171" s="138" t="s">
        <v>6614</v>
      </c>
      <c r="E171" s="138">
        <v>4806.0</v>
      </c>
      <c r="F171" s="138" t="s">
        <v>6615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0"/>
      <c r="B172" s="138" t="s">
        <v>6616</v>
      </c>
      <c r="C172" s="138">
        <v>9.843298368E9</v>
      </c>
      <c r="D172" s="138" t="s">
        <v>6617</v>
      </c>
      <c r="E172" s="138">
        <v>3360.0</v>
      </c>
      <c r="F172" s="138" t="s">
        <v>3066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 t="s">
        <v>6618</v>
      </c>
      <c r="C173" s="138" t="s">
        <v>6619</v>
      </c>
      <c r="D173" s="138">
        <v>1.09152297159E11</v>
      </c>
      <c r="E173" s="138">
        <v>1503.0</v>
      </c>
      <c r="F173" s="138" t="s">
        <v>6620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38" t="s">
        <v>6621</v>
      </c>
      <c r="C174" s="138" t="s">
        <v>6622</v>
      </c>
      <c r="D174" s="138">
        <v>1.8191902638E10</v>
      </c>
      <c r="E174" s="138">
        <v>350.0</v>
      </c>
      <c r="F174" s="138" t="s">
        <v>6623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0"/>
      <c r="B175" s="128" t="s">
        <v>6624</v>
      </c>
      <c r="C175" s="138" t="s">
        <v>6625</v>
      </c>
      <c r="D175" s="138">
        <v>6.03952307086E11</v>
      </c>
      <c r="E175" s="138">
        <v>1503.0</v>
      </c>
      <c r="F175" s="138" t="s">
        <v>6294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38" t="s">
        <v>6626</v>
      </c>
      <c r="C176" s="138" t="s">
        <v>6627</v>
      </c>
      <c r="D176" s="138">
        <v>6.0395605889E11</v>
      </c>
      <c r="E176" s="138">
        <v>350.0</v>
      </c>
      <c r="F176" s="138" t="s">
        <v>6628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52" t="s">
        <v>6629</v>
      </c>
      <c r="B177" s="138" t="s">
        <v>6630</v>
      </c>
      <c r="C177" s="138">
        <v>9.626990222E9</v>
      </c>
      <c r="D177" s="138">
        <v>6.03948342327E11</v>
      </c>
      <c r="E177" s="138">
        <v>333.0</v>
      </c>
      <c r="F177" s="138" t="s">
        <v>6457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52" t="s">
        <v>5648</v>
      </c>
      <c r="B178" s="138"/>
      <c r="C178" s="138">
        <v>6.369676825E9</v>
      </c>
      <c r="D178" s="138"/>
      <c r="E178" s="138">
        <v>1999.0</v>
      </c>
      <c r="F178" s="138" t="s">
        <v>6631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0"/>
      <c r="B179" s="138" t="s">
        <v>6632</v>
      </c>
      <c r="C179" s="138" t="s">
        <v>2090</v>
      </c>
      <c r="D179" s="138">
        <v>1.18364911087E11</v>
      </c>
      <c r="E179" s="138">
        <v>350.0</v>
      </c>
      <c r="F179" s="138" t="s">
        <v>6633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0"/>
      <c r="B180" s="138" t="s">
        <v>6634</v>
      </c>
      <c r="C180" s="138">
        <v>9.496192073E9</v>
      </c>
      <c r="D180" s="138" t="s">
        <v>6635</v>
      </c>
      <c r="E180" s="138">
        <v>3006.0</v>
      </c>
      <c r="F180" s="138" t="s">
        <v>6636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 t="s">
        <v>6637</v>
      </c>
      <c r="C181" s="138" t="s">
        <v>6638</v>
      </c>
      <c r="D181" s="138">
        <v>6.03923785508E11</v>
      </c>
      <c r="E181" s="138">
        <v>1503.0</v>
      </c>
      <c r="F181" s="138" t="s">
        <v>6639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87">
        <v>46267.0</v>
      </c>
      <c r="B182" s="138" t="s">
        <v>6640</v>
      </c>
      <c r="C182" s="138">
        <v>8.870712044E9</v>
      </c>
      <c r="D182" s="138">
        <v>6.040429929E11</v>
      </c>
      <c r="E182" s="138">
        <v>1999.0</v>
      </c>
      <c r="F182" s="138" t="s">
        <v>6641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 t="s">
        <v>6642</v>
      </c>
      <c r="C183" s="138">
        <v>8.43847231E9</v>
      </c>
      <c r="D183" s="138"/>
      <c r="E183" s="138">
        <v>2806.0</v>
      </c>
      <c r="F183" s="138" t="s">
        <v>6643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 t="s">
        <v>6644</v>
      </c>
      <c r="C184" s="138">
        <v>9.739753257E9</v>
      </c>
      <c r="D184" s="138">
        <v>5.12082800165E11</v>
      </c>
      <c r="E184" s="138">
        <v>2000.0</v>
      </c>
      <c r="F184" s="138" t="s">
        <v>6645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3"/>
      <c r="B185" s="138" t="s">
        <v>6646</v>
      </c>
      <c r="C185" s="138">
        <v>9.71553823145E11</v>
      </c>
      <c r="D185" s="138">
        <v>9.93142212399E11</v>
      </c>
      <c r="E185" s="138">
        <v>1770.0</v>
      </c>
      <c r="F185" s="138" t="s">
        <v>6647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0"/>
      <c r="B186" s="138" t="s">
        <v>6648</v>
      </c>
      <c r="C186" s="138">
        <v>8.825485325E9</v>
      </c>
      <c r="D186" s="138">
        <v>6.40688316494E11</v>
      </c>
      <c r="E186" s="138">
        <v>4806.0</v>
      </c>
      <c r="F186" s="138" t="s">
        <v>6561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6649</v>
      </c>
      <c r="C187" s="138" t="s">
        <v>6650</v>
      </c>
      <c r="D187" s="138">
        <v>6.40606910637E11</v>
      </c>
      <c r="E187" s="138">
        <v>699.0</v>
      </c>
      <c r="F187" s="138" t="s">
        <v>3546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38"/>
      <c r="B188" s="128" t="s">
        <v>6651</v>
      </c>
      <c r="C188" s="138" t="s">
        <v>6652</v>
      </c>
      <c r="D188" s="138">
        <v>6.04032617589E11</v>
      </c>
      <c r="E188" s="138">
        <v>699.0</v>
      </c>
      <c r="F188" s="138" t="s">
        <v>3546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 t="s">
        <v>6653</v>
      </c>
      <c r="C189" s="138" t="s">
        <v>6654</v>
      </c>
      <c r="D189" s="138">
        <v>6.40628217413E11</v>
      </c>
      <c r="E189" s="138">
        <v>1180.0</v>
      </c>
      <c r="F189" s="138" t="s">
        <v>121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6655</v>
      </c>
      <c r="C190" s="138">
        <v>9.943815665E9</v>
      </c>
      <c r="D190" s="138">
        <v>1.18411260925E11</v>
      </c>
      <c r="E190" s="138">
        <v>1503.0</v>
      </c>
      <c r="F190" s="138" t="s">
        <v>6656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 t="s">
        <v>2194</v>
      </c>
      <c r="C191" s="138" t="s">
        <v>6657</v>
      </c>
      <c r="D191" s="138">
        <v>6.40656114898E11</v>
      </c>
      <c r="E191" s="138">
        <v>1180.0</v>
      </c>
      <c r="F191" s="138" t="s">
        <v>39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 t="s">
        <v>6658</v>
      </c>
      <c r="C192" s="138">
        <v>9.7896153E9</v>
      </c>
      <c r="D192" s="138">
        <v>1.1841182932E11</v>
      </c>
      <c r="E192" s="138">
        <v>3150.0</v>
      </c>
      <c r="F192" s="138" t="s">
        <v>6659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32" t="s">
        <v>6660</v>
      </c>
      <c r="C193" s="90">
        <v>9.731202278E9</v>
      </c>
      <c r="D193" s="138">
        <v>1.09160014857E11</v>
      </c>
      <c r="E193" s="138">
        <v>1503.0</v>
      </c>
      <c r="F193" s="138" t="s">
        <v>6661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38" t="s">
        <v>6662</v>
      </c>
      <c r="C194" s="138" t="s">
        <v>6663</v>
      </c>
      <c r="D194" s="138">
        <v>6.95380360664E11</v>
      </c>
      <c r="E194" s="138">
        <v>6300.0</v>
      </c>
      <c r="F194" s="138" t="s">
        <v>6664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 t="s">
        <v>6665</v>
      </c>
      <c r="C195" s="138" t="s">
        <v>6666</v>
      </c>
      <c r="D195" s="138">
        <v>1.18417933017E11</v>
      </c>
      <c r="E195" s="138">
        <v>699.0</v>
      </c>
      <c r="F195" s="138" t="s">
        <v>112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38"/>
      <c r="B196" s="138" t="s">
        <v>6667</v>
      </c>
      <c r="C196" s="138" t="s">
        <v>6668</v>
      </c>
      <c r="D196" s="138">
        <v>6.4065745375E11</v>
      </c>
      <c r="E196" s="138">
        <v>2004.0</v>
      </c>
      <c r="F196" s="138" t="s">
        <v>45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0"/>
      <c r="B197" s="128" t="s">
        <v>6669</v>
      </c>
      <c r="C197" s="138" t="s">
        <v>6670</v>
      </c>
      <c r="D197" s="138">
        <v>6.40680959402E11</v>
      </c>
      <c r="E197" s="138">
        <v>1999.0</v>
      </c>
      <c r="F197" s="138" t="s">
        <v>6671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38" t="s">
        <v>6672</v>
      </c>
      <c r="C198" s="138" t="s">
        <v>6673</v>
      </c>
      <c r="D198" s="138">
        <v>6.40637746227E11</v>
      </c>
      <c r="E198" s="138">
        <v>1503.0</v>
      </c>
      <c r="F198" s="138" t="s">
        <v>6674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38"/>
      <c r="B199" s="138" t="s">
        <v>6675</v>
      </c>
      <c r="C199" s="138">
        <v>9.790327738E9</v>
      </c>
      <c r="D199" s="138">
        <v>6.40609264032E11</v>
      </c>
      <c r="E199" s="138">
        <v>1180.0</v>
      </c>
      <c r="F199" s="138" t="s">
        <v>5858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 t="s">
        <v>6676</v>
      </c>
      <c r="C200" s="138">
        <v>8.897674185E9</v>
      </c>
      <c r="D200" s="138" t="s">
        <v>6677</v>
      </c>
      <c r="E200" s="138">
        <v>3006.0</v>
      </c>
      <c r="F200" s="138" t="s">
        <v>6678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38" t="s">
        <v>6679</v>
      </c>
      <c r="C201" s="138" t="s">
        <v>6680</v>
      </c>
      <c r="D201" s="138">
        <v>6.40642347015E11</v>
      </c>
      <c r="E201" s="138">
        <v>1999.0</v>
      </c>
      <c r="F201" s="138" t="s">
        <v>6681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28" t="s">
        <v>4002</v>
      </c>
      <c r="C202" s="138">
        <v>9.597016987E9</v>
      </c>
      <c r="D202" s="138">
        <v>6.40623159294E11</v>
      </c>
      <c r="E202" s="138">
        <v>3360.0</v>
      </c>
      <c r="F202" s="138" t="s">
        <v>6682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28" t="s">
        <v>6683</v>
      </c>
      <c r="C203" s="138" t="s">
        <v>6684</v>
      </c>
      <c r="D203" s="138">
        <v>6.4063685111E11</v>
      </c>
      <c r="E203" s="138">
        <v>5508.0</v>
      </c>
      <c r="F203" s="138" t="s">
        <v>6685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 t="s">
        <v>6686</v>
      </c>
      <c r="C204" s="138">
        <v>9.600994486E9</v>
      </c>
      <c r="D204" s="138">
        <v>6.04026100489E11</v>
      </c>
      <c r="E204" s="138">
        <v>1503.0</v>
      </c>
      <c r="F204" s="138" t="s">
        <v>6687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3">
        <v>46297.0</v>
      </c>
      <c r="B205" s="138" t="s">
        <v>6688</v>
      </c>
      <c r="C205" s="138" t="s">
        <v>6689</v>
      </c>
      <c r="D205" s="138">
        <v>6.04102503484E11</v>
      </c>
      <c r="E205" s="138">
        <v>3540.0</v>
      </c>
      <c r="F205" s="138" t="s">
        <v>2261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0"/>
      <c r="B206" s="138" t="s">
        <v>6690</v>
      </c>
      <c r="C206" s="138" t="s">
        <v>6691</v>
      </c>
      <c r="D206" s="138">
        <v>6.03996736898E11</v>
      </c>
      <c r="E206" s="138">
        <v>1999.0</v>
      </c>
      <c r="F206" s="138" t="s">
        <v>6692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28" t="s">
        <v>6693</v>
      </c>
      <c r="C207" s="128">
        <v>6.379073949E9</v>
      </c>
      <c r="D207" s="138">
        <v>1.09164922186E11</v>
      </c>
      <c r="E207" s="138">
        <v>1503.0</v>
      </c>
      <c r="F207" s="138" t="s">
        <v>6694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37"/>
      <c r="B208" s="128" t="s">
        <v>6695</v>
      </c>
      <c r="C208" s="138" t="s">
        <v>6696</v>
      </c>
      <c r="D208" s="138">
        <v>6.04164810932E11</v>
      </c>
      <c r="E208" s="138">
        <v>1398.0</v>
      </c>
      <c r="F208" s="128" t="s">
        <v>6697</v>
      </c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0"/>
      <c r="B209" s="138" t="s">
        <v>6698</v>
      </c>
      <c r="C209" s="138">
        <v>6.385117174E9</v>
      </c>
      <c r="D209" s="138">
        <v>1.18451597049E11</v>
      </c>
      <c r="E209" s="138">
        <v>1503.0</v>
      </c>
      <c r="F209" s="138" t="s">
        <v>6699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6700</v>
      </c>
      <c r="C210" s="138" t="s">
        <v>6701</v>
      </c>
      <c r="D210" s="138">
        <v>1.18453390751E11</v>
      </c>
      <c r="E210" s="138">
        <v>699.0</v>
      </c>
      <c r="F210" s="138" t="s">
        <v>3546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62"/>
      <c r="B211" s="138" t="s">
        <v>6702</v>
      </c>
      <c r="C211" s="138">
        <v>9.943534995E9</v>
      </c>
      <c r="D211" s="138">
        <v>2.4694570576E11</v>
      </c>
      <c r="E211" s="138">
        <v>699.0</v>
      </c>
      <c r="F211" s="138" t="s">
        <v>3750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 t="s">
        <v>6703</v>
      </c>
      <c r="C212" s="138">
        <v>9.566776394E9</v>
      </c>
      <c r="D212" s="138">
        <v>6.04182439727E11</v>
      </c>
      <c r="E212" s="138">
        <v>1180.0</v>
      </c>
      <c r="F212" s="138" t="s">
        <v>227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6704</v>
      </c>
      <c r="C213" s="138" t="s">
        <v>6705</v>
      </c>
      <c r="D213" s="138">
        <v>6.04109235452E11</v>
      </c>
      <c r="E213" s="138">
        <v>3360.0</v>
      </c>
      <c r="F213" s="138" t="s">
        <v>3066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0"/>
      <c r="B214" s="138" t="s">
        <v>6706</v>
      </c>
      <c r="C214" s="138" t="s">
        <v>6707</v>
      </c>
      <c r="D214" s="128">
        <v>6.04132830365E11</v>
      </c>
      <c r="E214" s="138">
        <v>4806.0</v>
      </c>
      <c r="F214" s="138" t="s">
        <v>6708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38" t="s">
        <v>6709</v>
      </c>
      <c r="C215" s="138">
        <v>9.449034787E9</v>
      </c>
      <c r="D215" s="138">
        <v>1.18464337602E11</v>
      </c>
      <c r="E215" s="138">
        <v>4512.0</v>
      </c>
      <c r="F215" s="138" t="s">
        <v>6710</v>
      </c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38"/>
      <c r="B216" s="138" t="s">
        <v>6711</v>
      </c>
      <c r="C216" s="138">
        <v>9.003044472E9</v>
      </c>
      <c r="D216" s="138" t="s">
        <v>6712</v>
      </c>
      <c r="E216" s="138">
        <v>2004.0</v>
      </c>
      <c r="F216" s="138" t="s">
        <v>6713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35"/>
      <c r="B217" s="149" t="s">
        <v>6714</v>
      </c>
      <c r="C217" s="149">
        <v>1.2898281284E10</v>
      </c>
      <c r="D217" s="149" t="s">
        <v>6715</v>
      </c>
      <c r="E217" s="138">
        <v>2360.0</v>
      </c>
      <c r="F217" s="138" t="s">
        <v>5742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0"/>
      <c r="B218" s="128" t="s">
        <v>6716</v>
      </c>
      <c r="C218" s="138">
        <v>6.379073949E9</v>
      </c>
      <c r="D218" s="138">
        <v>1.09168617358E11</v>
      </c>
      <c r="E218" s="138">
        <v>1503.0</v>
      </c>
      <c r="F218" s="138" t="s">
        <v>6297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38" t="s">
        <v>6717</v>
      </c>
      <c r="C219" s="138">
        <v>9.449034787E9</v>
      </c>
      <c r="D219" s="138">
        <v>6.04162116397E11</v>
      </c>
      <c r="E219" s="138">
        <v>2444.0</v>
      </c>
      <c r="F219" s="138" t="s">
        <v>2851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3">
        <v>46328.0</v>
      </c>
      <c r="B220" s="128" t="s">
        <v>6718</v>
      </c>
      <c r="C220" s="138" t="s">
        <v>6719</v>
      </c>
      <c r="D220" s="138">
        <v>6.04240273673E11</v>
      </c>
      <c r="E220" s="138">
        <v>699.0</v>
      </c>
      <c r="F220" s="138" t="s">
        <v>3609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6720</v>
      </c>
      <c r="C221" s="138" t="s">
        <v>4213</v>
      </c>
      <c r="D221" s="138">
        <v>6.04114202822E11</v>
      </c>
      <c r="E221" s="138">
        <v>2004.0</v>
      </c>
      <c r="F221" s="138" t="s">
        <v>1326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28" t="s">
        <v>2655</v>
      </c>
      <c r="C222" s="138" t="s">
        <v>6721</v>
      </c>
      <c r="D222" s="138" t="s">
        <v>3115</v>
      </c>
      <c r="E222" s="138">
        <v>4720.0</v>
      </c>
      <c r="F222" s="128" t="s">
        <v>266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32" t="s">
        <v>6722</v>
      </c>
      <c r="C223" s="138">
        <v>9.865348272E9</v>
      </c>
      <c r="D223" s="138" t="s">
        <v>6723</v>
      </c>
      <c r="E223" s="138" t="s">
        <v>6724</v>
      </c>
      <c r="F223" s="138" t="s">
        <v>6725</v>
      </c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38" t="s">
        <v>6726</v>
      </c>
      <c r="C224" s="138" t="s">
        <v>6727</v>
      </c>
      <c r="D224" s="138">
        <v>6.04222665437E11</v>
      </c>
      <c r="E224" s="138">
        <v>4806.0</v>
      </c>
      <c r="F224" s="138" t="s">
        <v>6559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38" t="s">
        <v>6728</v>
      </c>
      <c r="C225" s="138">
        <v>7.902740372E9</v>
      </c>
      <c r="D225" s="138">
        <v>6.40881936477E11</v>
      </c>
      <c r="E225" s="138">
        <v>1503.0</v>
      </c>
      <c r="F225" s="138" t="s">
        <v>4440</v>
      </c>
      <c r="G225" s="14"/>
      <c r="H225" s="12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 t="s">
        <v>664</v>
      </c>
      <c r="C226" s="138" t="s">
        <v>6729</v>
      </c>
      <c r="D226" s="138">
        <v>6.4089866704E11</v>
      </c>
      <c r="E226" s="138">
        <v>4806.0</v>
      </c>
      <c r="F226" s="138" t="s">
        <v>6730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 t="s">
        <v>6731</v>
      </c>
      <c r="C227" s="138">
        <v>6.382029009E9</v>
      </c>
      <c r="D227" s="138">
        <v>6.04248234283E11</v>
      </c>
      <c r="E227" s="138">
        <v>1999.0</v>
      </c>
      <c r="F227" s="128" t="s">
        <v>6732</v>
      </c>
      <c r="G227" s="14"/>
      <c r="H227" s="1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0"/>
      <c r="B228" s="128" t="s">
        <v>6733</v>
      </c>
      <c r="C228" s="138" t="s">
        <v>6734</v>
      </c>
      <c r="D228" s="138">
        <v>1.18516248831E11</v>
      </c>
      <c r="E228" s="138">
        <v>3360.0</v>
      </c>
      <c r="F228" s="128" t="s">
        <v>6735</v>
      </c>
      <c r="G228" s="14"/>
      <c r="H228" s="11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38"/>
      <c r="B229" s="128" t="s">
        <v>6736</v>
      </c>
      <c r="C229" s="138">
        <f>919489351700 </f>
        <v>919489351700</v>
      </c>
      <c r="D229" s="138">
        <v>6.04216930788E11</v>
      </c>
      <c r="E229" s="138">
        <v>1999.0</v>
      </c>
      <c r="F229" s="138" t="s">
        <v>6737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38"/>
      <c r="B230" s="128" t="s">
        <v>6738</v>
      </c>
      <c r="C230" s="138" t="s">
        <v>6739</v>
      </c>
      <c r="D230" s="138"/>
      <c r="E230" s="138">
        <v>1180.0</v>
      </c>
      <c r="F230" s="138" t="s">
        <v>299</v>
      </c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 t="s">
        <v>6740</v>
      </c>
      <c r="C231" s="138" t="s">
        <v>6741</v>
      </c>
      <c r="D231" s="138">
        <v>6.04248319336E11</v>
      </c>
      <c r="E231" s="138">
        <v>3006.0</v>
      </c>
      <c r="F231" s="138" t="s">
        <v>6742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 t="s">
        <v>6743</v>
      </c>
      <c r="C232" s="138" t="s">
        <v>6744</v>
      </c>
      <c r="D232" s="138">
        <v>1.82820698868E11</v>
      </c>
      <c r="E232" s="138">
        <v>1999.0</v>
      </c>
      <c r="F232" s="138" t="s">
        <v>6745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6746</v>
      </c>
      <c r="C233" s="138" t="s">
        <v>6747</v>
      </c>
      <c r="D233" s="138">
        <v>6.40929722633E11</v>
      </c>
      <c r="E233" s="138">
        <v>2701.0</v>
      </c>
      <c r="F233" s="138" t="s">
        <v>6748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 t="s">
        <v>6749</v>
      </c>
      <c r="C234" s="138">
        <v>7.395806402E9</v>
      </c>
      <c r="D234" s="138">
        <v>6.04379966224E11</v>
      </c>
      <c r="E234" s="138">
        <v>4806.0</v>
      </c>
      <c r="F234" s="138" t="s">
        <v>3537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6750</v>
      </c>
      <c r="C235" s="138">
        <v>8.148088863E9</v>
      </c>
      <c r="D235" s="138">
        <v>6.40940846145E11</v>
      </c>
      <c r="E235" s="138">
        <v>2607.0</v>
      </c>
      <c r="F235" s="138" t="s">
        <v>6751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38"/>
      <c r="B236" s="128" t="s">
        <v>6752</v>
      </c>
      <c r="C236" s="138" t="s">
        <v>6753</v>
      </c>
      <c r="D236" s="138">
        <v>6.04395555379E11</v>
      </c>
      <c r="E236" s="138">
        <v>699.0</v>
      </c>
      <c r="F236" s="138" t="s">
        <v>3546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38" t="s">
        <v>6754</v>
      </c>
      <c r="C237" s="138">
        <v>9.444979768E9</v>
      </c>
      <c r="D237" s="138">
        <v>6.04339119752E11</v>
      </c>
      <c r="E237" s="138">
        <v>1503.0</v>
      </c>
      <c r="F237" s="138" t="s">
        <v>5895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6755</v>
      </c>
      <c r="C238" s="138">
        <v>9.444049349E9</v>
      </c>
      <c r="D238" s="138">
        <v>6.04316865461E11</v>
      </c>
      <c r="E238" s="138">
        <v>1503.0</v>
      </c>
      <c r="F238" s="138" t="s">
        <v>4979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40"/>
      <c r="B239" s="138" t="s">
        <v>6756</v>
      </c>
      <c r="C239" s="138">
        <v>9.67712409E9</v>
      </c>
      <c r="D239" s="138">
        <v>6.04372979575E11</v>
      </c>
      <c r="E239" s="138">
        <v>4806.0</v>
      </c>
      <c r="F239" s="138" t="s">
        <v>6257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40"/>
      <c r="B240" s="138" t="s">
        <v>2558</v>
      </c>
      <c r="C240" s="138" t="s">
        <v>6368</v>
      </c>
      <c r="D240" s="138" t="s">
        <v>6757</v>
      </c>
      <c r="E240" s="138">
        <v>4806.0</v>
      </c>
      <c r="F240" s="138" t="s">
        <v>2814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/>
      <c r="B241" s="138" t="s">
        <v>6758</v>
      </c>
      <c r="C241" s="138">
        <v>7.845141429E9</v>
      </c>
      <c r="D241" s="138">
        <v>6.40990522525E11</v>
      </c>
      <c r="E241" s="138">
        <v>699.0</v>
      </c>
      <c r="F241" s="138" t="s">
        <v>3546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38"/>
      <c r="B242" s="128" t="s">
        <v>6759</v>
      </c>
      <c r="C242" s="128">
        <v>9.790327738E9</v>
      </c>
      <c r="D242" s="138" t="s">
        <v>6760</v>
      </c>
      <c r="E242" s="138">
        <v>3300.0</v>
      </c>
      <c r="F242" s="138" t="s">
        <v>449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38" t="s">
        <v>6761</v>
      </c>
      <c r="B243" s="138" t="s">
        <v>6762</v>
      </c>
      <c r="C243" s="138" t="s">
        <v>4354</v>
      </c>
      <c r="D243" s="138">
        <v>6.41082792435E11</v>
      </c>
      <c r="E243" s="138">
        <v>1180.0</v>
      </c>
      <c r="F243" s="138" t="s">
        <v>307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6763</v>
      </c>
      <c r="C244" s="138">
        <v>7.550292116E9</v>
      </c>
      <c r="D244" s="138">
        <v>6.41031442326E11</v>
      </c>
      <c r="E244" s="138">
        <v>2360.0</v>
      </c>
      <c r="F244" s="138" t="s">
        <v>220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28" t="s">
        <v>6764</v>
      </c>
      <c r="C245" s="138">
        <v>8.807369328E9</v>
      </c>
      <c r="D245" s="138">
        <v>6.04449104439E11</v>
      </c>
      <c r="E245" s="138">
        <v>1503.0</v>
      </c>
      <c r="F245" s="138" t="s">
        <v>6765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138" t="s">
        <v>6766</v>
      </c>
      <c r="C246" s="138">
        <v>9.080210576E9</v>
      </c>
      <c r="D246" s="138">
        <v>6.41086345851E11</v>
      </c>
      <c r="E246" s="138">
        <v>1999.0</v>
      </c>
      <c r="F246" s="138" t="s">
        <v>6767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 t="s">
        <v>6768</v>
      </c>
      <c r="C247" s="138">
        <v>9.500971713E9</v>
      </c>
      <c r="D247" s="138">
        <v>2.93494949514E11</v>
      </c>
      <c r="E247" s="138">
        <v>1999.0</v>
      </c>
      <c r="F247" s="138" t="s">
        <v>6769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40"/>
      <c r="B248" s="138" t="s">
        <v>6770</v>
      </c>
      <c r="C248" s="138">
        <v>6.380003852E9</v>
      </c>
      <c r="D248" s="138" t="s">
        <v>6771</v>
      </c>
      <c r="E248" s="138">
        <v>2004.0</v>
      </c>
      <c r="F248" s="138" t="s">
        <v>6772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62"/>
      <c r="B249" s="138" t="s">
        <v>6773</v>
      </c>
      <c r="C249" s="138">
        <v>9.865342081E9</v>
      </c>
      <c r="D249" s="138">
        <v>1.1859300159E11</v>
      </c>
      <c r="E249" s="138">
        <v>1999.0</v>
      </c>
      <c r="F249" s="138" t="s">
        <v>6774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 t="s">
        <v>6775</v>
      </c>
      <c r="C250" s="138">
        <v>9.790909206E9</v>
      </c>
      <c r="D250" s="138">
        <v>6.04423718419E11</v>
      </c>
      <c r="E250" s="138">
        <v>1180.0</v>
      </c>
      <c r="F250" s="138" t="s">
        <v>39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28" t="s">
        <v>6776</v>
      </c>
      <c r="C251" s="128" t="s">
        <v>6777</v>
      </c>
      <c r="D251" s="128">
        <v>6.04450336648E11</v>
      </c>
      <c r="E251" s="138">
        <v>1503.0</v>
      </c>
      <c r="F251" s="138" t="s">
        <v>4440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 t="s">
        <v>6778</v>
      </c>
      <c r="C252" s="138" t="s">
        <v>6779</v>
      </c>
      <c r="D252" s="138">
        <v>1.18602562436E11</v>
      </c>
      <c r="E252" s="138">
        <v>2360.0</v>
      </c>
      <c r="F252" s="138" t="s">
        <v>257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 t="s">
        <v>6780</v>
      </c>
      <c r="C253" s="138">
        <v>9.744351252E9</v>
      </c>
      <c r="D253" s="138">
        <v>6.04479143711E11</v>
      </c>
      <c r="E253" s="138">
        <v>1503.0</v>
      </c>
      <c r="F253" s="138" t="s">
        <v>5885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40"/>
      <c r="B254" s="138" t="s">
        <v>6781</v>
      </c>
      <c r="C254" s="138">
        <v>9.4893517E9</v>
      </c>
      <c r="D254" s="138">
        <v>6.04417835751E11</v>
      </c>
      <c r="E254" s="138">
        <v>6012.0</v>
      </c>
      <c r="F254" s="138" t="s">
        <v>6782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 t="s">
        <v>6783</v>
      </c>
      <c r="B255" s="138" t="s">
        <v>3788</v>
      </c>
      <c r="C255" s="128">
        <v>8.92199495E9</v>
      </c>
      <c r="D255" s="138">
        <v>6.04529092036E11</v>
      </c>
      <c r="E255" s="138">
        <v>1503.0</v>
      </c>
      <c r="F255" s="138" t="s">
        <v>6784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B256" s="138" t="s">
        <v>6785</v>
      </c>
      <c r="C256" s="138" t="s">
        <v>6786</v>
      </c>
      <c r="D256" s="138">
        <v>6.04579085065E11</v>
      </c>
      <c r="E256" s="138">
        <v>1999.0</v>
      </c>
      <c r="F256" s="138" t="s">
        <v>6787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 t="s">
        <v>6085</v>
      </c>
      <c r="C257" s="138">
        <v>9.171880991E9</v>
      </c>
      <c r="D257" s="138">
        <v>6.04588390577E11</v>
      </c>
      <c r="E257" s="138">
        <v>2004.0</v>
      </c>
      <c r="F257" s="138" t="s">
        <v>6788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 t="s">
        <v>6789</v>
      </c>
      <c r="C258" s="138" t="s">
        <v>4953</v>
      </c>
      <c r="D258" s="138">
        <v>1.18643900254E11</v>
      </c>
      <c r="E258" s="138">
        <v>3410.0</v>
      </c>
      <c r="F258" s="138" t="s">
        <v>6790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 t="s">
        <v>6791</v>
      </c>
      <c r="B259" s="163" t="s">
        <v>6792</v>
      </c>
      <c r="C259" s="163">
        <v>9.19578608831E11</v>
      </c>
      <c r="D259" s="163">
        <v>2.6807534086E11</v>
      </c>
      <c r="E259" s="152">
        <v>2360.0</v>
      </c>
      <c r="F259" s="152" t="s">
        <v>227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0"/>
      <c r="B260" s="138" t="s">
        <v>6793</v>
      </c>
      <c r="C260" s="138">
        <v>9.19003781071E11</v>
      </c>
      <c r="D260" s="138" t="s">
        <v>6794</v>
      </c>
      <c r="E260" s="138">
        <v>5511.0</v>
      </c>
      <c r="F260" s="138" t="s">
        <v>6795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6796</v>
      </c>
      <c r="C261" s="138">
        <v>7.904392986E9</v>
      </c>
      <c r="D261" s="138">
        <v>7.66448203937E11</v>
      </c>
      <c r="E261" s="138">
        <v>2004.0</v>
      </c>
      <c r="F261" s="138" t="s">
        <v>6797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28" t="s">
        <v>433</v>
      </c>
      <c r="C262" s="138" t="s">
        <v>6798</v>
      </c>
      <c r="D262" s="138" t="s">
        <v>6799</v>
      </c>
      <c r="E262" s="138">
        <v>1150.0</v>
      </c>
      <c r="F262" s="138" t="s">
        <v>6800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 t="s">
        <v>6801</v>
      </c>
      <c r="C263" s="138" t="s">
        <v>6802</v>
      </c>
      <c r="D263" s="138"/>
      <c r="E263" s="138">
        <v>1332.0</v>
      </c>
      <c r="F263" s="138" t="s">
        <v>6803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28" t="s">
        <v>6804</v>
      </c>
      <c r="C264" s="138">
        <v>9.58508295E9</v>
      </c>
      <c r="D264" s="138">
        <v>6.41100754072E11</v>
      </c>
      <c r="E264" s="138">
        <v>1680.0</v>
      </c>
      <c r="F264" s="138" t="s">
        <v>2892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 t="s">
        <v>6805</v>
      </c>
      <c r="B265" s="128" t="s">
        <v>6806</v>
      </c>
      <c r="C265" s="138">
        <v>7.708741946E9</v>
      </c>
      <c r="D265" s="138" t="s">
        <v>6807</v>
      </c>
      <c r="E265" s="138">
        <v>1503.0</v>
      </c>
      <c r="F265" s="138" t="s">
        <v>6808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 t="s">
        <v>6809</v>
      </c>
      <c r="C266" s="138" t="s">
        <v>6810</v>
      </c>
      <c r="D266" s="138">
        <v>6.045213451E11</v>
      </c>
      <c r="E266" s="138">
        <v>11814.0</v>
      </c>
      <c r="F266" s="138" t="s">
        <v>6811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38"/>
      <c r="B267" s="138" t="s">
        <v>6812</v>
      </c>
      <c r="C267" s="138">
        <v>9.17418182825E11</v>
      </c>
      <c r="D267" s="138">
        <v>6.04607187146E11</v>
      </c>
      <c r="E267" s="138">
        <v>1503.0</v>
      </c>
      <c r="F267" s="138" t="s">
        <v>1845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 t="s">
        <v>6813</v>
      </c>
      <c r="C268" s="138">
        <v>9.18667390729E11</v>
      </c>
      <c r="D268" s="138">
        <v>6.41284167784E11</v>
      </c>
      <c r="E268" s="138">
        <v>4806.0</v>
      </c>
      <c r="F268" s="138" t="s">
        <v>6561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89.25" customHeight="1">
      <c r="A269" s="140"/>
      <c r="B269" s="138" t="s">
        <v>6814</v>
      </c>
      <c r="C269" s="138" t="s">
        <v>1870</v>
      </c>
      <c r="D269" s="138">
        <v>6.01233485567E11</v>
      </c>
      <c r="E269" s="138" t="s">
        <v>6815</v>
      </c>
      <c r="F269" s="138" t="s">
        <v>6816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 t="s">
        <v>6817</v>
      </c>
      <c r="C270" s="138">
        <v>6.374670663E9</v>
      </c>
      <c r="D270" s="138">
        <v>6.04621300543E11</v>
      </c>
      <c r="E270" s="138">
        <v>2004.0</v>
      </c>
      <c r="F270" s="138" t="s">
        <v>1718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6818</v>
      </c>
      <c r="C271" s="138">
        <v>9.19496192073E11</v>
      </c>
      <c r="D271" s="138">
        <v>6.41276699075E11</v>
      </c>
      <c r="E271" s="138">
        <v>1503.0</v>
      </c>
      <c r="F271" s="138" t="s">
        <v>6819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 t="s">
        <v>6820</v>
      </c>
      <c r="B272" s="138" t="s">
        <v>1313</v>
      </c>
      <c r="C272" s="138" t="s">
        <v>6821</v>
      </c>
      <c r="D272" s="138">
        <v>6.04770867659E11</v>
      </c>
      <c r="E272" s="138">
        <v>2607.0</v>
      </c>
      <c r="F272" s="138" t="s">
        <v>2076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6822</v>
      </c>
      <c r="C273" s="138" t="s">
        <v>6823</v>
      </c>
      <c r="D273" s="138">
        <v>6.04705279827E11</v>
      </c>
      <c r="E273" s="138">
        <v>1180.0</v>
      </c>
      <c r="F273" s="138" t="s">
        <v>39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52">
        <v>2000.0</v>
      </c>
      <c r="B274" s="138" t="s">
        <v>6824</v>
      </c>
      <c r="C274" s="138" t="s">
        <v>6825</v>
      </c>
      <c r="D274" s="138" t="s">
        <v>6826</v>
      </c>
      <c r="E274" s="138">
        <v>5849.0</v>
      </c>
      <c r="F274" s="138" t="s">
        <v>6827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6828</v>
      </c>
      <c r="C275" s="138" t="s">
        <v>6829</v>
      </c>
      <c r="D275" s="138">
        <v>6.04713008743E11</v>
      </c>
      <c r="E275" s="138">
        <v>8313.0</v>
      </c>
      <c r="F275" s="138" t="s">
        <v>6830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38"/>
      <c r="B276" s="128" t="s">
        <v>4958</v>
      </c>
      <c r="C276" s="138" t="s">
        <v>5745</v>
      </c>
      <c r="D276" s="138">
        <v>6.04788969312E11</v>
      </c>
      <c r="E276" s="138">
        <v>1180.0</v>
      </c>
      <c r="F276" s="138" t="s">
        <v>227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0"/>
      <c r="B277" s="138" t="s">
        <v>6831</v>
      </c>
      <c r="C277" s="138">
        <v>7.708833714E9</v>
      </c>
      <c r="D277" s="138">
        <v>6.04702254065E11</v>
      </c>
      <c r="E277" s="138">
        <v>1180.0</v>
      </c>
      <c r="F277" s="138" t="s">
        <v>227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28" t="s">
        <v>6832</v>
      </c>
      <c r="C278" s="138">
        <v>8.754406287E9</v>
      </c>
      <c r="D278" s="138">
        <v>1.18751010835E11</v>
      </c>
      <c r="E278" s="138">
        <v>699.0</v>
      </c>
      <c r="F278" s="138" t="s">
        <v>4587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 t="s">
        <v>6833</v>
      </c>
      <c r="B279" s="128" t="s">
        <v>6834</v>
      </c>
      <c r="C279" s="138" t="s">
        <v>6835</v>
      </c>
      <c r="D279" s="138"/>
      <c r="E279" s="138">
        <v>1503.0</v>
      </c>
      <c r="F279" s="138" t="s">
        <v>6836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38" t="s">
        <v>6837</v>
      </c>
      <c r="C280" s="128" t="s">
        <v>6838</v>
      </c>
      <c r="D280" s="138">
        <v>1.18773675051E11</v>
      </c>
      <c r="E280" s="138">
        <v>1180.0</v>
      </c>
      <c r="F280" s="138" t="s">
        <v>121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38" t="s">
        <v>6839</v>
      </c>
      <c r="C281" s="32">
        <v>9.19025468026E11</v>
      </c>
      <c r="D281" s="138">
        <v>6.41466009378E11</v>
      </c>
      <c r="E281" s="138">
        <v>1180.0</v>
      </c>
      <c r="F281" s="138" t="s">
        <v>3406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28" t="s">
        <v>6840</v>
      </c>
      <c r="C282" s="138" t="s">
        <v>6841</v>
      </c>
      <c r="D282" s="138">
        <v>1.1876881089E11</v>
      </c>
      <c r="E282" s="138">
        <v>3360.0</v>
      </c>
      <c r="F282" s="138" t="s">
        <v>6842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38"/>
      <c r="B283" s="138" t="s">
        <v>6843</v>
      </c>
      <c r="C283" s="138" t="s">
        <v>6844</v>
      </c>
      <c r="D283" s="138">
        <v>6.41403722143E11</v>
      </c>
      <c r="E283" s="138">
        <v>3360.0</v>
      </c>
      <c r="F283" s="138" t="s">
        <v>6845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38" t="s">
        <v>6846</v>
      </c>
      <c r="C284" s="138" t="s">
        <v>6847</v>
      </c>
      <c r="D284" s="138">
        <v>6.04831221339E11</v>
      </c>
      <c r="E284" s="138">
        <v>1180.0</v>
      </c>
      <c r="F284" s="138" t="s">
        <v>121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6848</v>
      </c>
      <c r="C285" s="138">
        <v>9.19786859535E11</v>
      </c>
      <c r="D285" s="138"/>
      <c r="E285" s="138">
        <v>1180.0</v>
      </c>
      <c r="F285" s="138" t="s">
        <v>121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28" t="s">
        <v>6849</v>
      </c>
      <c r="C286" s="138">
        <v>6.383108165E9</v>
      </c>
      <c r="D286" s="138">
        <v>1.09210489326E11</v>
      </c>
      <c r="E286" s="138">
        <v>1503.0</v>
      </c>
      <c r="F286" s="138" t="s">
        <v>5700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 t="s">
        <v>6850</v>
      </c>
      <c r="C287" s="138" t="s">
        <v>6851</v>
      </c>
      <c r="D287" s="138">
        <v>6.04841375078E11</v>
      </c>
      <c r="E287" s="138">
        <v>999.0</v>
      </c>
      <c r="F287" s="138" t="s">
        <v>6852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38" t="s">
        <v>6853</v>
      </c>
      <c r="C288" s="138">
        <v>9.740889825E9</v>
      </c>
      <c r="D288" s="138">
        <v>6.04803164735E11</v>
      </c>
      <c r="E288" s="138">
        <v>1180.0</v>
      </c>
      <c r="F288" s="138" t="s">
        <v>6854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38" t="s">
        <v>6834</v>
      </c>
      <c r="C289" s="138" t="s">
        <v>6855</v>
      </c>
      <c r="D289" s="138">
        <v>1.18763590783E11</v>
      </c>
      <c r="E289" s="138">
        <v>1503.0</v>
      </c>
      <c r="F289" s="138" t="s">
        <v>6856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B290" s="128" t="s">
        <v>4037</v>
      </c>
      <c r="C290" s="138" t="s">
        <v>6857</v>
      </c>
      <c r="D290" s="138">
        <v>6.04884517759E11</v>
      </c>
      <c r="E290" s="138">
        <v>699.0</v>
      </c>
      <c r="F290" s="138" t="s">
        <v>3503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0"/>
      <c r="B291" s="128" t="s">
        <v>6858</v>
      </c>
      <c r="C291" s="138">
        <v>9.361254251E9</v>
      </c>
      <c r="D291" s="138">
        <v>6.04828029893E11</v>
      </c>
      <c r="E291" s="138">
        <v>2360.0</v>
      </c>
      <c r="F291" s="138" t="s">
        <v>220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6859</v>
      </c>
      <c r="C292" s="138" t="s">
        <v>6860</v>
      </c>
      <c r="D292" s="138">
        <v>3.97477418386E11</v>
      </c>
      <c r="E292" s="138">
        <v>1180.0</v>
      </c>
      <c r="F292" s="138" t="s">
        <v>39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 t="s">
        <v>6861</v>
      </c>
      <c r="B293" s="32" t="s">
        <v>6862</v>
      </c>
      <c r="C293" s="138" t="s">
        <v>6863</v>
      </c>
      <c r="D293" s="138">
        <v>2.91828500961E11</v>
      </c>
      <c r="E293" s="138">
        <v>3360.0</v>
      </c>
      <c r="F293" s="138" t="s">
        <v>728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 t="s">
        <v>6864</v>
      </c>
      <c r="C294" s="138">
        <v>6.385117174E9</v>
      </c>
      <c r="D294" s="138">
        <v>6.41552979288E11</v>
      </c>
      <c r="E294" s="138">
        <v>1503.0</v>
      </c>
      <c r="F294" s="138" t="s">
        <v>6865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38"/>
      <c r="B295" s="128" t="s">
        <v>6866</v>
      </c>
      <c r="C295" s="138">
        <v>8.072635207E9</v>
      </c>
      <c r="D295" s="138">
        <v>6.41538480907E11</v>
      </c>
      <c r="E295" s="138">
        <v>1180.0</v>
      </c>
      <c r="F295" s="138" t="s">
        <v>299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 t="s">
        <v>6867</v>
      </c>
      <c r="C296" s="138">
        <v>9.943815665E9</v>
      </c>
      <c r="D296" s="138">
        <v>6.04939597072E11</v>
      </c>
      <c r="E296" s="138">
        <v>699.0</v>
      </c>
      <c r="F296" s="138" t="s">
        <v>515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6868</v>
      </c>
      <c r="C297" s="138">
        <v>9.943815665E9</v>
      </c>
      <c r="D297" s="138">
        <v>1.18107974457E11</v>
      </c>
      <c r="E297" s="138">
        <v>1507.0</v>
      </c>
      <c r="F297" s="138" t="s">
        <v>6869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6870</v>
      </c>
      <c r="C298" s="138">
        <v>9.840344772E9</v>
      </c>
      <c r="D298" s="138">
        <v>6.04907783721E11</v>
      </c>
      <c r="E298" s="138">
        <v>699.0</v>
      </c>
      <c r="F298" s="138" t="s">
        <v>112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40"/>
      <c r="B299" s="128" t="s">
        <v>6871</v>
      </c>
      <c r="C299" s="138">
        <v>9.19361254251E11</v>
      </c>
      <c r="D299" s="138">
        <v>1.18822164025E11</v>
      </c>
      <c r="E299" s="138">
        <v>2360.0</v>
      </c>
      <c r="F299" s="128" t="s">
        <v>1071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40"/>
      <c r="B300" s="128" t="s">
        <v>6872</v>
      </c>
      <c r="C300" s="138">
        <v>7.550292116E9</v>
      </c>
      <c r="D300" s="138">
        <v>6.04932395601E11</v>
      </c>
      <c r="E300" s="138">
        <v>2004.0</v>
      </c>
      <c r="F300" s="138" t="s">
        <v>6873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 t="s">
        <v>6874</v>
      </c>
      <c r="C301" s="138" t="s">
        <v>6875</v>
      </c>
      <c r="D301" s="138">
        <v>1.18824053498E11</v>
      </c>
      <c r="E301" s="138">
        <v>1503.0</v>
      </c>
      <c r="F301" s="138" t="s">
        <v>6876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22.5" customHeight="1">
      <c r="A302" s="140"/>
      <c r="B302" s="128" t="s">
        <v>6877</v>
      </c>
      <c r="C302" s="138">
        <v>8.015325171E9</v>
      </c>
      <c r="D302" s="138">
        <v>6.41515004143E11</v>
      </c>
      <c r="E302" s="138">
        <v>3150.0</v>
      </c>
      <c r="F302" s="138" t="s">
        <v>2725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 t="s">
        <v>6878</v>
      </c>
      <c r="C303" s="138" t="s">
        <v>6879</v>
      </c>
      <c r="D303" s="138"/>
      <c r="E303" s="138">
        <v>1680.0</v>
      </c>
      <c r="F303" s="138" t="s">
        <v>6880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40"/>
      <c r="B304" s="128" t="s">
        <v>6881</v>
      </c>
      <c r="C304" s="138">
        <v>9.884728001E9</v>
      </c>
      <c r="D304" s="152"/>
      <c r="E304" s="138">
        <v>1221.0</v>
      </c>
      <c r="F304" s="128" t="s">
        <v>5807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28" t="s">
        <v>6882</v>
      </c>
      <c r="C305" s="138">
        <v>9.487052404E9</v>
      </c>
      <c r="D305" s="138">
        <v>6.04995004385E11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128" t="s">
        <v>6883</v>
      </c>
      <c r="C306" s="138">
        <v>7.55005531E9</v>
      </c>
      <c r="D306" s="138">
        <v>6.41591311652E11</v>
      </c>
      <c r="E306" s="138">
        <v>699.0</v>
      </c>
      <c r="F306" s="138" t="s">
        <v>6884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38"/>
      <c r="B307" s="128" t="s">
        <v>6885</v>
      </c>
      <c r="C307" s="128">
        <v>9.788130332E9</v>
      </c>
      <c r="D307" s="128">
        <v>7.79699475286E11</v>
      </c>
      <c r="E307" s="138">
        <v>700.0</v>
      </c>
      <c r="F307" s="138" t="s">
        <v>1921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 t="s">
        <v>6886</v>
      </c>
      <c r="C308" s="138">
        <v>8.838120667E9</v>
      </c>
      <c r="D308" s="138">
        <v>6.04987328885E11</v>
      </c>
      <c r="E308" s="138">
        <v>9612.0</v>
      </c>
      <c r="F308" s="138" t="s">
        <v>6887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40"/>
      <c r="B309" s="138" t="s">
        <v>6888</v>
      </c>
      <c r="C309" s="138">
        <v>8.056066143E9</v>
      </c>
      <c r="D309" s="138">
        <v>7.21461098551E11</v>
      </c>
      <c r="E309" s="138">
        <v>1503.0</v>
      </c>
      <c r="F309" s="138" t="s">
        <v>6889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28" t="s">
        <v>6890</v>
      </c>
      <c r="C310" s="138" t="s">
        <v>6891</v>
      </c>
      <c r="D310" s="138" t="s">
        <v>6892</v>
      </c>
      <c r="E310" s="138">
        <v>2360.0</v>
      </c>
      <c r="F310" s="138" t="s">
        <v>299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38"/>
      <c r="B311" s="128" t="s">
        <v>6893</v>
      </c>
      <c r="C311" s="138" t="s">
        <v>6894</v>
      </c>
      <c r="D311" s="138">
        <v>6.415134508E11</v>
      </c>
      <c r="E311" s="138">
        <v>2004.0</v>
      </c>
      <c r="F311" s="138" t="s">
        <v>6895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38" t="s">
        <v>6896</v>
      </c>
      <c r="B312" s="138" t="s">
        <v>6897</v>
      </c>
      <c r="C312" s="138">
        <v>8.754264349E9</v>
      </c>
      <c r="D312" s="138">
        <v>6.05040050455E11</v>
      </c>
      <c r="E312" s="138">
        <v>1503.0</v>
      </c>
      <c r="F312" s="138" t="s">
        <v>6898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38" t="s">
        <v>6899</v>
      </c>
      <c r="C313" s="138" t="s">
        <v>6900</v>
      </c>
      <c r="D313" s="138">
        <v>6.41665379562E11</v>
      </c>
      <c r="E313" s="138">
        <v>699.0</v>
      </c>
      <c r="F313" s="138" t="s">
        <v>515</v>
      </c>
      <c r="G313" s="100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38" t="s">
        <v>900</v>
      </c>
      <c r="C314" s="138">
        <v>8.248607076E9</v>
      </c>
      <c r="D314" s="138">
        <v>1.18857945917E11</v>
      </c>
      <c r="E314" s="138">
        <v>1180.0</v>
      </c>
      <c r="F314" s="138" t="s">
        <v>227</v>
      </c>
      <c r="G314" s="100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28" t="s">
        <v>6901</v>
      </c>
      <c r="C315" s="128">
        <v>9.790327738E9</v>
      </c>
      <c r="D315" s="138">
        <v>6.41688995146E11</v>
      </c>
      <c r="E315" s="138">
        <v>1999.0</v>
      </c>
      <c r="F315" s="128" t="s">
        <v>6767</v>
      </c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128"/>
      <c r="D316" s="138"/>
      <c r="E316" s="138"/>
      <c r="F316" s="12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35"/>
      <c r="B317" s="128" t="s">
        <v>6902</v>
      </c>
      <c r="C317" s="128" t="s">
        <v>6903</v>
      </c>
      <c r="D317" s="128">
        <v>1.18865102855E11</v>
      </c>
      <c r="E317" s="138">
        <v>2360.0</v>
      </c>
      <c r="F317" s="128" t="s">
        <v>1332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0"/>
      <c r="B318" s="128" t="s">
        <v>6904</v>
      </c>
      <c r="C318" s="128" t="s">
        <v>6905</v>
      </c>
      <c r="D318" s="128">
        <v>6.05064017704E11</v>
      </c>
      <c r="E318" s="138">
        <v>699.0</v>
      </c>
      <c r="F318" s="138" t="s">
        <v>3546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28" t="s">
        <v>6906</v>
      </c>
      <c r="C319" s="138">
        <v>9.539392734E9</v>
      </c>
      <c r="D319" s="138">
        <v>6.05076399583E11</v>
      </c>
      <c r="E319" s="128">
        <v>1180.0</v>
      </c>
      <c r="F319" s="138" t="s">
        <v>3406</v>
      </c>
      <c r="G319" s="112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/>
      <c r="B320" s="128" t="s">
        <v>6907</v>
      </c>
      <c r="C320" s="138" t="s">
        <v>6908</v>
      </c>
      <c r="D320" s="138">
        <v>1.2497532262E10</v>
      </c>
      <c r="E320" s="128">
        <v>2885.0</v>
      </c>
      <c r="F320" s="128" t="s">
        <v>6909</v>
      </c>
      <c r="G320" s="112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38" t="s">
        <v>6910</v>
      </c>
      <c r="C321" s="128">
        <v>7.904401868E9</v>
      </c>
      <c r="D321" s="138">
        <v>4.51617823403E11</v>
      </c>
      <c r="E321" s="138">
        <v>1180.0</v>
      </c>
      <c r="F321" s="138" t="s">
        <v>227</v>
      </c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38"/>
      <c r="B322" s="128" t="s">
        <v>6911</v>
      </c>
      <c r="C322" s="138" t="s">
        <v>2334</v>
      </c>
      <c r="D322" s="138">
        <v>6.050345812E11</v>
      </c>
      <c r="E322" s="138">
        <v>13587.0</v>
      </c>
      <c r="F322" s="128" t="s">
        <v>6912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40"/>
      <c r="B323" s="128" t="s">
        <v>514</v>
      </c>
      <c r="C323" s="138">
        <v>9.18300949738E11</v>
      </c>
      <c r="D323" s="138">
        <v>6.41646898804E11</v>
      </c>
      <c r="E323" s="138">
        <v>699.0</v>
      </c>
      <c r="F323" s="128" t="s">
        <v>3609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 t="s">
        <v>6913</v>
      </c>
      <c r="C324" s="138">
        <v>7.204615666E9</v>
      </c>
      <c r="D324" s="138">
        <v>6.0501343859E11</v>
      </c>
      <c r="E324" s="138">
        <v>1503.0</v>
      </c>
      <c r="F324" s="138" t="s">
        <v>4302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38" t="s">
        <v>6914</v>
      </c>
      <c r="B325" s="128" t="s">
        <v>6915</v>
      </c>
      <c r="C325" s="138">
        <v>9.082400054E9</v>
      </c>
      <c r="D325" s="138">
        <v>6.0516057142E11</v>
      </c>
      <c r="E325" s="138">
        <v>699.0</v>
      </c>
      <c r="F325" s="138" t="s">
        <v>3273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38" t="s">
        <v>6916</v>
      </c>
      <c r="C326" s="138" t="s">
        <v>6917</v>
      </c>
      <c r="D326" s="138">
        <v>6.41703110457E11</v>
      </c>
      <c r="E326" s="138">
        <v>1680.0</v>
      </c>
      <c r="F326" s="138" t="s">
        <v>3425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28" t="s">
        <v>6918</v>
      </c>
      <c r="C327" s="138" t="s">
        <v>6919</v>
      </c>
      <c r="D327" s="138">
        <v>6.41763510651E11</v>
      </c>
      <c r="E327" s="138">
        <v>4512.0</v>
      </c>
      <c r="F327" s="128" t="s">
        <v>6920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6921</v>
      </c>
      <c r="C328" s="138">
        <v>9.66504454368E11</v>
      </c>
      <c r="D328" s="138">
        <v>6.05191878743E11</v>
      </c>
      <c r="E328" s="138">
        <v>699.0</v>
      </c>
      <c r="F328" s="138" t="s">
        <v>3546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38" t="s">
        <v>6922</v>
      </c>
      <c r="C329" s="138">
        <v>9.952982439E9</v>
      </c>
      <c r="D329" s="138">
        <v>1.18903224955E11</v>
      </c>
      <c r="E329" s="138">
        <v>699.0</v>
      </c>
      <c r="F329" s="138" t="s">
        <v>3546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128" t="s">
        <v>6923</v>
      </c>
      <c r="C330" s="138">
        <v>7.373123472E9</v>
      </c>
      <c r="D330" s="138">
        <v>6.05017381501E11</v>
      </c>
      <c r="E330" s="138">
        <v>10924.0</v>
      </c>
      <c r="F330" s="138" t="s">
        <v>6924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38"/>
      <c r="B331" s="128" t="s">
        <v>6925</v>
      </c>
      <c r="C331" s="138">
        <v>9.1965583356E11</v>
      </c>
      <c r="D331" s="138"/>
      <c r="E331" s="138">
        <v>699.0</v>
      </c>
      <c r="F331" s="138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28" t="s">
        <v>6926</v>
      </c>
      <c r="C332" s="138" t="s">
        <v>6927</v>
      </c>
      <c r="D332" s="138">
        <v>6.41701622387E11</v>
      </c>
      <c r="E332" s="138">
        <v>1180.0</v>
      </c>
      <c r="F332" s="138" t="s">
        <v>6928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40"/>
      <c r="B333" s="138" t="s">
        <v>6929</v>
      </c>
      <c r="C333" s="138" t="s">
        <v>6930</v>
      </c>
      <c r="D333" s="138">
        <v>6.05134217858E11</v>
      </c>
      <c r="E333" s="138">
        <v>1503.0</v>
      </c>
      <c r="F333" s="138" t="s">
        <v>5877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40"/>
      <c r="B334" s="149" t="s">
        <v>6931</v>
      </c>
      <c r="C334" s="149" t="s">
        <v>6932</v>
      </c>
      <c r="D334" s="149">
        <v>6.41704550328E11</v>
      </c>
      <c r="E334" s="138">
        <v>2360.0</v>
      </c>
      <c r="F334" s="138" t="s">
        <v>257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38"/>
      <c r="B335" s="128" t="s">
        <v>6933</v>
      </c>
      <c r="C335" s="138" t="s">
        <v>6934</v>
      </c>
      <c r="D335" s="138">
        <v>8.07979555809E11</v>
      </c>
      <c r="E335" s="138">
        <v>699.0</v>
      </c>
      <c r="F335" s="138" t="s">
        <v>112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38"/>
      <c r="B336" s="128" t="s">
        <v>6935</v>
      </c>
      <c r="C336" s="128" t="s">
        <v>6936</v>
      </c>
      <c r="D336" s="138">
        <v>6.41777714519E11</v>
      </c>
      <c r="E336" s="138">
        <v>699.0</v>
      </c>
      <c r="F336" s="138" t="s">
        <v>3503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24.0" customHeight="1">
      <c r="A337" s="138"/>
      <c r="B337" s="128" t="s">
        <v>6080</v>
      </c>
      <c r="C337" s="138">
        <v>8.248457083E9</v>
      </c>
      <c r="D337" s="138">
        <v>6.0518118842E11</v>
      </c>
      <c r="E337" s="138">
        <v>3150.0</v>
      </c>
      <c r="F337" s="138" t="s">
        <v>2725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38" t="s">
        <v>6937</v>
      </c>
      <c r="C338" s="138" t="s">
        <v>6938</v>
      </c>
      <c r="D338" s="138">
        <v>6.41717468693E11</v>
      </c>
      <c r="E338" s="138">
        <v>1680.0</v>
      </c>
      <c r="F338" s="138" t="s">
        <v>6939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38" t="s">
        <v>6940</v>
      </c>
      <c r="C339" s="138" t="s">
        <v>6739</v>
      </c>
      <c r="D339" s="128"/>
      <c r="E339" s="138"/>
      <c r="F339" s="138" t="s">
        <v>6941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 t="s">
        <v>6942</v>
      </c>
      <c r="C340" s="138" t="s">
        <v>6943</v>
      </c>
      <c r="D340" s="138">
        <v>6.05197015292E11</v>
      </c>
      <c r="E340" s="138">
        <v>1503.0</v>
      </c>
      <c r="F340" s="138" t="s">
        <v>6944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38" t="s">
        <v>6945</v>
      </c>
      <c r="B341" s="128" t="s">
        <v>6946</v>
      </c>
      <c r="C341" s="138">
        <v>9.940487404E9</v>
      </c>
      <c r="D341" s="138">
        <v>6.05261701964E11</v>
      </c>
      <c r="E341" s="138">
        <v>699.0</v>
      </c>
      <c r="F341" s="138" t="s">
        <v>515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6947</v>
      </c>
      <c r="C342" s="138">
        <v>9.500657454E9</v>
      </c>
      <c r="D342" s="138">
        <v>6.41791262068E11</v>
      </c>
      <c r="E342" s="138">
        <v>699.0</v>
      </c>
      <c r="F342" s="128" t="s">
        <v>3546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 t="s">
        <v>6948</v>
      </c>
      <c r="C343" s="138">
        <v>9.791881095E9</v>
      </c>
      <c r="D343" s="138">
        <v>1.1894475323E11</v>
      </c>
      <c r="E343" s="138">
        <v>699.0</v>
      </c>
      <c r="F343" s="138" t="s">
        <v>3546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6949</v>
      </c>
      <c r="C344" s="138" t="s">
        <v>6950</v>
      </c>
      <c r="D344" s="138">
        <v>6.4180508973E11</v>
      </c>
      <c r="E344" s="138">
        <v>1680.0</v>
      </c>
      <c r="F344" s="128" t="s">
        <v>6951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38"/>
      <c r="B345" s="128" t="s">
        <v>6952</v>
      </c>
      <c r="C345" s="138">
        <v>6.238762253E9</v>
      </c>
      <c r="D345" s="138">
        <v>6.05207182008E11</v>
      </c>
      <c r="E345" s="138">
        <v>699.0</v>
      </c>
      <c r="F345" s="138" t="s">
        <v>3546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40"/>
      <c r="B346" s="128" t="s">
        <v>6953</v>
      </c>
      <c r="C346" s="138">
        <v>6.374625673E9</v>
      </c>
      <c r="D346" s="138">
        <v>6.05237213397E11</v>
      </c>
      <c r="E346" s="138">
        <v>699.0</v>
      </c>
      <c r="F346" s="128" t="s">
        <v>3609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28" t="s">
        <v>6954</v>
      </c>
      <c r="C347" s="138">
        <v>7.094127666E9</v>
      </c>
      <c r="D347" s="138">
        <v>6.05211602517E11</v>
      </c>
      <c r="E347" s="138">
        <v>699.0</v>
      </c>
      <c r="F347" s="138" t="s">
        <v>4604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38"/>
      <c r="B348" s="128" t="s">
        <v>6955</v>
      </c>
      <c r="C348" s="138">
        <v>9.994377448E9</v>
      </c>
      <c r="D348" s="138">
        <v>6.41892489304E11</v>
      </c>
      <c r="E348" s="138">
        <v>699.0</v>
      </c>
      <c r="F348" s="138" t="s">
        <v>3609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38" t="s">
        <v>6956</v>
      </c>
      <c r="C349" s="138">
        <v>7.395929609E9</v>
      </c>
      <c r="D349" s="138">
        <v>1.18950289719E11</v>
      </c>
      <c r="E349" s="138">
        <v>699.0</v>
      </c>
      <c r="F349" s="138" t="s">
        <v>3750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0"/>
      <c r="B350" s="138" t="s">
        <v>6957</v>
      </c>
      <c r="C350" s="149">
        <v>9.176481058E9</v>
      </c>
      <c r="D350" s="138">
        <v>6.41810497825E11</v>
      </c>
      <c r="E350" s="138">
        <v>1680.0</v>
      </c>
      <c r="F350" s="138" t="s">
        <v>3425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37"/>
      <c r="B351" s="138" t="s">
        <v>4959</v>
      </c>
      <c r="C351" s="149">
        <v>9.952092966E9</v>
      </c>
      <c r="D351" s="138">
        <v>1.18950347945E11</v>
      </c>
      <c r="E351" s="138">
        <v>699.0</v>
      </c>
      <c r="F351" s="138" t="s">
        <v>3546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38"/>
      <c r="B352" s="138" t="s">
        <v>6958</v>
      </c>
      <c r="C352" s="149" t="s">
        <v>6959</v>
      </c>
      <c r="D352" s="138">
        <v>6.41818260223E11</v>
      </c>
      <c r="E352" s="138">
        <v>1398.0</v>
      </c>
      <c r="F352" s="138" t="s">
        <v>3546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28" t="s">
        <v>6960</v>
      </c>
      <c r="C353" s="138">
        <v>8.072725262E9</v>
      </c>
      <c r="D353" s="138">
        <v>6.05215713145E11</v>
      </c>
      <c r="E353" s="138">
        <v>699.0</v>
      </c>
      <c r="F353" s="138" t="s">
        <v>3609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 t="s">
        <v>6961</v>
      </c>
      <c r="C354" s="138">
        <v>9.597904712E9</v>
      </c>
      <c r="D354" s="138">
        <v>1.09235293492E11</v>
      </c>
      <c r="E354" s="138">
        <v>699.0</v>
      </c>
      <c r="F354" s="138" t="s">
        <v>4604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38" t="s">
        <v>6962</v>
      </c>
      <c r="C355" s="138" t="s">
        <v>6963</v>
      </c>
      <c r="D355" s="138">
        <v>6.0522182041E11</v>
      </c>
      <c r="E355" s="138">
        <v>1180.0</v>
      </c>
      <c r="F355" s="138" t="s">
        <v>6964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 t="s">
        <v>6965</v>
      </c>
      <c r="C356" s="138">
        <v>8.220055412E9</v>
      </c>
      <c r="D356" s="138">
        <v>8.19003917E8</v>
      </c>
      <c r="E356" s="138">
        <v>699.0</v>
      </c>
      <c r="F356" s="138" t="s">
        <v>3546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6966</v>
      </c>
      <c r="C357" s="138">
        <v>9.042223557E9</v>
      </c>
      <c r="D357" s="138">
        <v>3.96396610079E11</v>
      </c>
      <c r="E357" s="138">
        <v>699.0</v>
      </c>
      <c r="F357" s="138" t="s">
        <v>112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28" t="s">
        <v>6967</v>
      </c>
      <c r="C358" s="138">
        <v>9.344379675E9</v>
      </c>
      <c r="D358" s="138">
        <v>1.18961092621E11</v>
      </c>
      <c r="E358" s="138">
        <v>2360.0</v>
      </c>
      <c r="F358" s="138" t="s">
        <v>6968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28" t="s">
        <v>1540</v>
      </c>
      <c r="C359" s="138" t="s">
        <v>6969</v>
      </c>
      <c r="D359" s="138">
        <v>6.41875899714E11</v>
      </c>
      <c r="E359" s="138">
        <v>699.0</v>
      </c>
      <c r="F359" s="138" t="s">
        <v>3609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38"/>
      <c r="B360" s="128" t="s">
        <v>6970</v>
      </c>
      <c r="C360" s="138">
        <v>9.164855832E9</v>
      </c>
      <c r="D360" s="138">
        <v>6.05211624241E11</v>
      </c>
      <c r="E360" s="138">
        <v>699.0</v>
      </c>
      <c r="F360" s="138" t="s">
        <v>1921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40"/>
      <c r="B361" s="138" t="s">
        <v>6971</v>
      </c>
      <c r="C361" s="138">
        <v>9.363044773E9</v>
      </c>
      <c r="D361" s="138">
        <v>6.04889915651E11</v>
      </c>
      <c r="E361" s="138">
        <v>699.0</v>
      </c>
      <c r="F361" s="138" t="s">
        <v>1921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40"/>
      <c r="B362" s="138" t="s">
        <v>6972</v>
      </c>
      <c r="C362" s="138">
        <v>9.751770222E9</v>
      </c>
      <c r="D362" s="138">
        <v>6.05268531607E11</v>
      </c>
      <c r="E362" s="138">
        <v>699.0</v>
      </c>
      <c r="F362" s="138" t="s">
        <v>509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38" t="s">
        <v>6973</v>
      </c>
      <c r="C363" s="138">
        <v>8.897674185E9</v>
      </c>
      <c r="D363" s="138">
        <v>9.35807510082E11</v>
      </c>
      <c r="E363" s="138">
        <v>1503.0</v>
      </c>
      <c r="F363" s="138" t="s">
        <v>6974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36"/>
      <c r="B364" s="136" t="s">
        <v>6267</v>
      </c>
      <c r="C364" s="136">
        <v>8.59025757E9</v>
      </c>
      <c r="D364" s="136">
        <v>6.05233357879E11</v>
      </c>
      <c r="E364" s="138">
        <v>4806.0</v>
      </c>
      <c r="F364" s="138" t="s">
        <v>6559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38"/>
      <c r="B365" s="128" t="s">
        <v>6975</v>
      </c>
      <c r="C365" s="138">
        <v>9.500527486E9</v>
      </c>
      <c r="D365" s="138">
        <v>6.05221918447E11</v>
      </c>
      <c r="E365" s="138">
        <v>699.0</v>
      </c>
      <c r="F365" s="138" t="s">
        <v>1921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38" t="s">
        <v>6976</v>
      </c>
      <c r="C366" s="138">
        <v>9.677853602E9</v>
      </c>
      <c r="D366" s="138">
        <v>6.05269537645E11</v>
      </c>
      <c r="E366" s="138">
        <v>699.0</v>
      </c>
      <c r="F366" s="138" t="s">
        <v>3507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28" t="s">
        <v>6977</v>
      </c>
      <c r="C367" s="138">
        <v>7.010367513E9</v>
      </c>
      <c r="D367" s="138">
        <v>6.05243069272E11</v>
      </c>
      <c r="E367" s="138">
        <v>699.0</v>
      </c>
      <c r="F367" s="138" t="s">
        <v>1921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28" t="s">
        <v>6978</v>
      </c>
      <c r="C368" s="138" t="s">
        <v>6979</v>
      </c>
      <c r="D368" s="138">
        <v>1.09237985932E11</v>
      </c>
      <c r="E368" s="138">
        <v>699.0</v>
      </c>
      <c r="F368" s="138" t="s">
        <v>112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38" t="s">
        <v>6980</v>
      </c>
      <c r="B369" s="128" t="s">
        <v>2206</v>
      </c>
      <c r="C369" s="138" t="s">
        <v>6981</v>
      </c>
      <c r="D369" s="138" t="s">
        <v>6982</v>
      </c>
      <c r="E369" s="138">
        <v>699.0</v>
      </c>
      <c r="F369" s="138" t="s">
        <v>3609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38" t="s">
        <v>6983</v>
      </c>
      <c r="C370" s="138">
        <v>9.941041638E9</v>
      </c>
      <c r="D370" s="138">
        <v>6.05278172278E11</v>
      </c>
      <c r="E370" s="138">
        <v>699.0</v>
      </c>
      <c r="F370" s="138" t="s">
        <v>1921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6984</v>
      </c>
      <c r="C371" s="138">
        <v>9.585630547E9</v>
      </c>
      <c r="D371" s="138">
        <v>6.05228731591E11</v>
      </c>
      <c r="E371" s="138">
        <v>699.0</v>
      </c>
      <c r="F371" s="128" t="s">
        <v>3503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36"/>
      <c r="B372" s="138" t="s">
        <v>6985</v>
      </c>
      <c r="C372" s="138">
        <v>9.789941122E9</v>
      </c>
      <c r="D372" s="138">
        <v>6.41951308844E11</v>
      </c>
      <c r="E372" s="138">
        <v>699.0</v>
      </c>
      <c r="F372" s="128" t="s">
        <v>3507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 t="s">
        <v>6986</v>
      </c>
      <c r="C373" s="138">
        <v>9.566541311E9</v>
      </c>
      <c r="D373" s="138">
        <v>1.18989214796E11</v>
      </c>
      <c r="E373" s="138">
        <v>699.0</v>
      </c>
      <c r="F373" s="138" t="s">
        <v>3507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38" t="s">
        <v>6987</v>
      </c>
      <c r="C374" s="138">
        <v>9.487204396E9</v>
      </c>
      <c r="D374" s="138">
        <v>1.1898916241E11</v>
      </c>
      <c r="E374" s="138">
        <v>699.0</v>
      </c>
      <c r="F374" s="138" t="s">
        <v>3507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38" t="s">
        <v>6988</v>
      </c>
      <c r="C375" s="138">
        <v>9.18778683723E11</v>
      </c>
      <c r="D375" s="138">
        <v>8.15844572503E11</v>
      </c>
      <c r="E375" s="138">
        <v>250.0</v>
      </c>
      <c r="F375" s="138" t="s">
        <v>6989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38"/>
      <c r="B376" s="128" t="s">
        <v>6990</v>
      </c>
      <c r="C376" s="138" t="s">
        <v>6991</v>
      </c>
      <c r="D376" s="128">
        <v>1.18984870135E11</v>
      </c>
      <c r="E376" s="138">
        <v>699.0</v>
      </c>
      <c r="F376" s="138" t="s">
        <v>3503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40"/>
      <c r="B377" s="128" t="s">
        <v>6992</v>
      </c>
      <c r="C377" s="138">
        <v>8.59025757E9</v>
      </c>
      <c r="D377" s="138">
        <v>6.41920524405E11</v>
      </c>
      <c r="E377" s="138">
        <v>1180.0</v>
      </c>
      <c r="F377" s="138" t="s">
        <v>6928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6.5" customHeight="1">
      <c r="A378" s="140"/>
      <c r="B378" s="32" t="s">
        <v>6993</v>
      </c>
      <c r="C378" s="138" t="s">
        <v>6994</v>
      </c>
      <c r="D378" s="138">
        <v>6.41906438594E11</v>
      </c>
      <c r="E378" s="138" t="s">
        <v>6995</v>
      </c>
      <c r="F378" s="138" t="s">
        <v>112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38"/>
      <c r="B379" s="138" t="s">
        <v>6996</v>
      </c>
      <c r="C379" s="138" t="s">
        <v>6997</v>
      </c>
      <c r="D379" s="138">
        <v>1.19002953314E11</v>
      </c>
      <c r="E379" s="138">
        <v>1503.0</v>
      </c>
      <c r="F379" s="138" t="s">
        <v>6998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38" t="s">
        <v>6999</v>
      </c>
      <c r="B380" s="138" t="s">
        <v>7000</v>
      </c>
      <c r="C380" s="138" t="s">
        <v>1777</v>
      </c>
      <c r="D380" s="138">
        <v>6.05467093774E11</v>
      </c>
      <c r="E380" s="138">
        <v>4611.0</v>
      </c>
      <c r="F380" s="138" t="s">
        <v>7001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38" t="s">
        <v>7002</v>
      </c>
      <c r="C381" s="138" t="s">
        <v>7003</v>
      </c>
      <c r="D381" s="138">
        <v>6.41997298751E11</v>
      </c>
      <c r="E381" s="138">
        <v>699.0</v>
      </c>
      <c r="F381" s="138" t="s">
        <v>3441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38" t="s">
        <v>2293</v>
      </c>
      <c r="C382" s="138" t="s">
        <v>7004</v>
      </c>
      <c r="D382" s="138">
        <v>6.05378695292E11</v>
      </c>
      <c r="E382" s="138">
        <v>1398.0</v>
      </c>
      <c r="F382" s="138" t="s">
        <v>7005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38" t="s">
        <v>7006</v>
      </c>
      <c r="C383" s="138" t="s">
        <v>1777</v>
      </c>
      <c r="D383" s="138">
        <v>6.05470484445E11</v>
      </c>
      <c r="E383" s="138">
        <v>1503.0</v>
      </c>
      <c r="F383" s="138" t="s">
        <v>5714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 t="s">
        <v>7007</v>
      </c>
      <c r="C384" s="138">
        <v>9.080424256E9</v>
      </c>
      <c r="D384" s="138">
        <v>1.09240076459E11</v>
      </c>
      <c r="E384" s="138">
        <v>699.0</v>
      </c>
      <c r="F384" s="128" t="s">
        <v>3273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7008</v>
      </c>
      <c r="C385" s="138">
        <v>9.488144153E9</v>
      </c>
      <c r="D385" s="138">
        <v>1.19030959239E11</v>
      </c>
      <c r="E385" s="138">
        <v>699.0</v>
      </c>
      <c r="F385" s="138" t="s">
        <v>515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7009</v>
      </c>
      <c r="C386" s="138" t="s">
        <v>7010</v>
      </c>
      <c r="D386" s="138">
        <v>1.0924421271E11</v>
      </c>
      <c r="E386" s="138">
        <v>699.0</v>
      </c>
      <c r="F386" s="128" t="s">
        <v>3441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 t="s">
        <v>7011</v>
      </c>
      <c r="C387" s="138" t="s">
        <v>7012</v>
      </c>
      <c r="D387" s="138"/>
      <c r="E387" s="138">
        <v>2360.0</v>
      </c>
      <c r="F387" s="138" t="s">
        <v>257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7013</v>
      </c>
      <c r="C388" s="138" t="s">
        <v>7014</v>
      </c>
      <c r="D388" s="138">
        <v>6.05420316752E11</v>
      </c>
      <c r="E388" s="138">
        <v>1503.0</v>
      </c>
      <c r="F388" s="138" t="s">
        <v>7015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 t="s">
        <v>7016</v>
      </c>
      <c r="C389" s="138" t="s">
        <v>7017</v>
      </c>
      <c r="D389" s="138">
        <v>3.308290278E11</v>
      </c>
      <c r="E389" s="138">
        <v>699.0</v>
      </c>
      <c r="F389" s="138" t="s">
        <v>3503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28" t="s">
        <v>6191</v>
      </c>
      <c r="C390" s="138">
        <v>7.708234695E9</v>
      </c>
      <c r="D390" s="138">
        <v>1.19033194516E11</v>
      </c>
      <c r="E390" s="138">
        <v>699.0</v>
      </c>
      <c r="F390" s="138" t="s">
        <v>515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38" t="s">
        <v>7018</v>
      </c>
      <c r="C391" s="138">
        <v>8.75493049E9</v>
      </c>
      <c r="D391" s="138">
        <v>1.19032321169E11</v>
      </c>
      <c r="E391" s="138">
        <v>1503.0</v>
      </c>
      <c r="F391" s="138" t="s">
        <v>7019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7020</v>
      </c>
      <c r="C392" s="138">
        <v>9.894193999E9</v>
      </c>
      <c r="D392" s="138">
        <v>1.1903377836E11</v>
      </c>
      <c r="E392" s="138">
        <v>699.0</v>
      </c>
      <c r="F392" s="138" t="s">
        <v>3273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38"/>
      <c r="B393" s="138" t="s">
        <v>7021</v>
      </c>
      <c r="C393" s="138">
        <v>9.113818117E9</v>
      </c>
      <c r="D393" s="138">
        <v>4.0269896216E11</v>
      </c>
      <c r="E393" s="138">
        <v>699.0</v>
      </c>
      <c r="F393" s="138" t="s">
        <v>112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138" t="s">
        <v>7022</v>
      </c>
      <c r="C394" s="138" t="s">
        <v>1296</v>
      </c>
      <c r="D394" s="138">
        <v>1.33546837843E11</v>
      </c>
      <c r="E394" s="138">
        <v>699.0</v>
      </c>
      <c r="F394" s="138" t="s">
        <v>112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7023</v>
      </c>
      <c r="C395" s="138" t="s">
        <v>6481</v>
      </c>
      <c r="D395" s="138">
        <v>6.05470033049E11</v>
      </c>
      <c r="E395" s="138">
        <v>699.0</v>
      </c>
      <c r="F395" s="138" t="s">
        <v>3503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7024</v>
      </c>
      <c r="C396" s="138">
        <f>6586618667 </f>
        <v>6586618667</v>
      </c>
      <c r="D396" s="138">
        <v>1.19033228198E11</v>
      </c>
      <c r="E396" s="138">
        <v>699.0</v>
      </c>
      <c r="F396" s="138" t="s">
        <v>3441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 t="s">
        <v>7025</v>
      </c>
      <c r="C397" s="138" t="s">
        <v>7026</v>
      </c>
      <c r="D397" s="138">
        <v>6.05481811626E11</v>
      </c>
      <c r="E397" s="138">
        <v>699.0</v>
      </c>
      <c r="F397" s="138" t="s">
        <v>515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7027</v>
      </c>
      <c r="C398" s="138">
        <v>9.845468813E9</v>
      </c>
      <c r="D398" s="138">
        <v>1.19036208404E11</v>
      </c>
      <c r="E398" s="138">
        <v>699.0</v>
      </c>
      <c r="F398" s="138" t="s">
        <v>515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 t="s">
        <v>7028</v>
      </c>
      <c r="C399" s="138">
        <v>9.843331612E9</v>
      </c>
      <c r="D399" s="138">
        <v>6.42017952635E11</v>
      </c>
      <c r="E399" s="138">
        <v>699.0</v>
      </c>
      <c r="F399" s="138" t="s">
        <v>515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0"/>
      <c r="B400" s="138" t="s">
        <v>7029</v>
      </c>
      <c r="C400" s="138">
        <v>9.71503643E9</v>
      </c>
      <c r="D400" s="138">
        <v>1.18980844087E11</v>
      </c>
      <c r="E400" s="138">
        <v>699.0</v>
      </c>
      <c r="F400" s="138" t="s">
        <v>515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38"/>
      <c r="B401" s="138" t="s">
        <v>7030</v>
      </c>
      <c r="C401" s="138">
        <v>9.043826202E9</v>
      </c>
      <c r="D401" s="138">
        <v>6.05479865299E11</v>
      </c>
      <c r="E401" s="138">
        <v>699.0</v>
      </c>
      <c r="F401" s="138" t="s">
        <v>3273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38"/>
      <c r="B402" s="138" t="s">
        <v>7031</v>
      </c>
      <c r="C402" s="138">
        <v>9.940390991E9</v>
      </c>
      <c r="D402" s="138">
        <v>6.42099953419E11</v>
      </c>
      <c r="E402" s="138">
        <v>699.0</v>
      </c>
      <c r="F402" s="138" t="s">
        <v>515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28" t="s">
        <v>7032</v>
      </c>
      <c r="C403" s="138">
        <v>8.24856249E9</v>
      </c>
      <c r="D403" s="138" t="s">
        <v>7033</v>
      </c>
      <c r="E403" s="138">
        <v>699.0</v>
      </c>
      <c r="F403" s="138" t="s">
        <v>112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128" t="s">
        <v>7034</v>
      </c>
      <c r="C404" s="138" t="s">
        <v>7035</v>
      </c>
      <c r="D404" s="138">
        <v>6.05487199904E11</v>
      </c>
      <c r="E404" s="138">
        <v>699.0</v>
      </c>
      <c r="F404" s="138" t="s">
        <v>3546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38" t="s">
        <v>7036</v>
      </c>
      <c r="C405" s="138">
        <v>7.339010048E9</v>
      </c>
      <c r="D405" s="138">
        <v>1.19042486239E11</v>
      </c>
      <c r="E405" s="138">
        <v>699.0</v>
      </c>
      <c r="F405" s="138" t="s">
        <v>1921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 t="s">
        <v>7037</v>
      </c>
      <c r="C406" s="138">
        <v>9.500160784E9</v>
      </c>
      <c r="D406" s="138">
        <v>6.05426844247E11</v>
      </c>
      <c r="E406" s="138">
        <v>699.0</v>
      </c>
      <c r="F406" s="138" t="s">
        <v>7038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52"/>
      <c r="B407" s="128" t="s">
        <v>7039</v>
      </c>
      <c r="C407" s="138">
        <v>9.840503742E9</v>
      </c>
      <c r="D407" s="138">
        <v>6.05494677119E11</v>
      </c>
      <c r="E407" s="138">
        <v>699.0</v>
      </c>
      <c r="F407" s="138" t="s">
        <v>1921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 t="s">
        <v>7040</v>
      </c>
      <c r="C408" s="138">
        <v>7.358273838E9</v>
      </c>
      <c r="D408" s="138">
        <v>2.85023709975E11</v>
      </c>
      <c r="E408" s="138">
        <v>699.0</v>
      </c>
      <c r="F408" s="138" t="s">
        <v>1921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38" t="s">
        <v>7041</v>
      </c>
      <c r="C409" s="138" t="s">
        <v>7042</v>
      </c>
      <c r="D409" s="138">
        <v>1.19045694041E11</v>
      </c>
      <c r="E409" s="138">
        <v>1503.0</v>
      </c>
      <c r="F409" s="138" t="s">
        <v>6099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28" t="s">
        <v>7043</v>
      </c>
      <c r="C410" s="138" t="s">
        <v>7044</v>
      </c>
      <c r="D410" s="138">
        <v>6.05492166952E11</v>
      </c>
      <c r="E410" s="138">
        <v>699.0</v>
      </c>
      <c r="F410" s="138" t="s">
        <v>3503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7045</v>
      </c>
      <c r="C411" s="138">
        <v>7.358326974E9</v>
      </c>
      <c r="D411" s="138">
        <v>6.05405549882E11</v>
      </c>
      <c r="E411" s="138">
        <v>3360.0</v>
      </c>
      <c r="F411" s="138" t="s">
        <v>3066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38"/>
      <c r="B412" s="128" t="s">
        <v>7046</v>
      </c>
      <c r="C412" s="138" t="s">
        <v>7047</v>
      </c>
      <c r="D412" s="138">
        <v>6.05479747439E11</v>
      </c>
      <c r="E412" s="138">
        <v>699.0</v>
      </c>
      <c r="F412" s="138" t="s">
        <v>3609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0"/>
      <c r="B413" s="128" t="s">
        <v>7048</v>
      </c>
      <c r="C413" s="138" t="s">
        <v>7049</v>
      </c>
      <c r="D413" s="138">
        <v>6.05480262293E11</v>
      </c>
      <c r="E413" s="138">
        <v>699.0</v>
      </c>
      <c r="F413" s="138" t="s">
        <v>1921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 t="s">
        <v>7050</v>
      </c>
      <c r="C414" s="138" t="s">
        <v>7051</v>
      </c>
      <c r="D414" s="138">
        <v>6.05413369998E11</v>
      </c>
      <c r="E414" s="138">
        <v>699.0</v>
      </c>
      <c r="F414" s="138" t="s">
        <v>3546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38" t="s">
        <v>7052</v>
      </c>
      <c r="C415" s="138">
        <v>4.47404976973E11</v>
      </c>
      <c r="D415" s="138">
        <v>6.86889913983E11</v>
      </c>
      <c r="E415" s="138">
        <v>699.0</v>
      </c>
      <c r="F415" s="138" t="s">
        <v>1921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38" t="s">
        <v>7053</v>
      </c>
      <c r="C416" s="138" t="s">
        <v>7054</v>
      </c>
      <c r="D416" s="138">
        <v>2.04742508589E11</v>
      </c>
      <c r="E416" s="138">
        <v>699.0</v>
      </c>
      <c r="F416" s="138" t="s">
        <v>1921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38"/>
      <c r="B417" s="138" t="s">
        <v>7055</v>
      </c>
      <c r="C417" s="138" t="s">
        <v>7056</v>
      </c>
      <c r="D417" s="138">
        <v>6.05414488946E11</v>
      </c>
      <c r="E417" s="138">
        <v>699.0</v>
      </c>
      <c r="F417" s="128" t="s">
        <v>112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28" t="s">
        <v>7057</v>
      </c>
      <c r="C418" s="138" t="s">
        <v>7058</v>
      </c>
      <c r="D418" s="138">
        <v>1.19047255753E11</v>
      </c>
      <c r="E418" s="138">
        <v>699.0</v>
      </c>
      <c r="F418" s="138" t="s">
        <v>3503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52"/>
      <c r="B419" s="128" t="s">
        <v>7059</v>
      </c>
      <c r="C419" s="138" t="s">
        <v>7060</v>
      </c>
      <c r="D419" s="138">
        <v>6.05453689779E11</v>
      </c>
      <c r="E419" s="138">
        <v>699.0</v>
      </c>
      <c r="F419" s="138" t="s">
        <v>3609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40"/>
      <c r="B420" s="138" t="s">
        <v>7061</v>
      </c>
      <c r="C420" s="138">
        <v>9.003824569E9</v>
      </c>
      <c r="D420" s="138">
        <v>6.0542460876E11</v>
      </c>
      <c r="E420" s="138">
        <v>699.0</v>
      </c>
      <c r="F420" s="138" t="s">
        <v>3441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88"/>
      <c r="B421" s="138" t="s">
        <v>1660</v>
      </c>
      <c r="C421" s="138">
        <v>8.668137663E9</v>
      </c>
      <c r="D421" s="138">
        <v>6.05447485254E11</v>
      </c>
      <c r="E421" s="138">
        <v>699.0</v>
      </c>
      <c r="F421" s="138" t="s">
        <v>3441</v>
      </c>
      <c r="G421" s="100"/>
      <c r="H421" s="14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38"/>
      <c r="B422" s="138" t="s">
        <v>7062</v>
      </c>
      <c r="C422" s="138">
        <v>9.490874103E9</v>
      </c>
      <c r="D422" s="138">
        <v>6.05455308994E11</v>
      </c>
      <c r="E422" s="138">
        <v>699.0</v>
      </c>
      <c r="F422" s="138" t="s">
        <v>3273</v>
      </c>
      <c r="G422" s="100"/>
      <c r="H422" s="14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28" t="s">
        <v>7063</v>
      </c>
      <c r="B423" s="128" t="s">
        <v>7064</v>
      </c>
      <c r="C423" s="138">
        <v>9.94100334E9</v>
      </c>
      <c r="D423" s="128">
        <v>6.05597399415E11</v>
      </c>
      <c r="E423" s="138">
        <v>699.0</v>
      </c>
      <c r="F423" s="128" t="s">
        <v>3273</v>
      </c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 t="s">
        <v>7065</v>
      </c>
      <c r="C424" s="128">
        <v>9.003638363E9</v>
      </c>
      <c r="D424" s="128">
        <v>6.05509121471E11</v>
      </c>
      <c r="E424" s="138">
        <v>699.0</v>
      </c>
      <c r="F424" s="138" t="s">
        <v>3273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7066</v>
      </c>
      <c r="C425" s="128">
        <v>9.791897509E9</v>
      </c>
      <c r="D425" s="128">
        <v>6.05529265797E11</v>
      </c>
      <c r="E425" s="138">
        <v>699.0</v>
      </c>
      <c r="F425" s="138" t="s">
        <v>112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7067</v>
      </c>
      <c r="C426" s="128">
        <v>9.71509152406E11</v>
      </c>
      <c r="D426" s="128">
        <v>3.97841478086E11</v>
      </c>
      <c r="E426" s="138">
        <v>699.0</v>
      </c>
      <c r="F426" s="138" t="s">
        <v>112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7"/>
      <c r="B427" s="128" t="s">
        <v>7068</v>
      </c>
      <c r="C427" s="128">
        <v>9.71566174202E11</v>
      </c>
      <c r="D427" s="128">
        <v>6.99840864752E11</v>
      </c>
      <c r="E427" s="138">
        <v>699.0</v>
      </c>
      <c r="F427" s="138" t="s">
        <v>515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28" t="s">
        <v>7069</v>
      </c>
      <c r="C428" s="128">
        <v>6.369271287E9</v>
      </c>
      <c r="D428" s="128">
        <v>1.69103732046E11</v>
      </c>
      <c r="E428" s="138">
        <v>699.0</v>
      </c>
      <c r="F428" s="128" t="s">
        <v>112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8"/>
      <c r="B429" s="128" t="s">
        <v>7070</v>
      </c>
      <c r="C429" s="128">
        <v>9.843089199E9</v>
      </c>
      <c r="D429" s="128">
        <v>6.05537517654E11</v>
      </c>
      <c r="E429" s="138">
        <v>699.0</v>
      </c>
      <c r="F429" s="90" t="s">
        <v>3503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63"/>
      <c r="B430" s="128" t="s">
        <v>7071</v>
      </c>
      <c r="C430" s="128">
        <v>8.8704992E7</v>
      </c>
      <c r="D430" s="128">
        <v>6.05549609681E11</v>
      </c>
      <c r="E430" s="138">
        <v>699.0</v>
      </c>
      <c r="F430" s="138" t="s">
        <v>3273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38" t="s">
        <v>7072</v>
      </c>
      <c r="C431" s="128">
        <v>9.884728001E9</v>
      </c>
      <c r="D431" s="138">
        <v>7.40640604468E11</v>
      </c>
      <c r="E431" s="138">
        <v>699.0</v>
      </c>
      <c r="F431" s="138" t="s">
        <v>515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 t="s">
        <v>7073</v>
      </c>
      <c r="C432" s="128">
        <v>7.981025696E9</v>
      </c>
      <c r="D432" s="128">
        <v>6.42164700851E11</v>
      </c>
      <c r="E432" s="138">
        <v>699.0</v>
      </c>
      <c r="F432" s="128" t="s">
        <v>3273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7074</v>
      </c>
      <c r="C433" s="128">
        <v>7.200392913E9</v>
      </c>
      <c r="D433" s="128">
        <v>6.42190805401E11</v>
      </c>
      <c r="E433" s="138">
        <v>699.0</v>
      </c>
      <c r="F433" s="128" t="s">
        <v>515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7075</v>
      </c>
      <c r="C434" s="128">
        <v>9.962095698E9</v>
      </c>
      <c r="D434" s="128">
        <v>1.19076882888E11</v>
      </c>
      <c r="E434" s="128">
        <v>4806.0</v>
      </c>
      <c r="F434" s="128" t="s">
        <v>7076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7077</v>
      </c>
      <c r="C435" s="128">
        <v>9.962095698E9</v>
      </c>
      <c r="D435" s="128">
        <v>1.19076381357E11</v>
      </c>
      <c r="E435" s="128">
        <v>699.0</v>
      </c>
      <c r="F435" s="128" t="s">
        <v>112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 t="s">
        <v>7078</v>
      </c>
      <c r="C436" s="128">
        <v>9.551222686E9</v>
      </c>
      <c r="D436" s="128" t="s">
        <v>7079</v>
      </c>
      <c r="E436" s="128">
        <v>699.0</v>
      </c>
      <c r="F436" s="128" t="s">
        <v>112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 t="s">
        <v>7080</v>
      </c>
      <c r="C437" s="128">
        <v>7.010818922E9</v>
      </c>
      <c r="D437" s="128">
        <v>6.05557222664E11</v>
      </c>
      <c r="E437" s="128">
        <v>699.0</v>
      </c>
      <c r="F437" s="128" t="s">
        <v>112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 t="s">
        <v>7081</v>
      </c>
      <c r="C438" s="128">
        <v>9.944175445E9</v>
      </c>
      <c r="D438" s="128">
        <v>6.42101010249E11</v>
      </c>
      <c r="E438" s="128">
        <v>699.0</v>
      </c>
      <c r="F438" s="128" t="s">
        <v>3441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7082</v>
      </c>
      <c r="C439" s="128" t="s">
        <v>7083</v>
      </c>
      <c r="D439" s="128">
        <v>6.05499956754E11</v>
      </c>
      <c r="E439" s="128">
        <v>3150.0</v>
      </c>
      <c r="F439" s="128" t="s">
        <v>7084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6560</v>
      </c>
      <c r="C440" s="128">
        <v>9.363494935E9</v>
      </c>
      <c r="D440" s="128">
        <v>5.05566744561E11</v>
      </c>
      <c r="E440" s="128">
        <v>699.0</v>
      </c>
      <c r="F440" s="128" t="s">
        <v>3273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7085</v>
      </c>
      <c r="C441" s="128">
        <v>9.629413164E9</v>
      </c>
      <c r="D441" s="128">
        <v>6.05573930261E11</v>
      </c>
      <c r="E441" s="128">
        <v>699.0</v>
      </c>
      <c r="F441" s="128" t="s">
        <v>3273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7086</v>
      </c>
      <c r="C442" s="128" t="s">
        <v>7087</v>
      </c>
      <c r="D442" s="128">
        <v>6.42106115385E11</v>
      </c>
      <c r="E442" s="128">
        <v>1180.0</v>
      </c>
      <c r="F442" s="128" t="s">
        <v>121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7088</v>
      </c>
      <c r="C443" s="128">
        <v>9.171618921E9</v>
      </c>
      <c r="D443" s="128">
        <v>6.05537237442E11</v>
      </c>
      <c r="E443" s="128">
        <v>1503.0</v>
      </c>
      <c r="F443" s="128" t="s">
        <v>7089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 t="s">
        <v>7090</v>
      </c>
      <c r="C444" s="128">
        <v>8.220722241E9</v>
      </c>
      <c r="D444" s="128">
        <v>6.42184010368E11</v>
      </c>
      <c r="E444" s="128">
        <v>699.0</v>
      </c>
      <c r="F444" s="128" t="s">
        <v>515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7091</v>
      </c>
      <c r="C445" s="128" t="s">
        <v>7092</v>
      </c>
      <c r="D445" s="128">
        <v>6.05563855271E11</v>
      </c>
      <c r="E445" s="128">
        <v>699.0</v>
      </c>
      <c r="F445" s="128" t="s">
        <v>3546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8"/>
      <c r="B446" s="128" t="s">
        <v>7093</v>
      </c>
      <c r="C446" s="128">
        <v>9.48626109E9</v>
      </c>
      <c r="D446" s="128">
        <v>6.05509725259E11</v>
      </c>
      <c r="E446" s="128">
        <v>1180.0</v>
      </c>
      <c r="F446" s="128" t="s">
        <v>39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37"/>
      <c r="B447" s="128" t="s">
        <v>7094</v>
      </c>
      <c r="C447" s="128">
        <v>8.870286557E9</v>
      </c>
      <c r="D447" s="90">
        <v>6.42169812415E11</v>
      </c>
      <c r="E447" s="128">
        <v>699.0</v>
      </c>
      <c r="F447" s="128" t="s">
        <v>515</v>
      </c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37"/>
      <c r="B448" s="128" t="s">
        <v>7095</v>
      </c>
      <c r="C448" s="128">
        <v>7.012470298E9</v>
      </c>
      <c r="D448" s="128">
        <v>6.05535371457E11</v>
      </c>
      <c r="E448" s="128">
        <v>699.0</v>
      </c>
      <c r="F448" s="128" t="s">
        <v>515</v>
      </c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 t="s">
        <v>7096</v>
      </c>
      <c r="C449" s="128" t="s">
        <v>7097</v>
      </c>
      <c r="D449" s="128">
        <v>6.42131125221E11</v>
      </c>
      <c r="E449" s="128">
        <v>699.0</v>
      </c>
      <c r="F449" s="128" t="s">
        <v>3546</v>
      </c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ht="15.75" customHeight="1">
      <c r="A450" s="128"/>
      <c r="B450" s="128" t="s">
        <v>1639</v>
      </c>
      <c r="C450" s="128" t="s">
        <v>7083</v>
      </c>
      <c r="D450" s="128">
        <v>6.05499845889E11</v>
      </c>
      <c r="E450" s="128">
        <v>699.0</v>
      </c>
      <c r="F450" s="128" t="s">
        <v>3546</v>
      </c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ht="15.75" customHeight="1">
      <c r="A451" s="137"/>
      <c r="B451" s="128" t="s">
        <v>1660</v>
      </c>
      <c r="C451" s="128">
        <v>9.789824961E9</v>
      </c>
      <c r="D451" s="128">
        <v>6.42147618674E11</v>
      </c>
      <c r="E451" s="128">
        <v>699.0</v>
      </c>
      <c r="F451" s="128" t="s">
        <v>515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 t="s">
        <v>7098</v>
      </c>
      <c r="C452" s="128">
        <v>8.939367794E9</v>
      </c>
      <c r="D452" s="128">
        <v>6.42192219946E11</v>
      </c>
      <c r="E452" s="128">
        <v>699.0</v>
      </c>
      <c r="F452" s="128" t="s">
        <v>4587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28" t="s">
        <v>4732</v>
      </c>
      <c r="C453" s="128">
        <v>9.843410583E9</v>
      </c>
      <c r="D453" s="128">
        <v>1.0925324548E11</v>
      </c>
      <c r="E453" s="128">
        <v>699.0</v>
      </c>
      <c r="F453" s="128" t="s">
        <v>3273</v>
      </c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 t="s">
        <v>7099</v>
      </c>
      <c r="C454" s="128">
        <v>9.840798743E9</v>
      </c>
      <c r="D454" s="128">
        <v>6.05551926893E11</v>
      </c>
      <c r="E454" s="128">
        <v>699.0</v>
      </c>
      <c r="F454" s="128" t="s">
        <v>3609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6560</v>
      </c>
      <c r="C455" s="128">
        <v>8.75483875E9</v>
      </c>
      <c r="D455" s="128">
        <v>8.21591804616E11</v>
      </c>
      <c r="E455" s="128">
        <v>4806.0</v>
      </c>
      <c r="F455" s="128" t="s">
        <v>6615</v>
      </c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ht="15.75" customHeight="1">
      <c r="A456" s="137"/>
      <c r="B456" s="90" t="s">
        <v>7100</v>
      </c>
      <c r="C456" s="128" t="s">
        <v>7101</v>
      </c>
      <c r="D456" s="128">
        <v>1.19089052454E11</v>
      </c>
      <c r="E456" s="128">
        <v>699.0</v>
      </c>
      <c r="F456" s="128" t="s">
        <v>3609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37"/>
      <c r="B457" s="128" t="s">
        <v>7102</v>
      </c>
      <c r="C457" s="128" t="s">
        <v>7103</v>
      </c>
      <c r="D457" s="128">
        <v>6.4217514746E11</v>
      </c>
      <c r="E457" s="128">
        <v>699.0</v>
      </c>
      <c r="F457" s="128" t="s">
        <v>112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37"/>
      <c r="B458" s="128" t="s">
        <v>7104</v>
      </c>
      <c r="C458" s="128" t="s">
        <v>7105</v>
      </c>
      <c r="D458" s="128">
        <v>1.19089800828E11</v>
      </c>
      <c r="E458" s="128">
        <v>1180.0</v>
      </c>
      <c r="F458" s="128" t="s">
        <v>7106</v>
      </c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7"/>
      <c r="B459" s="128" t="s">
        <v>145</v>
      </c>
      <c r="C459" s="128">
        <v>6.369022129E9</v>
      </c>
      <c r="D459" s="128">
        <v>6.369022129E9</v>
      </c>
      <c r="E459" s="128">
        <v>1503.0</v>
      </c>
      <c r="F459" s="128" t="s">
        <v>7107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66"/>
      <c r="B460" s="128" t="s">
        <v>7108</v>
      </c>
      <c r="C460" s="128" t="s">
        <v>7109</v>
      </c>
      <c r="D460" s="128">
        <v>6.4216663149E11</v>
      </c>
      <c r="E460" s="128">
        <v>3360.0</v>
      </c>
      <c r="F460" s="128" t="s">
        <v>7110</v>
      </c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 ht="15.75" customHeight="1">
      <c r="A461" s="137"/>
      <c r="B461" s="90" t="s">
        <v>7111</v>
      </c>
      <c r="C461" s="128">
        <v>7.904619628E9</v>
      </c>
      <c r="D461" s="128" t="s">
        <v>7112</v>
      </c>
      <c r="E461" s="128">
        <v>699.0</v>
      </c>
      <c r="F461" s="128" t="s">
        <v>3609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8"/>
      <c r="B462" s="128" t="s">
        <v>7113</v>
      </c>
      <c r="C462" s="128">
        <v>8.940105628E9</v>
      </c>
      <c r="D462" s="128">
        <v>6.05544140979E11</v>
      </c>
      <c r="E462" s="128">
        <v>699.0</v>
      </c>
      <c r="F462" s="128" t="s">
        <v>3546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128" t="s">
        <v>7114</v>
      </c>
      <c r="C463" s="128">
        <v>9.786624242E9</v>
      </c>
      <c r="D463" s="128">
        <v>1.19079749196E11</v>
      </c>
      <c r="E463" s="128">
        <v>1180.0</v>
      </c>
      <c r="F463" s="128" t="s">
        <v>3406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 t="s">
        <v>7115</v>
      </c>
      <c r="C464" s="128">
        <v>9.965152754E9</v>
      </c>
      <c r="D464" s="128">
        <v>1.09254852598E11</v>
      </c>
      <c r="E464" s="128">
        <v>699.0</v>
      </c>
      <c r="F464" s="128" t="s">
        <v>3546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7116</v>
      </c>
      <c r="C465" s="128">
        <v>9.841371004E9</v>
      </c>
      <c r="D465" s="128">
        <v>9.841371004E9</v>
      </c>
      <c r="E465" s="128">
        <v>699.0</v>
      </c>
      <c r="F465" s="128" t="s">
        <v>3546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 t="s">
        <v>7117</v>
      </c>
      <c r="C466" s="128">
        <v>9.092045288E9</v>
      </c>
      <c r="D466" s="128">
        <v>6.421377474E11</v>
      </c>
      <c r="E466" s="128">
        <v>699.0</v>
      </c>
      <c r="F466" s="128" t="s">
        <v>3507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7118</v>
      </c>
      <c r="C467" s="128">
        <v>8.072635207E9</v>
      </c>
      <c r="D467" s="128">
        <v>6.05553501208E11</v>
      </c>
      <c r="E467" s="128">
        <v>699.0</v>
      </c>
      <c r="F467" s="128" t="s">
        <v>3507</v>
      </c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28" t="s">
        <v>6629</v>
      </c>
      <c r="B468" s="128" t="s">
        <v>7119</v>
      </c>
      <c r="C468" s="128">
        <v>8.883045607E9</v>
      </c>
      <c r="D468" s="128">
        <v>6.05584649657E11</v>
      </c>
      <c r="E468" s="128">
        <v>666.0</v>
      </c>
      <c r="F468" s="128" t="s">
        <v>3546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7120</v>
      </c>
      <c r="C469" s="128">
        <v>9.944654677E9</v>
      </c>
      <c r="D469" s="128">
        <v>6.42154163665E11</v>
      </c>
      <c r="E469" s="128">
        <v>699.0</v>
      </c>
      <c r="F469" s="128" t="s">
        <v>4604</v>
      </c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ht="15.75" customHeight="1">
      <c r="A470" s="128"/>
      <c r="B470" s="128" t="s">
        <v>7121</v>
      </c>
      <c r="C470" s="128">
        <v>9.84151557E9</v>
      </c>
      <c r="D470" s="128">
        <v>1.19103180125E11</v>
      </c>
      <c r="E470" s="128">
        <v>699.0</v>
      </c>
      <c r="F470" s="128" t="s">
        <v>3546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 t="s">
        <v>7122</v>
      </c>
      <c r="C471" s="128" t="s">
        <v>7123</v>
      </c>
      <c r="D471" s="128">
        <v>1.19103874169E11</v>
      </c>
      <c r="E471" s="128">
        <v>699.0</v>
      </c>
      <c r="F471" s="128" t="s">
        <v>3609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128" t="s">
        <v>7124</v>
      </c>
      <c r="C472" s="128">
        <v>9.840680294E9</v>
      </c>
      <c r="D472" s="128">
        <v>6.4215176348E11</v>
      </c>
      <c r="E472" s="128">
        <v>2004.0</v>
      </c>
      <c r="F472" s="128" t="s">
        <v>5889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128" t="s">
        <v>7125</v>
      </c>
      <c r="C473" s="128">
        <v>8.248607076E9</v>
      </c>
      <c r="D473" s="128" t="s">
        <v>7126</v>
      </c>
      <c r="E473" s="128">
        <v>2683.0</v>
      </c>
      <c r="F473" s="128" t="s">
        <v>7127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 t="s">
        <v>7128</v>
      </c>
      <c r="B474" s="90" t="s">
        <v>7129</v>
      </c>
      <c r="C474" s="128">
        <v>9.941476203E9</v>
      </c>
      <c r="D474" s="128">
        <v>6.05640988251E11</v>
      </c>
      <c r="E474" s="128">
        <v>699.0</v>
      </c>
      <c r="F474" s="128" t="s">
        <v>7130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90" t="s">
        <v>6683</v>
      </c>
      <c r="C475" s="128" t="s">
        <v>6684</v>
      </c>
      <c r="D475" s="128">
        <v>1.1912161143E11</v>
      </c>
      <c r="E475" s="128">
        <v>3006.0</v>
      </c>
      <c r="F475" s="128" t="s">
        <v>7131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 t="s">
        <v>884</v>
      </c>
      <c r="B476" s="90" t="s">
        <v>7132</v>
      </c>
      <c r="C476" s="128" t="s">
        <v>7133</v>
      </c>
      <c r="D476" s="128"/>
      <c r="E476" s="128">
        <v>2360.0</v>
      </c>
      <c r="F476" s="128" t="s">
        <v>7134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7135</v>
      </c>
      <c r="C477" s="128">
        <v>8.098098989E9</v>
      </c>
      <c r="D477" s="128">
        <v>6.42235987198E11</v>
      </c>
      <c r="E477" s="128">
        <v>699.0</v>
      </c>
      <c r="F477" s="128" t="s">
        <v>3173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 t="s">
        <v>7136</v>
      </c>
      <c r="C478" s="128">
        <v>8.189931678E9</v>
      </c>
      <c r="D478" s="128">
        <v>6.42107778556E11</v>
      </c>
      <c r="E478" s="128">
        <v>699.0</v>
      </c>
      <c r="F478" s="128" t="s">
        <v>3546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 t="s">
        <v>7137</v>
      </c>
      <c r="C479" s="128">
        <v>9.44467724E9</v>
      </c>
      <c r="D479" s="128">
        <v>6.05693781863E11</v>
      </c>
      <c r="E479" s="128">
        <v>1503.0</v>
      </c>
      <c r="F479" s="128" t="s">
        <v>7138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28"/>
      <c r="B480" s="128" t="s">
        <v>7139</v>
      </c>
      <c r="C480" s="128">
        <v>7.010735522E9</v>
      </c>
      <c r="D480" s="128">
        <v>6.05607009614E11</v>
      </c>
      <c r="E480" s="128">
        <v>1504.0</v>
      </c>
      <c r="F480" s="128" t="s">
        <v>7140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28" t="s">
        <v>7141</v>
      </c>
      <c r="C481" s="128" t="s">
        <v>7142</v>
      </c>
      <c r="D481" s="128">
        <v>6.05558188642E11</v>
      </c>
      <c r="E481" s="128">
        <v>1503.0</v>
      </c>
      <c r="F481" s="128" t="s">
        <v>5965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 t="s">
        <v>7143</v>
      </c>
      <c r="C482" s="128">
        <v>9.444892058E9</v>
      </c>
      <c r="D482" s="128">
        <v>6.05671001624E11</v>
      </c>
      <c r="E482" s="128">
        <v>1504.0</v>
      </c>
      <c r="F482" s="128" t="s">
        <v>7144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250</v>
      </c>
      <c r="C483" s="128">
        <v>9.6897238978E10</v>
      </c>
      <c r="D483" s="128">
        <v>7.1666487806E11</v>
      </c>
      <c r="E483" s="128">
        <v>2360.0</v>
      </c>
      <c r="F483" s="128" t="s">
        <v>227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90" t="s">
        <v>7145</v>
      </c>
      <c r="C484" s="128">
        <v>9.686791827E9</v>
      </c>
      <c r="D484" s="128">
        <v>6.05640702024E11</v>
      </c>
      <c r="E484" s="128">
        <v>1504.0</v>
      </c>
      <c r="F484" s="128" t="s">
        <v>7144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7146</v>
      </c>
      <c r="C485" s="128">
        <v>9.344003785E9</v>
      </c>
      <c r="D485" s="128">
        <v>4.40367628895E11</v>
      </c>
      <c r="E485" s="128">
        <v>1504.0</v>
      </c>
      <c r="F485" s="128" t="s">
        <v>7147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7148</v>
      </c>
      <c r="C486" s="128">
        <v>9.150409264E9</v>
      </c>
      <c r="D486" s="128">
        <v>6.05665736036E11</v>
      </c>
      <c r="E486" s="128">
        <v>1180.0</v>
      </c>
      <c r="F486" s="128" t="s">
        <v>121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 t="s">
        <v>7149</v>
      </c>
      <c r="C487" s="128">
        <v>8.07254008E9</v>
      </c>
      <c r="D487" s="128">
        <v>1.19134211677E11</v>
      </c>
      <c r="E487" s="128">
        <v>1504.0</v>
      </c>
      <c r="F487" s="128" t="s">
        <v>7147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7150</v>
      </c>
      <c r="C488" s="128">
        <v>9.886892502E9</v>
      </c>
      <c r="D488" s="128">
        <v>1.19135578131E11</v>
      </c>
      <c r="E488" s="128">
        <v>3150.0</v>
      </c>
      <c r="F488" s="128" t="s">
        <v>2725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28"/>
      <c r="B489" s="128" t="s">
        <v>7151</v>
      </c>
      <c r="C489" s="128">
        <v>9.994227195E9</v>
      </c>
      <c r="D489" s="128">
        <v>6.05608707099E11</v>
      </c>
      <c r="E489" s="128">
        <v>1504.0</v>
      </c>
      <c r="F489" s="128" t="s">
        <v>7152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28" t="s">
        <v>7153</v>
      </c>
      <c r="C490" s="128">
        <v>7.395957449E9</v>
      </c>
      <c r="D490" s="128">
        <v>6.05678619742E11</v>
      </c>
      <c r="E490" s="128">
        <v>1504.0</v>
      </c>
      <c r="F490" s="128" t="s">
        <v>7154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 t="s">
        <v>7155</v>
      </c>
      <c r="C491" s="128">
        <v>8.940592875E9</v>
      </c>
      <c r="D491" s="128">
        <v>1.09261183072E11</v>
      </c>
      <c r="E491" s="128">
        <v>1504.0</v>
      </c>
      <c r="F491" s="128" t="s">
        <v>7156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7157</v>
      </c>
      <c r="C492" s="128">
        <v>9.686033442E9</v>
      </c>
      <c r="D492" s="128">
        <v>4.11905535104E11</v>
      </c>
      <c r="E492" s="128">
        <v>1503.0</v>
      </c>
      <c r="F492" s="128" t="s">
        <v>7158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28"/>
      <c r="B493" s="128" t="s">
        <v>7159</v>
      </c>
      <c r="C493" s="128">
        <v>7.401206072E9</v>
      </c>
      <c r="D493" s="128" t="s">
        <v>7160</v>
      </c>
      <c r="E493" s="128">
        <v>699.0</v>
      </c>
      <c r="F493" s="128" t="s">
        <v>3507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37"/>
      <c r="B494" s="128" t="s">
        <v>7161</v>
      </c>
      <c r="C494" s="128" t="s">
        <v>7162</v>
      </c>
      <c r="D494" s="128">
        <v>6.42253149236E11</v>
      </c>
      <c r="E494" s="128">
        <v>9519.0</v>
      </c>
      <c r="F494" s="128" t="s">
        <v>7163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 t="s">
        <v>7164</v>
      </c>
      <c r="C495" s="128">
        <v>7.598015051E9</v>
      </c>
      <c r="D495" s="128">
        <v>6.42226740259E11</v>
      </c>
      <c r="E495" s="128">
        <v>1504.0</v>
      </c>
      <c r="F495" s="128" t="s">
        <v>7156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28" t="s">
        <v>7165</v>
      </c>
      <c r="B496" s="128" t="s">
        <v>7166</v>
      </c>
      <c r="C496" s="128" t="s">
        <v>7167</v>
      </c>
      <c r="D496" s="128"/>
      <c r="E496" s="128">
        <v>1504.0</v>
      </c>
      <c r="F496" s="128" t="s">
        <v>7168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22.5" customHeight="1">
      <c r="A497" s="137"/>
      <c r="B497" s="128" t="s">
        <v>7169</v>
      </c>
      <c r="C497" s="128">
        <v>9.710247627E9</v>
      </c>
      <c r="D497" s="128">
        <v>6.42398958157E11</v>
      </c>
      <c r="E497" s="128">
        <v>699.0</v>
      </c>
      <c r="F497" s="128" t="s">
        <v>3546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 t="s">
        <v>7170</v>
      </c>
      <c r="C498" s="128">
        <v>9.790845238E9</v>
      </c>
      <c r="D498" s="128">
        <v>1.09264987687E11</v>
      </c>
      <c r="E498" s="128">
        <v>1504.0</v>
      </c>
      <c r="F498" s="128" t="s">
        <v>7144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7171</v>
      </c>
      <c r="C499" s="128" t="s">
        <v>7172</v>
      </c>
      <c r="D499" s="128">
        <v>1.09262886792E11</v>
      </c>
      <c r="E499" s="128">
        <v>3360.0</v>
      </c>
      <c r="F499" s="128" t="s">
        <v>6842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37"/>
      <c r="B500" s="128" t="s">
        <v>7173</v>
      </c>
      <c r="C500" s="128" t="s">
        <v>7174</v>
      </c>
      <c r="D500" s="128">
        <v>1.09264963075E11</v>
      </c>
      <c r="E500" s="128">
        <v>1930.0</v>
      </c>
      <c r="F500" s="128" t="s">
        <v>7175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7"/>
      <c r="B501" s="128" t="s">
        <v>7176</v>
      </c>
      <c r="C501" s="128">
        <v>9.789433372E9</v>
      </c>
      <c r="D501" s="128">
        <v>6.42304159011E11</v>
      </c>
      <c r="E501" s="128">
        <v>699.0</v>
      </c>
      <c r="F501" s="128" t="s">
        <v>3609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 t="s">
        <v>7177</v>
      </c>
      <c r="C502" s="128">
        <v>7.502383828E9</v>
      </c>
      <c r="D502" s="128">
        <v>6.42262110835E11</v>
      </c>
      <c r="E502" s="128">
        <v>1504.0</v>
      </c>
      <c r="F502" s="189" t="s">
        <v>7178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28"/>
      <c r="B503" s="128" t="s">
        <v>7179</v>
      </c>
      <c r="C503" s="128">
        <v>6.588064947E9</v>
      </c>
      <c r="D503" s="128">
        <v>6.05748706584E11</v>
      </c>
      <c r="E503" s="128">
        <v>699.0</v>
      </c>
      <c r="F503" s="128" t="s">
        <v>515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8"/>
      <c r="B504" s="128" t="s">
        <v>7180</v>
      </c>
      <c r="C504" s="128" t="s">
        <v>7181</v>
      </c>
      <c r="D504" s="128">
        <v>6.42331505949E11</v>
      </c>
      <c r="E504" s="128">
        <v>1503.0</v>
      </c>
      <c r="F504" s="128" t="s">
        <v>2907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37"/>
      <c r="B505" s="128" t="s">
        <v>7182</v>
      </c>
      <c r="C505" s="128">
        <v>9.629126154E9</v>
      </c>
      <c r="D505" s="128">
        <v>6.42323963959E11</v>
      </c>
      <c r="E505" s="128">
        <v>699.0</v>
      </c>
      <c r="F505" s="128" t="s">
        <v>4587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 t="s">
        <v>7183</v>
      </c>
      <c r="C506" s="128" t="s">
        <v>7184</v>
      </c>
      <c r="D506" s="128">
        <v>1.09266014092E11</v>
      </c>
      <c r="E506" s="128">
        <v>699.0</v>
      </c>
      <c r="F506" s="128" t="s">
        <v>3546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68"/>
      <c r="B507" s="128" t="s">
        <v>7185</v>
      </c>
      <c r="C507" s="128">
        <v>9.842453215E9</v>
      </c>
      <c r="D507" s="128">
        <v>6.0572146396E11</v>
      </c>
      <c r="E507" s="128">
        <v>1504.0</v>
      </c>
      <c r="F507" s="128" t="s">
        <v>7186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28"/>
      <c r="B508" s="128" t="s">
        <v>7187</v>
      </c>
      <c r="C508" s="128">
        <v>7.010767373E9</v>
      </c>
      <c r="D508" s="128">
        <v>1.09266066759E11</v>
      </c>
      <c r="E508" s="128">
        <v>699.0</v>
      </c>
      <c r="F508" s="128" t="s">
        <v>7188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 t="s">
        <v>7189</v>
      </c>
      <c r="C509" s="128">
        <v>6.369756154E9</v>
      </c>
      <c r="D509" s="128" t="s">
        <v>7190</v>
      </c>
      <c r="E509" s="128">
        <v>1504.0</v>
      </c>
      <c r="F509" s="128" t="s">
        <v>7191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7192</v>
      </c>
      <c r="C510" s="128">
        <v>9.962044636E9</v>
      </c>
      <c r="D510" s="128">
        <v>6.42342464901E11</v>
      </c>
      <c r="E510" s="128">
        <v>1180.0</v>
      </c>
      <c r="F510" s="128" t="s">
        <v>39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 t="s">
        <v>7193</v>
      </c>
      <c r="C511" s="128">
        <v>7.871944402E9</v>
      </c>
      <c r="D511" s="128">
        <v>6.05753246736E11</v>
      </c>
      <c r="E511" s="128">
        <v>1504.0</v>
      </c>
      <c r="F511" s="128" t="s">
        <v>7194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 t="s">
        <v>7195</v>
      </c>
      <c r="C512" s="128">
        <v>9.840511028E9</v>
      </c>
      <c r="D512" s="128">
        <v>1.19181467187E11</v>
      </c>
      <c r="E512" s="128">
        <v>699.0</v>
      </c>
      <c r="F512" s="128" t="s">
        <v>3507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128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28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28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70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128"/>
      <c r="D534" s="169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28"/>
      <c r="C535" s="128"/>
      <c r="D535" s="128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63"/>
      <c r="C537" s="163"/>
      <c r="D537" s="169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8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68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128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37"/>
      <c r="B553" s="128"/>
      <c r="C553" s="128"/>
      <c r="D553" s="128"/>
      <c r="E553" s="128"/>
      <c r="F553" s="128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/>
      <c r="C554" s="128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66"/>
      <c r="B555" s="163"/>
      <c r="C555" s="163"/>
      <c r="D555" s="166"/>
      <c r="E555" s="163"/>
      <c r="F555" s="163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</row>
    <row r="556" ht="15.75" customHeight="1">
      <c r="A556" s="137"/>
      <c r="B556" s="128"/>
      <c r="C556" s="137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7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71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8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28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63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28"/>
      <c r="B605" s="172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28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128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37"/>
      <c r="B615" s="128"/>
      <c r="C615" s="128"/>
      <c r="D615" s="128"/>
      <c r="E615" s="128"/>
      <c r="F615" s="128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/>
      <c r="C616" s="137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66"/>
      <c r="B617" s="163"/>
      <c r="C617" s="163"/>
      <c r="D617" s="166"/>
      <c r="E617" s="163"/>
      <c r="F617" s="163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</row>
    <row r="618" ht="15.75" customHeight="1">
      <c r="A618" s="138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28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63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28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28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37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8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63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/>
      <c r="C680" s="128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28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63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37"/>
      <c r="B683" s="128"/>
      <c r="C683" s="128"/>
      <c r="D683" s="128"/>
      <c r="E683" s="173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74"/>
      <c r="B685" s="128"/>
      <c r="C685" s="128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128"/>
      <c r="D686" s="128"/>
      <c r="E686" s="128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73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8"/>
      <c r="B689" s="128"/>
      <c r="C689" s="128"/>
      <c r="D689" s="128"/>
      <c r="E689" s="128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73"/>
      <c r="F691" s="128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63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74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28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28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28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28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28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28"/>
      <c r="B742" s="128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37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37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28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28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28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28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37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28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37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28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28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37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75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28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28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28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76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76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28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28"/>
      <c r="C816" s="128"/>
      <c r="D816" s="128"/>
      <c r="E816" s="128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28"/>
      <c r="C817" s="128"/>
      <c r="D817" s="128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37"/>
      <c r="C821" s="137"/>
      <c r="D821" s="137"/>
      <c r="E821" s="137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37"/>
      <c r="C822" s="137"/>
      <c r="D822" s="137"/>
      <c r="E822" s="137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28"/>
      <c r="B823" s="163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28"/>
      <c r="B829" s="128"/>
      <c r="C829" s="128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28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37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28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28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37"/>
      <c r="D840" s="128"/>
      <c r="E840" s="128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37"/>
      <c r="E842" s="137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128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/>
      <c r="C846" s="128"/>
      <c r="D846" s="128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28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28"/>
      <c r="B848" s="128"/>
      <c r="C848" s="128"/>
      <c r="D848" s="137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37"/>
      <c r="B849" s="128"/>
      <c r="C849" s="128"/>
      <c r="D849" s="137"/>
      <c r="E849" s="128"/>
      <c r="F849" s="128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37"/>
      <c r="B850" s="128"/>
      <c r="C850" s="128"/>
      <c r="D850" s="128"/>
      <c r="E850" s="128"/>
      <c r="F850" s="128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113"/>
      <c r="D851" s="113"/>
      <c r="E851" s="128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/>
      <c r="C852" s="113"/>
      <c r="D852" s="121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13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90"/>
      <c r="C854" s="113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13"/>
      <c r="E857" s="128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13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13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21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28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113"/>
      <c r="D862" s="113"/>
      <c r="E862" s="113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113"/>
      <c r="C863" s="113"/>
      <c r="D863" s="113"/>
      <c r="E863" s="113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/>
      <c r="C864" s="113"/>
      <c r="D864" s="113"/>
      <c r="E864" s="128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90"/>
      <c r="C865" s="113"/>
      <c r="D865" s="113"/>
      <c r="E865" s="128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8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13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13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28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28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13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113"/>
      <c r="D874" s="113"/>
      <c r="E874" s="113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/>
      <c r="C875" s="113"/>
      <c r="D875" s="113"/>
      <c r="E875" s="128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113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90"/>
      <c r="C877" s="113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13"/>
      <c r="E878" s="128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8"/>
      <c r="B879" s="113"/>
      <c r="C879" s="113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113"/>
      <c r="D880" s="121"/>
      <c r="E880" s="113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113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/>
      <c r="C882" s="113"/>
      <c r="D882" s="113"/>
      <c r="E882" s="128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90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90"/>
      <c r="C884" s="113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13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77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13"/>
      <c r="E890" s="113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113"/>
      <c r="D892" s="121"/>
      <c r="E892" s="121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8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113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/>
      <c r="C901" s="113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90"/>
      <c r="C902" s="113"/>
      <c r="D902" s="113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3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13"/>
      <c r="D904" s="121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113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/>
      <c r="C906" s="113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121"/>
      <c r="D907" s="113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90"/>
      <c r="C908" s="113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13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8"/>
      <c r="B910" s="90"/>
      <c r="C910" s="113"/>
      <c r="D910" s="113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121"/>
      <c r="D911" s="121"/>
      <c r="E911" s="113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113"/>
      <c r="C912" s="113"/>
      <c r="D912" s="121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113"/>
      <c r="C913" s="113"/>
      <c r="D913" s="121"/>
      <c r="E913" s="121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113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90"/>
      <c r="C915" s="113"/>
      <c r="D915" s="113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90"/>
      <c r="C916" s="113"/>
      <c r="D916" s="113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13"/>
      <c r="C917" s="113"/>
      <c r="D917" s="121"/>
      <c r="E917" s="113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3"/>
      <c r="C918" s="113"/>
      <c r="D918" s="121"/>
      <c r="E918" s="113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121"/>
      <c r="C919" s="121"/>
      <c r="D919" s="121"/>
      <c r="E919" s="121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15"/>
      <c r="C920" s="121"/>
      <c r="D920" s="121"/>
      <c r="E920" s="121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90"/>
      <c r="C921" s="113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/>
      <c r="C922" s="113"/>
      <c r="D922" s="113"/>
      <c r="E922" s="113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113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21"/>
      <c r="C924" s="121"/>
      <c r="D924" s="121"/>
      <c r="E924" s="121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90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8"/>
      <c r="B926" s="90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13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13"/>
      <c r="D933" s="113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21"/>
      <c r="D935" s="121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113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/>
      <c r="C939" s="113"/>
      <c r="D939" s="113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90"/>
      <c r="C941" s="113"/>
      <c r="D941" s="121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13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21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113"/>
      <c r="D955" s="113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3"/>
      <c r="C956" s="113"/>
      <c r="D956" s="113"/>
      <c r="E956" s="113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3"/>
      <c r="C957" s="113"/>
      <c r="D957" s="121"/>
      <c r="E957" s="113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5"/>
      <c r="C960" s="121"/>
      <c r="D960" s="121"/>
      <c r="E960" s="121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5"/>
      <c r="C961" s="121"/>
      <c r="D961" s="121"/>
      <c r="E961" s="121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8"/>
      <c r="B962" s="90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90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13"/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13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13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21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90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/>
      <c r="C994" s="113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13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8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13"/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13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21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13"/>
      <c r="E1010" s="113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21"/>
      <c r="E1012" s="121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90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113"/>
      <c r="D1023" s="113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21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21"/>
      <c r="B1025" s="113"/>
      <c r="C1025" s="113"/>
      <c r="D1025" s="121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113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/>
      <c r="C1027" s="113"/>
      <c r="D1027" s="113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C1029" s="113"/>
      <c r="D1029" s="121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13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113"/>
      <c r="D1032" s="113"/>
      <c r="E1032" s="113"/>
      <c r="F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21"/>
      <c r="D1034" s="113"/>
      <c r="E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13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21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113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A1048" s="112"/>
      <c r="B1048" s="113"/>
      <c r="C1048" s="113"/>
      <c r="D1048" s="113"/>
      <c r="E1048" s="113"/>
      <c r="F1048" s="113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A1049" s="112"/>
      <c r="B1049" s="113"/>
      <c r="C1049" s="113"/>
      <c r="D1049" s="113"/>
      <c r="E1049" s="113"/>
      <c r="F1049" s="113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C1083" s="115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C1084" s="115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  <row r="1971" ht="15.75" customHeight="1">
      <c r="A1971" s="112"/>
      <c r="B1971" s="121"/>
      <c r="C1971" s="121"/>
      <c r="D1971" s="121"/>
      <c r="E1971" s="121"/>
      <c r="F1971" s="121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  <c r="W1971" s="112"/>
      <c r="X1971" s="112"/>
      <c r="Y1971" s="112"/>
      <c r="Z1971" s="112"/>
    </row>
    <row r="1972" ht="15.75" customHeight="1">
      <c r="A1972" s="112"/>
      <c r="B1972" s="121"/>
      <c r="C1972" s="121"/>
      <c r="D1972" s="121"/>
      <c r="E1972" s="121"/>
      <c r="F1972" s="121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  <c r="W1972" s="112"/>
      <c r="X1972" s="112"/>
      <c r="Y1972" s="112"/>
      <c r="Z1972" s="112"/>
    </row>
  </sheetData>
  <conditionalFormatting sqref="D1:D751 D753:D763 D765:D1972 C1024">
    <cfRule type="expression" dxfId="3" priority="1">
      <formula>COUNTIF($D$1:$D$972,D1)&gt;1</formula>
    </cfRule>
  </conditionalFormatting>
  <conditionalFormatting sqref="D533:D534">
    <cfRule type="notContainsBlanks" dxfId="2" priority="2">
      <formula>LEN(TRIM(D533))&gt;0</formula>
    </cfRule>
  </conditionalFormatting>
  <conditionalFormatting sqref="D459">
    <cfRule type="expression" dxfId="3" priority="3">
      <formula>COUNTIF($D$1:$D$1990,D1)&gt;1</formula>
    </cfRule>
  </conditionalFormatting>
  <dataValidations>
    <dataValidation type="list" allowBlank="1" showErrorMessage="1" sqref="D2">
      <formula1>"117978356064"</formula1>
    </dataValidation>
  </dataValidation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4" man="1"/>
    <brk id="20" man="1"/>
    <brk id="62" man="1"/>
    <brk id="142" man="1"/>
  </rowBreaks>
  <colBreaks count="1" manualBreakCount="1">
    <brk id="6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32" t="s">
        <v>7196</v>
      </c>
      <c r="B1" s="134" t="s">
        <v>1</v>
      </c>
      <c r="C1" s="134" t="s">
        <v>713</v>
      </c>
      <c r="D1" s="134" t="s">
        <v>714</v>
      </c>
      <c r="E1" s="134" t="s">
        <v>715</v>
      </c>
      <c r="F1" s="134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43">
        <v>46025.0</v>
      </c>
      <c r="B2" s="90" t="s">
        <v>2979</v>
      </c>
      <c r="C2" s="138">
        <v>1.4162716046E10</v>
      </c>
      <c r="D2" s="113"/>
      <c r="E2" s="138">
        <v>5250.0</v>
      </c>
      <c r="F2" s="138" t="s">
        <v>7197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40"/>
      <c r="B3" s="138" t="s">
        <v>4220</v>
      </c>
      <c r="C3" s="138" t="s">
        <v>7198</v>
      </c>
      <c r="D3" s="113">
        <v>6.42663372275E11</v>
      </c>
      <c r="E3" s="138">
        <v>3150.0</v>
      </c>
      <c r="F3" s="138" t="s">
        <v>3362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138" t="s">
        <v>7199</v>
      </c>
      <c r="C4" s="138">
        <v>9.78781111E9</v>
      </c>
      <c r="D4" s="113">
        <v>6.42641776867E11</v>
      </c>
      <c r="E4" s="138">
        <v>1504.0</v>
      </c>
      <c r="F4" s="138" t="s">
        <v>7200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8" t="s">
        <v>7201</v>
      </c>
      <c r="C5" s="138">
        <v>9.597016987E9</v>
      </c>
      <c r="D5" s="113">
        <v>6.42678081691E11</v>
      </c>
      <c r="E5" s="138">
        <v>3150.0</v>
      </c>
      <c r="F5" s="138" t="s">
        <v>7202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38" t="s">
        <v>7203</v>
      </c>
      <c r="C6" s="138" t="s">
        <v>7204</v>
      </c>
      <c r="D6" s="113">
        <v>6.06099441094E11</v>
      </c>
      <c r="E6" s="138">
        <v>1504.0</v>
      </c>
      <c r="F6" s="138" t="s">
        <v>7205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38" t="s">
        <v>7206</v>
      </c>
      <c r="C7" s="138">
        <v>9.840140164E9</v>
      </c>
      <c r="D7" s="113" t="s">
        <v>7207</v>
      </c>
      <c r="E7" s="138">
        <v>3150.0</v>
      </c>
      <c r="F7" s="138" t="s">
        <v>7208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40"/>
      <c r="B8" s="138" t="s">
        <v>7209</v>
      </c>
      <c r="C8" s="138">
        <v>8.015565792E9</v>
      </c>
      <c r="D8" s="113">
        <v>6.06090278759E11</v>
      </c>
      <c r="E8" s="138">
        <v>1504.0</v>
      </c>
      <c r="F8" s="138" t="s">
        <v>7210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38" t="s">
        <v>7211</v>
      </c>
      <c r="B9" s="138" t="s">
        <v>7212</v>
      </c>
      <c r="C9" s="138">
        <v>9.585613577E9</v>
      </c>
      <c r="D9" s="113" t="s">
        <v>7213</v>
      </c>
      <c r="E9" s="138">
        <v>3150.0</v>
      </c>
      <c r="F9" s="138" t="s">
        <v>125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15.75" customHeight="1">
      <c r="A10" s="140"/>
      <c r="B10" s="138" t="s">
        <v>7214</v>
      </c>
      <c r="C10" s="138">
        <v>9.84090061E9</v>
      </c>
      <c r="D10" s="113" t="s">
        <v>7215</v>
      </c>
      <c r="E10" s="138">
        <v>3150.0</v>
      </c>
      <c r="F10" s="138" t="s">
        <v>88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0"/>
      <c r="B11" s="138" t="s">
        <v>7216</v>
      </c>
      <c r="C11" s="138" t="s">
        <v>7217</v>
      </c>
      <c r="D11" s="113">
        <v>1.19327783912E11</v>
      </c>
      <c r="E11" s="138">
        <v>4611.0</v>
      </c>
      <c r="F11" s="138" t="s">
        <v>7218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140"/>
      <c r="B12" s="138" t="s">
        <v>7219</v>
      </c>
      <c r="C12" s="138" t="s">
        <v>7220</v>
      </c>
      <c r="D12" s="113">
        <v>1.09287775029E11</v>
      </c>
      <c r="E12" s="138">
        <v>1180.0</v>
      </c>
      <c r="F12" s="138" t="s">
        <v>39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0"/>
      <c r="B13" s="138" t="s">
        <v>7221</v>
      </c>
      <c r="C13" s="138">
        <v>8.675164899E9</v>
      </c>
      <c r="D13" s="113">
        <v>3.25896541964E11</v>
      </c>
      <c r="E13" s="138">
        <v>2360.0</v>
      </c>
      <c r="F13" s="138" t="s">
        <v>7222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138" t="s">
        <v>7223</v>
      </c>
      <c r="C14" s="138" t="s">
        <v>3236</v>
      </c>
      <c r="D14" s="113" t="s">
        <v>7224</v>
      </c>
      <c r="E14" s="138">
        <v>3150.0</v>
      </c>
      <c r="F14" s="138" t="s">
        <v>88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138" t="s">
        <v>7225</v>
      </c>
      <c r="C15" s="138">
        <v>9.108572952E9</v>
      </c>
      <c r="D15" s="113" t="s">
        <v>7226</v>
      </c>
      <c r="E15" s="138">
        <v>3150.0</v>
      </c>
      <c r="F15" s="138" t="s">
        <v>2725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0"/>
      <c r="B16" s="138" t="s">
        <v>7227</v>
      </c>
      <c r="C16" s="138">
        <v>8.189940748E9</v>
      </c>
      <c r="D16" s="113">
        <v>6.06024564779E11</v>
      </c>
      <c r="E16" s="138">
        <v>1503.0</v>
      </c>
      <c r="F16" s="138" t="s">
        <v>7228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40"/>
      <c r="B17" s="138" t="s">
        <v>7229</v>
      </c>
      <c r="C17" s="138" t="s">
        <v>7230</v>
      </c>
      <c r="D17" s="113">
        <v>1.19348647668E11</v>
      </c>
      <c r="E17" s="138">
        <v>1504.0</v>
      </c>
      <c r="F17" s="138" t="s">
        <v>7231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140"/>
      <c r="B18" s="138" t="s">
        <v>7232</v>
      </c>
      <c r="C18" s="138">
        <v>7.30535594E9</v>
      </c>
      <c r="D18" s="113">
        <v>6.06010019068E11</v>
      </c>
      <c r="E18" s="138">
        <v>350.0</v>
      </c>
      <c r="F18" s="138" t="s">
        <v>7233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8" t="s">
        <v>7234</v>
      </c>
      <c r="C19" s="138">
        <v>9.600906444E9</v>
      </c>
      <c r="D19" s="113">
        <v>6.06066120278E11</v>
      </c>
      <c r="E19" s="138">
        <v>1503.0</v>
      </c>
      <c r="F19" s="138" t="s">
        <v>7235</v>
      </c>
      <c r="G19" s="106"/>
      <c r="H19" s="106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5.75" customHeight="1">
      <c r="A20" s="140"/>
      <c r="B20" s="138" t="s">
        <v>7236</v>
      </c>
      <c r="C20" s="138">
        <v>8.825788252E9</v>
      </c>
      <c r="D20" s="113">
        <v>6.06051373629E11</v>
      </c>
      <c r="E20" s="138">
        <v>3150.0</v>
      </c>
      <c r="F20" s="138" t="s">
        <v>3337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0"/>
      <c r="B21" s="138" t="s">
        <v>7237</v>
      </c>
      <c r="C21" s="138" t="s">
        <v>2275</v>
      </c>
      <c r="D21" s="113"/>
      <c r="E21" s="138">
        <v>8012.0</v>
      </c>
      <c r="F21" s="138" t="s">
        <v>7238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40"/>
      <c r="B22" s="138" t="s">
        <v>7239</v>
      </c>
      <c r="C22" s="138">
        <v>7.708234695E9</v>
      </c>
      <c r="D22" s="121" t="s">
        <v>7240</v>
      </c>
      <c r="E22" s="138">
        <v>3150.0</v>
      </c>
      <c r="F22" s="138" t="s">
        <v>3337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38" t="s">
        <v>7241</v>
      </c>
      <c r="C23" s="138">
        <v>9.789941122E9</v>
      </c>
      <c r="D23" s="113">
        <v>6.06053551453E11</v>
      </c>
      <c r="E23" s="138">
        <v>3150.0</v>
      </c>
      <c r="F23" s="138" t="s">
        <v>169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138" t="s">
        <v>7242</v>
      </c>
      <c r="C24" s="138">
        <v>9.994592046E9</v>
      </c>
      <c r="D24" s="113">
        <v>6.06052043033E11</v>
      </c>
      <c r="E24" s="138">
        <v>3150.0</v>
      </c>
      <c r="F24" s="138" t="s">
        <v>4792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138" t="s">
        <v>7243</v>
      </c>
      <c r="C25" s="138">
        <v>9.962116791E9</v>
      </c>
      <c r="D25" s="113">
        <v>6.06023572692E11</v>
      </c>
      <c r="E25" s="138">
        <v>1504.0</v>
      </c>
      <c r="F25" s="138" t="s">
        <v>7140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40"/>
      <c r="B26" s="138" t="s">
        <v>7244</v>
      </c>
      <c r="C26" s="138">
        <v>9.943534995E9</v>
      </c>
      <c r="D26" s="113">
        <v>4.71706058466E11</v>
      </c>
      <c r="E26" s="138">
        <v>3150.0</v>
      </c>
      <c r="F26" s="138" t="s">
        <v>4792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0"/>
      <c r="B27" s="138" t="s">
        <v>7245</v>
      </c>
      <c r="C27" s="138" t="s">
        <v>7246</v>
      </c>
      <c r="D27" s="113">
        <v>6.06000556995E11</v>
      </c>
      <c r="E27" s="138">
        <v>1180.0</v>
      </c>
      <c r="F27" s="138" t="s">
        <v>121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0"/>
      <c r="B28" s="138" t="s">
        <v>7247</v>
      </c>
      <c r="C28" s="138" t="s">
        <v>7248</v>
      </c>
      <c r="D28" s="113">
        <v>3.4727052E7</v>
      </c>
      <c r="E28" s="138">
        <v>8107.0</v>
      </c>
      <c r="F28" s="138" t="s">
        <v>7249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43">
        <v>46056.0</v>
      </c>
      <c r="B29" s="138" t="s">
        <v>7250</v>
      </c>
      <c r="C29" s="138" t="s">
        <v>7105</v>
      </c>
      <c r="D29" s="113">
        <v>4.60274108112E11</v>
      </c>
      <c r="E29" s="138">
        <v>8400.0</v>
      </c>
      <c r="F29" s="138" t="s">
        <v>7251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40"/>
      <c r="B30" s="138" t="s">
        <v>810</v>
      </c>
      <c r="C30" s="138">
        <v>8.75484675E9</v>
      </c>
      <c r="D30" s="113">
        <v>6.06131986254E11</v>
      </c>
      <c r="E30" s="138">
        <v>3150.0</v>
      </c>
      <c r="F30" s="138" t="s">
        <v>2725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40"/>
      <c r="B31" s="138" t="s">
        <v>7252</v>
      </c>
      <c r="C31" s="138">
        <v>8.056314805E9</v>
      </c>
      <c r="D31" s="113">
        <v>9.77790509534E11</v>
      </c>
      <c r="E31" s="138">
        <v>3150.0</v>
      </c>
      <c r="F31" s="138" t="s">
        <v>2725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40"/>
      <c r="B32" s="138" t="s">
        <v>7253</v>
      </c>
      <c r="C32" s="138" t="s">
        <v>7254</v>
      </c>
      <c r="D32" s="113">
        <v>6.06141653215E11</v>
      </c>
      <c r="E32" s="138">
        <v>1503.0</v>
      </c>
      <c r="F32" s="138" t="s">
        <v>7255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40"/>
      <c r="B33" s="138" t="s">
        <v>7256</v>
      </c>
      <c r="C33" s="138" t="s">
        <v>7257</v>
      </c>
      <c r="D33" s="180">
        <v>6.06115088779E11</v>
      </c>
      <c r="E33" s="138">
        <v>3150.0</v>
      </c>
      <c r="F33" s="138" t="s">
        <v>2725</v>
      </c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ht="15.75" customHeight="1">
      <c r="A34" s="140"/>
      <c r="B34" s="138" t="s">
        <v>179</v>
      </c>
      <c r="C34" s="138" t="s">
        <v>7258</v>
      </c>
      <c r="D34" s="113" t="s">
        <v>7259</v>
      </c>
      <c r="E34" s="138">
        <v>3150.0</v>
      </c>
      <c r="F34" s="138" t="s">
        <v>169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40"/>
      <c r="B35" s="138" t="s">
        <v>7260</v>
      </c>
      <c r="C35" s="138" t="s">
        <v>7261</v>
      </c>
      <c r="D35" s="136" t="s">
        <v>7262</v>
      </c>
      <c r="E35" s="138">
        <v>3150.0</v>
      </c>
      <c r="F35" s="138" t="s">
        <v>169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40"/>
      <c r="B36" s="138" t="s">
        <v>7263</v>
      </c>
      <c r="C36" s="138" t="s">
        <v>7264</v>
      </c>
      <c r="D36" s="136" t="s">
        <v>7265</v>
      </c>
      <c r="E36" s="138">
        <v>3150.0</v>
      </c>
      <c r="F36" s="138" t="s">
        <v>169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0"/>
      <c r="B37" s="138" t="s">
        <v>7266</v>
      </c>
      <c r="C37" s="138" t="s">
        <v>7267</v>
      </c>
      <c r="D37" s="136">
        <v>5.88585026897E11</v>
      </c>
      <c r="E37" s="138">
        <v>3150.0</v>
      </c>
      <c r="F37" s="138" t="s">
        <v>125</v>
      </c>
      <c r="G37" s="112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40"/>
      <c r="B38" s="138" t="s">
        <v>3684</v>
      </c>
      <c r="C38" s="138">
        <v>6.382384792E9</v>
      </c>
      <c r="D38" s="136">
        <v>6.06147862329E11</v>
      </c>
      <c r="E38" s="138">
        <v>3150.0</v>
      </c>
      <c r="F38" s="138" t="s">
        <v>3362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40"/>
      <c r="B39" s="136" t="s">
        <v>1446</v>
      </c>
      <c r="C39" s="136">
        <v>9.444845767E9</v>
      </c>
      <c r="D39" s="136">
        <v>1.19377480789E11</v>
      </c>
      <c r="E39" s="138">
        <v>3150.0</v>
      </c>
      <c r="F39" s="138" t="s">
        <v>7268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0"/>
      <c r="B40" s="128" t="s">
        <v>1411</v>
      </c>
      <c r="C40" s="136" t="s">
        <v>2780</v>
      </c>
      <c r="D40" s="136">
        <v>3.9819311364E11</v>
      </c>
      <c r="E40" s="136">
        <v>630.0</v>
      </c>
      <c r="F40" s="136" t="s">
        <v>7269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32" t="s">
        <v>514</v>
      </c>
      <c r="C41" s="136">
        <v>4.474919484E10</v>
      </c>
      <c r="D41" s="136" t="s">
        <v>7270</v>
      </c>
      <c r="E41" s="136">
        <v>3261.0</v>
      </c>
      <c r="F41" s="142" t="s">
        <v>7271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3"/>
      <c r="B42" s="32" t="s">
        <v>7272</v>
      </c>
      <c r="C42" s="128">
        <v>9.790989441E9</v>
      </c>
      <c r="D42" s="128">
        <v>6.06184171649E11</v>
      </c>
      <c r="E42" s="136">
        <v>1504.0</v>
      </c>
      <c r="F42" s="128" t="s">
        <v>573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5"/>
      <c r="B43" s="136" t="s">
        <v>7273</v>
      </c>
      <c r="C43" s="136">
        <v>9.894277788E9</v>
      </c>
      <c r="D43" s="136" t="s">
        <v>7274</v>
      </c>
      <c r="E43" s="136">
        <v>3150.0</v>
      </c>
      <c r="F43" s="136" t="s">
        <v>7275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0"/>
      <c r="B44" s="136" t="s">
        <v>7276</v>
      </c>
      <c r="C44" s="136" t="s">
        <v>7277</v>
      </c>
      <c r="D44" s="136">
        <v>6.06125732627E11</v>
      </c>
      <c r="E44" s="136">
        <v>1180.0</v>
      </c>
      <c r="F44" s="136" t="s">
        <v>121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0"/>
      <c r="B45" s="136" t="s">
        <v>3283</v>
      </c>
      <c r="C45" s="136" t="s">
        <v>7278</v>
      </c>
      <c r="D45" s="136">
        <v>6.06137250128E11</v>
      </c>
      <c r="E45" s="136">
        <v>1180.0</v>
      </c>
      <c r="F45" s="136" t="s">
        <v>227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4"/>
      <c r="B46" s="139" t="s">
        <v>7279</v>
      </c>
      <c r="C46" s="139" t="s">
        <v>7280</v>
      </c>
      <c r="D46" s="139">
        <v>6.06157189774E11</v>
      </c>
      <c r="E46" s="136">
        <v>3150.0</v>
      </c>
      <c r="F46" s="136" t="s">
        <v>2725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144"/>
      <c r="B47" s="139" t="s">
        <v>7281</v>
      </c>
      <c r="C47" s="139">
        <v>9.884728001E9</v>
      </c>
      <c r="D47" s="139" t="s">
        <v>7282</v>
      </c>
      <c r="E47" s="136">
        <v>3150.0</v>
      </c>
      <c r="F47" s="136" t="s">
        <v>2865</v>
      </c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140"/>
      <c r="B48" s="136" t="s">
        <v>7283</v>
      </c>
      <c r="C48" s="136">
        <v>9.962116791E9</v>
      </c>
      <c r="D48" s="136" t="s">
        <v>7284</v>
      </c>
      <c r="E48" s="136">
        <v>3150.0</v>
      </c>
      <c r="F48" s="136" t="s">
        <v>88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0"/>
      <c r="B49" s="136" t="s">
        <v>7285</v>
      </c>
      <c r="C49" s="136">
        <v>9.952723468E9</v>
      </c>
      <c r="D49" s="142" t="s">
        <v>7286</v>
      </c>
      <c r="E49" s="136">
        <v>2100.0</v>
      </c>
      <c r="F49" s="136" t="s">
        <v>7287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35"/>
      <c r="B50" s="136" t="s">
        <v>7288</v>
      </c>
      <c r="C50" s="136">
        <v>9.791044392E9</v>
      </c>
      <c r="D50" s="136">
        <v>1.19394966222E11</v>
      </c>
      <c r="E50" s="136">
        <v>3150.0</v>
      </c>
      <c r="F50" s="136" t="s">
        <v>3362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3"/>
      <c r="B51" s="136" t="s">
        <v>7289</v>
      </c>
      <c r="C51" s="136">
        <v>7.010767373E9</v>
      </c>
      <c r="D51" s="136">
        <v>1.09290626227E11</v>
      </c>
      <c r="E51" s="136">
        <v>3150.0</v>
      </c>
      <c r="F51" s="136" t="s">
        <v>3362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35"/>
      <c r="B52" s="136" t="s">
        <v>7290</v>
      </c>
      <c r="C52" s="136">
        <v>9.486662877E9</v>
      </c>
      <c r="D52" s="136">
        <v>6.42712825324E11</v>
      </c>
      <c r="E52" s="136">
        <v>3150.0</v>
      </c>
      <c r="F52" s="138" t="s">
        <v>2725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40"/>
      <c r="B53" s="128" t="s">
        <v>7291</v>
      </c>
      <c r="C53" s="138">
        <v>9.483956685E9</v>
      </c>
      <c r="D53" s="138">
        <v>6.06167788149E11</v>
      </c>
      <c r="E53" s="136">
        <v>3150.0</v>
      </c>
      <c r="F53" s="138" t="s">
        <v>6009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0"/>
      <c r="B54" s="128" t="s">
        <v>7292</v>
      </c>
      <c r="C54" s="138">
        <v>9.176613999E9</v>
      </c>
      <c r="D54" s="138">
        <v>1.19399581256E11</v>
      </c>
      <c r="E54" s="136">
        <v>3150.0</v>
      </c>
      <c r="F54" s="138" t="s">
        <v>4792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52" t="s">
        <v>5648</v>
      </c>
      <c r="C55" s="128" t="s">
        <v>7293</v>
      </c>
      <c r="D55" s="138">
        <v>2.84624166181E11</v>
      </c>
      <c r="E55" s="138">
        <v>1680.0</v>
      </c>
      <c r="F55" s="128" t="s">
        <v>6951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0"/>
      <c r="B56" s="32" t="s">
        <v>7294</v>
      </c>
      <c r="C56" s="138">
        <v>9.845275016E9</v>
      </c>
      <c r="D56" s="138">
        <v>6.00225559433E11</v>
      </c>
      <c r="E56" s="138">
        <v>3267.0</v>
      </c>
      <c r="F56" s="138" t="s">
        <v>7295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28" t="s">
        <v>7296</v>
      </c>
      <c r="C57" s="138">
        <v>9.71509152406E11</v>
      </c>
      <c r="D57" s="128">
        <v>3.98237428464E11</v>
      </c>
      <c r="E57" s="138">
        <v>3507.0</v>
      </c>
      <c r="F57" s="138" t="s">
        <v>7297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35">
        <v>46084.0</v>
      </c>
      <c r="B58" s="128" t="s">
        <v>7298</v>
      </c>
      <c r="C58" s="138" t="s">
        <v>7299</v>
      </c>
      <c r="D58" s="138" t="s">
        <v>7300</v>
      </c>
      <c r="E58" s="136">
        <v>1180.0</v>
      </c>
      <c r="F58" s="138" t="s">
        <v>121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138" t="s">
        <v>7145</v>
      </c>
      <c r="C59" s="138">
        <v>9.789047634E9</v>
      </c>
      <c r="D59" s="138">
        <v>1.19431941725E11</v>
      </c>
      <c r="E59" s="138">
        <v>1503.0</v>
      </c>
      <c r="F59" s="138" t="s">
        <v>3821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40"/>
      <c r="B60" s="90" t="s">
        <v>7301</v>
      </c>
      <c r="C60" s="138" t="s">
        <v>7302</v>
      </c>
      <c r="D60" s="138">
        <v>6.06298042738E11</v>
      </c>
      <c r="E60" s="138">
        <v>1753.0</v>
      </c>
      <c r="F60" s="128" t="s">
        <v>7303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7.25" customHeight="1">
      <c r="A61" s="145"/>
      <c r="B61" s="90" t="s">
        <v>7304</v>
      </c>
      <c r="C61" s="138" t="s">
        <v>7305</v>
      </c>
      <c r="D61" s="138">
        <v>1.1943485049E11</v>
      </c>
      <c r="E61" s="138">
        <v>1504.0</v>
      </c>
      <c r="F61" s="138" t="s">
        <v>7306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40"/>
      <c r="B62" s="128" t="s">
        <v>7307</v>
      </c>
      <c r="C62" s="138" t="s">
        <v>7308</v>
      </c>
      <c r="D62" s="138">
        <v>6.06264915188E11</v>
      </c>
      <c r="E62" s="138">
        <v>1503.0</v>
      </c>
      <c r="F62" s="138" t="s">
        <v>6620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36"/>
      <c r="B63" s="138" t="s">
        <v>7309</v>
      </c>
      <c r="C63" s="138" t="s">
        <v>7310</v>
      </c>
      <c r="D63" s="138">
        <v>1.51712172449E11</v>
      </c>
      <c r="E63" s="138">
        <v>4806.0</v>
      </c>
      <c r="F63" s="138" t="s">
        <v>6559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7"/>
      <c r="B64" s="138" t="s">
        <v>7311</v>
      </c>
      <c r="C64" s="138" t="s">
        <v>7312</v>
      </c>
      <c r="D64" s="138">
        <v>6.06253424385E11</v>
      </c>
      <c r="E64" s="138">
        <v>3360.0</v>
      </c>
      <c r="F64" s="138" t="s">
        <v>7313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40"/>
      <c r="B65" s="138" t="s">
        <v>7314</v>
      </c>
      <c r="C65" s="138" t="s">
        <v>7315</v>
      </c>
      <c r="D65" s="138">
        <v>3.98263816785E11</v>
      </c>
      <c r="E65" s="151">
        <v>702.0</v>
      </c>
      <c r="F65" s="138" t="s">
        <v>7316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0"/>
      <c r="B66" s="138" t="s">
        <v>7317</v>
      </c>
      <c r="C66" s="138" t="s">
        <v>7318</v>
      </c>
      <c r="D66" s="138">
        <v>1.09302909901E11</v>
      </c>
      <c r="E66" s="151">
        <v>1180.0</v>
      </c>
      <c r="F66" s="138" t="s">
        <v>299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0"/>
      <c r="B67" s="138" t="s">
        <v>4958</v>
      </c>
      <c r="C67" s="138" t="s">
        <v>5745</v>
      </c>
      <c r="D67" s="138">
        <v>6.0622664383E11</v>
      </c>
      <c r="E67" s="151">
        <v>2360.0</v>
      </c>
      <c r="F67" s="138" t="s">
        <v>266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7319</v>
      </c>
      <c r="C68" s="138">
        <v>9.844760209E9</v>
      </c>
      <c r="D68" s="138">
        <v>6.0622729658E11</v>
      </c>
      <c r="E68" s="151">
        <v>1504.0</v>
      </c>
      <c r="F68" s="138" t="s">
        <v>7320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28" t="s">
        <v>7321</v>
      </c>
      <c r="C69" s="138" t="s">
        <v>7322</v>
      </c>
      <c r="D69" s="138">
        <v>6.06253436392E11</v>
      </c>
      <c r="E69" s="151">
        <v>1680.0</v>
      </c>
      <c r="F69" s="138" t="s">
        <v>103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3">
        <v>46115.0</v>
      </c>
      <c r="B70" s="128" t="s">
        <v>7323</v>
      </c>
      <c r="C70" s="138" t="s">
        <v>7324</v>
      </c>
      <c r="D70" s="138">
        <v>1.19481021154E11</v>
      </c>
      <c r="E70" s="138">
        <v>1504.0</v>
      </c>
      <c r="F70" s="138" t="s">
        <v>7255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82"/>
      <c r="B71" s="128" t="s">
        <v>7325</v>
      </c>
      <c r="C71" s="138" t="s">
        <v>7326</v>
      </c>
      <c r="D71" s="138">
        <v>1.19488055204E11</v>
      </c>
      <c r="E71" s="138">
        <v>2004.0</v>
      </c>
      <c r="F71" s="138" t="s">
        <v>45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0"/>
      <c r="B72" s="138" t="s">
        <v>7327</v>
      </c>
      <c r="C72" s="138" t="s">
        <v>7167</v>
      </c>
      <c r="D72" s="138"/>
      <c r="E72" s="138">
        <v>3500.0</v>
      </c>
      <c r="F72" s="138" t="s">
        <v>1899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8"/>
      <c r="B73" s="138" t="s">
        <v>1213</v>
      </c>
      <c r="C73" s="138" t="s">
        <v>7328</v>
      </c>
      <c r="D73" s="149" t="s">
        <v>7329</v>
      </c>
      <c r="E73" s="138">
        <v>2360.0</v>
      </c>
      <c r="F73" s="138" t="s">
        <v>266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28" t="s">
        <v>7330</v>
      </c>
      <c r="C74" s="138" t="s">
        <v>7331</v>
      </c>
      <c r="D74" s="138">
        <v>6.06379454908E11</v>
      </c>
      <c r="E74" s="138">
        <v>1503.0</v>
      </c>
      <c r="F74" s="138" t="s">
        <v>7332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3">
        <v>46145.0</v>
      </c>
      <c r="B75" s="128" t="s">
        <v>7333</v>
      </c>
      <c r="C75" s="138" t="s">
        <v>7334</v>
      </c>
      <c r="D75" s="138">
        <v>6.4307897615E11</v>
      </c>
      <c r="E75" s="138">
        <v>702.0</v>
      </c>
      <c r="F75" s="128" t="s">
        <v>7335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38" t="s">
        <v>7336</v>
      </c>
      <c r="C76" s="138" t="s">
        <v>6521</v>
      </c>
      <c r="D76" s="138">
        <v>6.06451784831E11</v>
      </c>
      <c r="E76" s="138">
        <v>3360.0</v>
      </c>
      <c r="F76" s="138" t="s">
        <v>1137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3"/>
      <c r="B77" s="128" t="s">
        <v>7337</v>
      </c>
      <c r="C77" s="128" t="s">
        <v>4326</v>
      </c>
      <c r="D77" s="138">
        <v>1.19537995299E11</v>
      </c>
      <c r="E77" s="138">
        <v>3150.0</v>
      </c>
      <c r="F77" s="138" t="s">
        <v>7338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28" t="s">
        <v>7339</v>
      </c>
      <c r="C78" s="138" t="s">
        <v>7340</v>
      </c>
      <c r="D78" s="138" t="s">
        <v>7341</v>
      </c>
      <c r="E78" s="138">
        <v>3360.0</v>
      </c>
      <c r="F78" s="138" t="s">
        <v>3066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35"/>
      <c r="B79" s="138" t="s">
        <v>7342</v>
      </c>
      <c r="C79" s="138">
        <v>9.626315495E9</v>
      </c>
      <c r="D79" s="138">
        <v>6.06455055732E11</v>
      </c>
      <c r="E79" s="151">
        <v>1503.0</v>
      </c>
      <c r="F79" s="138" t="s">
        <v>7343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138" t="s">
        <v>7344</v>
      </c>
      <c r="C80" s="138" t="s">
        <v>7345</v>
      </c>
      <c r="D80" s="138" t="s">
        <v>7346</v>
      </c>
      <c r="E80" s="138">
        <v>2360.0</v>
      </c>
      <c r="F80" s="138" t="s">
        <v>257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0"/>
      <c r="B81" s="32" t="s">
        <v>7347</v>
      </c>
      <c r="C81" s="138" t="s">
        <v>7348</v>
      </c>
      <c r="D81" s="138">
        <v>6.06441420535E11</v>
      </c>
      <c r="E81" s="138">
        <v>4806.0</v>
      </c>
      <c r="F81" s="138" t="s">
        <v>6615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3"/>
      <c r="B82" s="149" t="s">
        <v>7349</v>
      </c>
      <c r="C82" s="138">
        <v>9.994067359E9</v>
      </c>
      <c r="D82" s="138">
        <v>1.19533815886E11</v>
      </c>
      <c r="E82" s="138">
        <v>1180.0</v>
      </c>
      <c r="F82" s="138" t="s">
        <v>5742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3"/>
      <c r="B83" s="138" t="s">
        <v>7350</v>
      </c>
      <c r="C83" s="138" t="s">
        <v>7351</v>
      </c>
      <c r="D83" s="138">
        <v>1.0931940824E11</v>
      </c>
      <c r="E83" s="138">
        <v>350.0</v>
      </c>
      <c r="F83" s="138" t="s">
        <v>7352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40"/>
      <c r="B84" s="128" t="s">
        <v>7353</v>
      </c>
      <c r="C84" s="138" t="s">
        <v>7354</v>
      </c>
      <c r="D84" s="138">
        <v>1.09315177478E11</v>
      </c>
      <c r="E84" s="138">
        <v>702.0</v>
      </c>
      <c r="F84" s="138" t="s">
        <v>7355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90"/>
      <c r="B85" s="138" t="s">
        <v>7356</v>
      </c>
      <c r="C85" s="138" t="s">
        <v>7357</v>
      </c>
      <c r="D85" s="138">
        <v>5.1870340946E11</v>
      </c>
      <c r="E85" s="138">
        <v>250.0</v>
      </c>
      <c r="F85" s="138" t="s">
        <v>7358</v>
      </c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5.75" customHeight="1">
      <c r="A86" s="143">
        <v>46176.0</v>
      </c>
      <c r="B86" s="128" t="s">
        <v>7359</v>
      </c>
      <c r="C86" s="128" t="s">
        <v>7360</v>
      </c>
      <c r="D86" s="128"/>
      <c r="E86" s="138">
        <v>1504.0</v>
      </c>
      <c r="F86" s="128" t="s">
        <v>2907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38"/>
      <c r="B87" s="128" t="s">
        <v>7361</v>
      </c>
      <c r="C87" s="138">
        <v>9.789504161E9</v>
      </c>
      <c r="D87" s="138">
        <v>6.06568289517E11</v>
      </c>
      <c r="E87" s="138">
        <v>3008.0</v>
      </c>
      <c r="F87" s="138" t="s">
        <v>7362</v>
      </c>
      <c r="G87" s="112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3"/>
      <c r="B88" s="138" t="s">
        <v>7363</v>
      </c>
      <c r="C88" s="138" t="s">
        <v>7364</v>
      </c>
      <c r="D88" s="138">
        <v>6.43183063859E11</v>
      </c>
      <c r="E88" s="138">
        <v>2360.0</v>
      </c>
      <c r="F88" s="138" t="s">
        <v>266</v>
      </c>
      <c r="G88" s="112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45"/>
      <c r="B89" s="138" t="s">
        <v>7365</v>
      </c>
      <c r="C89" s="138" t="s">
        <v>7366</v>
      </c>
      <c r="D89" s="138">
        <v>3.98427655213E11</v>
      </c>
      <c r="E89" s="138">
        <v>4720.0</v>
      </c>
      <c r="F89" s="138" t="s">
        <v>1927</v>
      </c>
      <c r="G89" s="112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0"/>
      <c r="B90" s="138" t="s">
        <v>7367</v>
      </c>
      <c r="C90" s="138">
        <v>6.1470403929E10</v>
      </c>
      <c r="D90" s="138">
        <v>3.98427916964E11</v>
      </c>
      <c r="E90" s="138">
        <v>1503.0</v>
      </c>
      <c r="F90" s="138" t="s">
        <v>7368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35"/>
      <c r="B91" s="138" t="s">
        <v>7369</v>
      </c>
      <c r="C91" s="138" t="s">
        <v>7370</v>
      </c>
      <c r="D91" s="138">
        <v>6.43132161542E11</v>
      </c>
      <c r="E91" s="138">
        <v>1180.0</v>
      </c>
      <c r="F91" s="138" t="s">
        <v>7371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28" t="s">
        <v>7372</v>
      </c>
      <c r="C92" s="138" t="s">
        <v>7373</v>
      </c>
      <c r="D92" s="138">
        <v>1.62379742508E11</v>
      </c>
      <c r="E92" s="138">
        <v>1503.0</v>
      </c>
      <c r="F92" s="138" t="s">
        <v>3830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0"/>
      <c r="B93" s="138" t="s">
        <v>7374</v>
      </c>
      <c r="C93" s="138">
        <v>8.110065599E9</v>
      </c>
      <c r="D93" s="138">
        <v>6.06571860446E11</v>
      </c>
      <c r="E93" s="138">
        <v>1503.0</v>
      </c>
      <c r="F93" s="138" t="s">
        <v>6125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45"/>
      <c r="B94" s="138" t="s">
        <v>7375</v>
      </c>
      <c r="C94" s="138" t="s">
        <v>7376</v>
      </c>
      <c r="D94" s="138">
        <v>3.7420415131E10</v>
      </c>
      <c r="E94" s="138">
        <v>1503.0</v>
      </c>
      <c r="F94" s="138" t="s">
        <v>7377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35">
        <v>46206.0</v>
      </c>
      <c r="B95" s="138" t="s">
        <v>7378</v>
      </c>
      <c r="C95" s="90">
        <v>8.524845705E9</v>
      </c>
      <c r="D95" s="138">
        <v>1.19625757908E11</v>
      </c>
      <c r="E95" s="138">
        <v>1504.0</v>
      </c>
      <c r="F95" s="138" t="s">
        <v>7191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83"/>
      <c r="B96" s="138" t="s">
        <v>3514</v>
      </c>
      <c r="C96" s="138" t="s">
        <v>7379</v>
      </c>
      <c r="D96" s="138" t="s">
        <v>7380</v>
      </c>
      <c r="E96" s="138">
        <v>3150.0</v>
      </c>
      <c r="F96" s="138" t="s">
        <v>7381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0"/>
      <c r="B97" s="138" t="s">
        <v>7382</v>
      </c>
      <c r="C97" s="138">
        <v>9.916660409E9</v>
      </c>
      <c r="D97" s="138">
        <v>6.06684530566E11</v>
      </c>
      <c r="E97" s="138">
        <v>1504.0</v>
      </c>
      <c r="F97" s="138" t="s">
        <v>7144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53"/>
      <c r="B98" s="138" t="s">
        <v>7383</v>
      </c>
      <c r="C98" s="138">
        <v>8.073026347E9</v>
      </c>
      <c r="D98" s="138">
        <v>1.1964077197E11</v>
      </c>
      <c r="E98" s="138">
        <v>2607.0</v>
      </c>
      <c r="F98" s="128" t="s">
        <v>7384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0"/>
      <c r="B99" s="128" t="s">
        <v>7385</v>
      </c>
      <c r="C99" s="128" t="s">
        <v>7386</v>
      </c>
      <c r="D99" s="128">
        <v>1.19646399899E11</v>
      </c>
      <c r="E99" s="138">
        <v>6300.0</v>
      </c>
      <c r="F99" s="138" t="s">
        <v>4327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28" t="s">
        <v>7387</v>
      </c>
      <c r="C100" s="138" t="s">
        <v>7388</v>
      </c>
      <c r="D100" s="138">
        <v>6.06699991309E11</v>
      </c>
      <c r="E100" s="138">
        <v>1503.0</v>
      </c>
      <c r="F100" s="138" t="s">
        <v>3814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55" t="s">
        <v>7389</v>
      </c>
      <c r="C101" s="138" t="s">
        <v>7390</v>
      </c>
      <c r="D101" s="138">
        <v>6.06668836549E11</v>
      </c>
      <c r="E101" s="138">
        <v>1504.0</v>
      </c>
      <c r="F101" s="138" t="s">
        <v>7391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4"/>
      <c r="B102" s="90" t="s">
        <v>7392</v>
      </c>
      <c r="C102" s="155" t="s">
        <v>4597</v>
      </c>
      <c r="D102" s="156">
        <v>6.06624657814E11</v>
      </c>
      <c r="E102" s="138">
        <v>2004.0</v>
      </c>
      <c r="F102" s="155" t="s">
        <v>7393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7"/>
      <c r="B103" s="128" t="s">
        <v>7394</v>
      </c>
      <c r="C103" s="155">
        <v>7.030977861E9</v>
      </c>
      <c r="D103" s="155">
        <v>6.06671959881E11</v>
      </c>
      <c r="E103" s="138">
        <v>1504.0</v>
      </c>
      <c r="F103" s="155" t="s">
        <v>7395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8"/>
      <c r="B104" s="128" t="s">
        <v>7396</v>
      </c>
      <c r="C104" s="155">
        <v>9.176082645E9</v>
      </c>
      <c r="D104" s="155">
        <v>6.06676432475E11</v>
      </c>
      <c r="E104" s="138">
        <v>1504.0</v>
      </c>
      <c r="F104" s="155" t="s">
        <v>7397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35"/>
      <c r="B105" s="155" t="s">
        <v>7398</v>
      </c>
      <c r="C105" s="155" t="s">
        <v>7399</v>
      </c>
      <c r="D105" s="155">
        <v>6.06637464219E11</v>
      </c>
      <c r="E105" s="138">
        <v>2607.0</v>
      </c>
      <c r="F105" s="156" t="s">
        <v>2557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>
        <v>46237.0</v>
      </c>
      <c r="B106" s="155" t="s">
        <v>7400</v>
      </c>
      <c r="C106" s="155">
        <v>9.791998661E9</v>
      </c>
      <c r="D106" s="184">
        <v>1.1968431609E11</v>
      </c>
      <c r="E106" s="155">
        <v>1180.0</v>
      </c>
      <c r="F106" s="159" t="s">
        <v>227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55" t="s">
        <v>7401</v>
      </c>
      <c r="C107" s="155" t="s">
        <v>7402</v>
      </c>
      <c r="D107" s="155">
        <v>6.06791608997E11</v>
      </c>
      <c r="E107" s="155">
        <v>1180.0</v>
      </c>
      <c r="F107" s="128" t="s">
        <v>121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38" t="s">
        <v>6640</v>
      </c>
      <c r="C108" s="138" t="s">
        <v>7403</v>
      </c>
      <c r="D108" s="138">
        <v>6.06646458668E11</v>
      </c>
      <c r="E108" s="155">
        <v>3360.0</v>
      </c>
      <c r="F108" s="128" t="s">
        <v>7404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 t="s">
        <v>7405</v>
      </c>
      <c r="C109" s="155" t="s">
        <v>7406</v>
      </c>
      <c r="D109" s="155">
        <v>6.06728289018E11</v>
      </c>
      <c r="E109" s="155">
        <v>1503.0</v>
      </c>
      <c r="F109" s="155" t="s">
        <v>5895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28" t="s">
        <v>7407</v>
      </c>
      <c r="C110" s="128" t="s">
        <v>7408</v>
      </c>
      <c r="D110" s="128">
        <v>6.06792961048E11</v>
      </c>
      <c r="E110" s="155">
        <v>1599.0</v>
      </c>
      <c r="F110" s="128" t="s">
        <v>4569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92"/>
      <c r="B111" s="185" t="s">
        <v>7409</v>
      </c>
      <c r="C111" s="185" t="s">
        <v>7410</v>
      </c>
      <c r="D111" s="185">
        <v>3.13904189266E11</v>
      </c>
      <c r="E111" s="185">
        <v>250.0</v>
      </c>
      <c r="F111" s="185" t="s">
        <v>7411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186"/>
      <c r="B112" s="155" t="s">
        <v>7412</v>
      </c>
      <c r="C112" s="155" t="s">
        <v>3580</v>
      </c>
      <c r="D112" s="155">
        <v>6.4332391827E11</v>
      </c>
      <c r="E112" s="155">
        <v>3150.0</v>
      </c>
      <c r="F112" s="138" t="s">
        <v>7413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3"/>
      <c r="B113" s="138" t="s">
        <v>7414</v>
      </c>
      <c r="C113" s="138" t="s">
        <v>7415</v>
      </c>
      <c r="D113" s="138">
        <v>1.19694975713E11</v>
      </c>
      <c r="E113" s="155">
        <v>2004.0</v>
      </c>
      <c r="F113" s="138" t="s">
        <v>1846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8"/>
      <c r="B114" s="155" t="s">
        <v>7416</v>
      </c>
      <c r="C114" s="155">
        <v>9.19884777035E11</v>
      </c>
      <c r="D114" s="155">
        <v>6.06740811105E11</v>
      </c>
      <c r="E114" s="155">
        <v>4806.0</v>
      </c>
      <c r="F114" s="155" t="s">
        <v>7417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38" t="s">
        <v>7418</v>
      </c>
      <c r="C115" s="155">
        <v>9.19443019582E11</v>
      </c>
      <c r="D115" s="155" t="s">
        <v>7419</v>
      </c>
      <c r="E115" s="155">
        <v>1599.0</v>
      </c>
      <c r="F115" s="155" t="s">
        <v>4569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7"/>
      <c r="B116" s="155" t="s">
        <v>7420</v>
      </c>
      <c r="C116" s="155" t="s">
        <v>7421</v>
      </c>
      <c r="D116" s="155">
        <v>8.36865470741E11</v>
      </c>
      <c r="E116" s="155">
        <v>2360.0</v>
      </c>
      <c r="F116" s="155" t="s">
        <v>76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86">
        <v>46268.0</v>
      </c>
      <c r="B117" s="155" t="s">
        <v>7422</v>
      </c>
      <c r="C117" s="155" t="s">
        <v>7423</v>
      </c>
      <c r="D117" s="155">
        <v>1.19732250743E11</v>
      </c>
      <c r="E117" s="155">
        <v>1503.0</v>
      </c>
      <c r="F117" s="155" t="s">
        <v>4979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28" t="s">
        <v>7424</v>
      </c>
      <c r="C118" s="155" t="s">
        <v>6540</v>
      </c>
      <c r="D118" s="155"/>
      <c r="E118" s="155">
        <v>4720.0</v>
      </c>
      <c r="F118" s="155" t="s">
        <v>220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7.75" customHeight="1">
      <c r="A119" s="160"/>
      <c r="B119" s="128" t="s">
        <v>7425</v>
      </c>
      <c r="C119" s="155">
        <v>9.16382019776E11</v>
      </c>
      <c r="D119" s="155">
        <v>8.67096743461E11</v>
      </c>
      <c r="E119" s="155">
        <v>1000.0</v>
      </c>
      <c r="F119" s="155" t="s">
        <v>7426</v>
      </c>
      <c r="G119" s="15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60"/>
      <c r="B120" s="128" t="s">
        <v>7427</v>
      </c>
      <c r="C120" s="155">
        <v>9.1812462284E11</v>
      </c>
      <c r="D120" s="155">
        <v>6.0684167311E11</v>
      </c>
      <c r="E120" s="155">
        <v>2004.0</v>
      </c>
      <c r="F120" s="155" t="s">
        <v>7428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 t="s">
        <v>7429</v>
      </c>
      <c r="C121" s="156">
        <v>8.891975362E9</v>
      </c>
      <c r="D121" s="156">
        <v>1.19733847656E11</v>
      </c>
      <c r="E121" s="155">
        <v>1503.0</v>
      </c>
      <c r="F121" s="155" t="s">
        <v>7430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 t="s">
        <v>7431</v>
      </c>
      <c r="C122" s="155" t="s">
        <v>5964</v>
      </c>
      <c r="D122" s="155">
        <v>6.06847538888E11</v>
      </c>
      <c r="E122" s="155">
        <v>1503.0</v>
      </c>
      <c r="F122" s="128" t="s">
        <v>2907</v>
      </c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 t="s">
        <v>7432</v>
      </c>
      <c r="C123" s="155" t="s">
        <v>7433</v>
      </c>
      <c r="D123" s="155">
        <v>6.43422469696E11</v>
      </c>
      <c r="E123" s="155">
        <v>1180.0</v>
      </c>
      <c r="F123" s="128" t="s">
        <v>39</v>
      </c>
      <c r="G123" s="14"/>
      <c r="H123" s="10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5"/>
      <c r="B124" s="128" t="s">
        <v>6702</v>
      </c>
      <c r="C124" s="155">
        <v>9.943534995E9</v>
      </c>
      <c r="D124" s="155">
        <v>6.09799009379E11</v>
      </c>
      <c r="E124" s="155">
        <v>7218.0</v>
      </c>
      <c r="F124" s="138" t="s">
        <v>7434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 t="s">
        <v>7435</v>
      </c>
      <c r="C125" s="138">
        <v>8.608650999E9</v>
      </c>
      <c r="D125" s="138">
        <v>1.19639249942E11</v>
      </c>
      <c r="E125" s="155">
        <v>1504.0</v>
      </c>
      <c r="F125" s="128" t="s">
        <v>7436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0"/>
      <c r="B126" s="128" t="s">
        <v>7437</v>
      </c>
      <c r="C126" s="138" t="s">
        <v>7438</v>
      </c>
      <c r="D126" s="138">
        <v>6.06852905428E11</v>
      </c>
      <c r="E126" s="155">
        <v>1503.0</v>
      </c>
      <c r="F126" s="128" t="s">
        <v>5938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7"/>
      <c r="B127" s="128" t="s">
        <v>7439</v>
      </c>
      <c r="C127" s="138">
        <v>8.825459474E9</v>
      </c>
      <c r="D127" s="138">
        <v>1.10126808587E11</v>
      </c>
      <c r="E127" s="155">
        <v>6300.0</v>
      </c>
      <c r="F127" s="128" t="s">
        <v>7440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62"/>
      <c r="B128" s="128" t="s">
        <v>7441</v>
      </c>
      <c r="C128" s="138">
        <v>9.626315495E9</v>
      </c>
      <c r="D128" s="138">
        <v>6.06837107368E11</v>
      </c>
      <c r="E128" s="155">
        <v>2100.0</v>
      </c>
      <c r="F128" s="128" t="s">
        <v>7442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38" t="s">
        <v>7443</v>
      </c>
      <c r="B129" s="128" t="s">
        <v>7444</v>
      </c>
      <c r="C129" s="138">
        <v>9.94100334E9</v>
      </c>
      <c r="D129" s="138">
        <v>6.068077119E11</v>
      </c>
      <c r="E129" s="138">
        <v>2450.0</v>
      </c>
      <c r="F129" s="128" t="s">
        <v>7445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 t="s">
        <v>7446</v>
      </c>
      <c r="C130" s="138" t="s">
        <v>7447</v>
      </c>
      <c r="D130" s="138">
        <v>6.06878319399E11</v>
      </c>
      <c r="E130" s="138">
        <v>3309.0</v>
      </c>
      <c r="F130" s="128" t="s">
        <v>7448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3"/>
      <c r="B131" s="128" t="s">
        <v>5623</v>
      </c>
      <c r="C131" s="138" t="s">
        <v>7449</v>
      </c>
      <c r="D131" s="138">
        <v>1.19765284419E11</v>
      </c>
      <c r="E131" s="138">
        <v>1180.0</v>
      </c>
      <c r="F131" s="128" t="s">
        <v>5807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36"/>
      <c r="B132" s="128" t="s">
        <v>7450</v>
      </c>
      <c r="C132" s="138">
        <v>9.363643424E9</v>
      </c>
      <c r="D132" s="138">
        <v>6.06894629092E11</v>
      </c>
      <c r="E132" s="138">
        <v>1503.0</v>
      </c>
      <c r="F132" s="128" t="s">
        <v>7451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62">
        <v>46298.0</v>
      </c>
      <c r="B133" s="128" t="s">
        <v>7452</v>
      </c>
      <c r="C133" s="138" t="s">
        <v>6117</v>
      </c>
      <c r="D133" s="138">
        <v>1.09351038115E11</v>
      </c>
      <c r="E133" s="152" t="s">
        <v>7453</v>
      </c>
      <c r="F133" s="152" t="s">
        <v>7454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 t="s">
        <v>6655</v>
      </c>
      <c r="C134" s="138">
        <v>9.943815665E9</v>
      </c>
      <c r="D134" s="138">
        <v>1.19785596373E11</v>
      </c>
      <c r="E134" s="138">
        <v>2004.0</v>
      </c>
      <c r="F134" s="138" t="s">
        <v>7455</v>
      </c>
      <c r="G134" s="14"/>
      <c r="H134" s="10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 t="s">
        <v>7456</v>
      </c>
      <c r="C135" s="128" t="s">
        <v>2105</v>
      </c>
      <c r="D135" s="138">
        <v>6.06913330549E11</v>
      </c>
      <c r="E135" s="138">
        <v>2360.0</v>
      </c>
      <c r="F135" s="138" t="s">
        <v>1071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 t="s">
        <v>7457</v>
      </c>
      <c r="C136" s="138">
        <v>9.791116578E9</v>
      </c>
      <c r="D136" s="138">
        <v>6.06936958576E11</v>
      </c>
      <c r="E136" s="138">
        <v>1503.0</v>
      </c>
      <c r="F136" s="138" t="s">
        <v>3575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 t="s">
        <v>7458</v>
      </c>
      <c r="C137" s="138" t="s">
        <v>7459</v>
      </c>
      <c r="D137" s="138">
        <v>6.06908763037E11</v>
      </c>
      <c r="E137" s="138">
        <v>3360.0</v>
      </c>
      <c r="F137" s="138" t="s">
        <v>3066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36"/>
      <c r="B138" s="128" t="s">
        <v>7460</v>
      </c>
      <c r="C138" s="138">
        <v>9.48626109E9</v>
      </c>
      <c r="D138" s="138">
        <v>6.06913374429E11</v>
      </c>
      <c r="E138" s="138">
        <v>2004.0</v>
      </c>
      <c r="F138" s="138" t="s">
        <v>7461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 t="s">
        <v>7462</v>
      </c>
      <c r="C139" s="138" t="s">
        <v>7463</v>
      </c>
      <c r="D139" s="138" t="s">
        <v>7464</v>
      </c>
      <c r="E139" s="138">
        <v>2360.0</v>
      </c>
      <c r="F139" s="138" t="s">
        <v>266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7"/>
      <c r="B140" s="128" t="s">
        <v>7465</v>
      </c>
      <c r="C140" s="138" t="s">
        <v>7466</v>
      </c>
      <c r="D140" s="138">
        <v>6.06914482735E11</v>
      </c>
      <c r="E140" s="138">
        <v>2004.0</v>
      </c>
      <c r="F140" s="138" t="s">
        <v>7467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62"/>
      <c r="B141" s="128" t="s">
        <v>7468</v>
      </c>
      <c r="C141" s="138">
        <v>9.790249544E9</v>
      </c>
      <c r="D141" s="138">
        <v>6.06934770078E11</v>
      </c>
      <c r="E141" s="138">
        <v>1050.0</v>
      </c>
      <c r="F141" s="138" t="s">
        <v>7469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36"/>
      <c r="B142" s="128" t="s">
        <v>7470</v>
      </c>
      <c r="C142" s="138">
        <v>9.626315495E9</v>
      </c>
      <c r="D142" s="138">
        <v>6.06953089476E11</v>
      </c>
      <c r="E142" s="138">
        <v>4200.0</v>
      </c>
      <c r="F142" s="138" t="s">
        <v>7471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3">
        <v>46329.0</v>
      </c>
      <c r="B143" s="138" t="s">
        <v>7472</v>
      </c>
      <c r="C143" s="138">
        <v>8.59025757E9</v>
      </c>
      <c r="D143" s="138">
        <v>6.07076209263E11</v>
      </c>
      <c r="E143" s="138">
        <v>1503.0</v>
      </c>
      <c r="F143" s="138" t="s">
        <v>7473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5"/>
      <c r="B144" s="138" t="s">
        <v>6476</v>
      </c>
      <c r="C144" s="138">
        <v>7.35853872E9</v>
      </c>
      <c r="D144" s="138">
        <v>6.43680280084E11</v>
      </c>
      <c r="E144" s="138">
        <v>1503.0</v>
      </c>
      <c r="F144" s="138" t="s">
        <v>7474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 t="s">
        <v>7475</v>
      </c>
      <c r="C145" s="138" t="s">
        <v>7476</v>
      </c>
      <c r="D145" s="138">
        <v>6.07083652085E11</v>
      </c>
      <c r="E145" s="138">
        <v>3204.0</v>
      </c>
      <c r="F145" s="138" t="s">
        <v>7477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8"/>
      <c r="B146" s="138" t="s">
        <v>7478</v>
      </c>
      <c r="C146" s="138" t="s">
        <v>7479</v>
      </c>
      <c r="D146" s="138"/>
      <c r="E146" s="138">
        <v>1180.0</v>
      </c>
      <c r="F146" s="138" t="s">
        <v>3406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28" t="s">
        <v>7480</v>
      </c>
      <c r="C147" s="149">
        <v>9.538347897E9</v>
      </c>
      <c r="D147" s="138">
        <v>1.09360437649E11</v>
      </c>
      <c r="E147" s="138">
        <v>2360.0</v>
      </c>
      <c r="F147" s="138" t="s">
        <v>2851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 t="s">
        <v>7481</v>
      </c>
      <c r="C148" s="149">
        <v>9.71558961702E11</v>
      </c>
      <c r="D148" s="138">
        <v>6.4369155481E11</v>
      </c>
      <c r="E148" s="138">
        <v>2360.0</v>
      </c>
      <c r="F148" s="138" t="s">
        <v>6854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38" t="s">
        <v>7482</v>
      </c>
      <c r="C149" s="149">
        <v>9.080534133E9</v>
      </c>
      <c r="D149" s="138">
        <v>1.9493221466E10</v>
      </c>
      <c r="E149" s="138">
        <v>2360.0</v>
      </c>
      <c r="F149" s="138" t="s">
        <v>7483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 t="s">
        <v>7484</v>
      </c>
      <c r="C150" s="149" t="s">
        <v>7485</v>
      </c>
      <c r="D150" s="138">
        <v>6.07031210607E11</v>
      </c>
      <c r="E150" s="138">
        <v>3507.0</v>
      </c>
      <c r="F150" s="138" t="s">
        <v>7486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28" t="s">
        <v>7487</v>
      </c>
      <c r="C151" s="149" t="s">
        <v>7488</v>
      </c>
      <c r="D151" s="138">
        <v>6.07043425791E11</v>
      </c>
      <c r="E151" s="138">
        <v>6300.0</v>
      </c>
      <c r="F151" s="90" t="s">
        <v>1801</v>
      </c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 t="s">
        <v>7489</v>
      </c>
      <c r="C152" s="149">
        <v>8.369559151E9</v>
      </c>
      <c r="D152" s="138">
        <v>6.07025042058E11</v>
      </c>
      <c r="E152" s="138">
        <v>2607.0</v>
      </c>
      <c r="F152" s="138" t="s">
        <v>7490</v>
      </c>
      <c r="G152" s="14"/>
      <c r="H152" s="10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>
        <v>46359.0</v>
      </c>
      <c r="B153" s="138" t="s">
        <v>7491</v>
      </c>
      <c r="C153" s="149">
        <v>9.71505447641E11</v>
      </c>
      <c r="D153" s="138"/>
      <c r="E153" s="138"/>
      <c r="F153" s="138" t="s">
        <v>3406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3"/>
      <c r="B154" s="138" t="s">
        <v>7492</v>
      </c>
      <c r="C154" s="149" t="s">
        <v>4470</v>
      </c>
      <c r="D154" s="138">
        <v>1.19854899224E11</v>
      </c>
      <c r="E154" s="138">
        <v>4720.0</v>
      </c>
      <c r="F154" s="138" t="s">
        <v>220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 t="s">
        <v>6149</v>
      </c>
      <c r="C155" s="138" t="s">
        <v>7493</v>
      </c>
      <c r="D155" s="138">
        <v>6.07172757143E11</v>
      </c>
      <c r="E155" s="138">
        <v>1180.0</v>
      </c>
      <c r="F155" s="138" t="s">
        <v>6523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 t="s">
        <v>7494</v>
      </c>
      <c r="C156" s="138">
        <v>9.789504161E9</v>
      </c>
      <c r="D156" s="138">
        <v>6.07103270651E11</v>
      </c>
      <c r="E156" s="138">
        <v>4806.0</v>
      </c>
      <c r="F156" s="138" t="s">
        <v>7495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93" t="s">
        <v>7496</v>
      </c>
      <c r="C157" s="138">
        <v>9.743082009E9</v>
      </c>
      <c r="D157" s="138">
        <v>4.21223020993E11</v>
      </c>
      <c r="E157" s="138">
        <v>699.0</v>
      </c>
      <c r="F157" s="138" t="s">
        <v>515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 t="s">
        <v>7497</v>
      </c>
      <c r="C158" s="138">
        <v>9.150313195E9</v>
      </c>
      <c r="D158" s="138">
        <v>6.07138318368E11</v>
      </c>
      <c r="E158" s="138">
        <v>4806.0</v>
      </c>
      <c r="F158" s="138" t="s">
        <v>6121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5"/>
      <c r="B159" s="128" t="s">
        <v>7498</v>
      </c>
      <c r="C159" s="138">
        <v>9.003099845E9</v>
      </c>
      <c r="D159" s="138">
        <v>6.07188576853E11</v>
      </c>
      <c r="E159" s="138">
        <v>1504.0</v>
      </c>
      <c r="F159" s="138" t="s">
        <v>7499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38"/>
      <c r="B160" s="138" t="s">
        <v>7500</v>
      </c>
      <c r="C160" s="128" t="s">
        <v>7501</v>
      </c>
      <c r="D160" s="138">
        <v>6.43606388229E11</v>
      </c>
      <c r="E160" s="138">
        <v>1504.0</v>
      </c>
      <c r="F160" s="138" t="s">
        <v>7502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 t="s">
        <v>7503</v>
      </c>
      <c r="C161" s="138" t="s">
        <v>7504</v>
      </c>
      <c r="D161" s="138">
        <v>1.1991237345E11</v>
      </c>
      <c r="E161" s="138">
        <v>699.0</v>
      </c>
      <c r="F161" s="138" t="s">
        <v>515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 t="s">
        <v>7505</v>
      </c>
      <c r="C162" s="138" t="s">
        <v>7506</v>
      </c>
      <c r="D162" s="138">
        <v>1.19912644176E11</v>
      </c>
      <c r="E162" s="138">
        <v>652.0</v>
      </c>
      <c r="F162" s="138" t="s">
        <v>7507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 t="s">
        <v>7508</v>
      </c>
      <c r="C163" s="138" t="s">
        <v>7509</v>
      </c>
      <c r="D163" s="138">
        <v>6.0716796385E11</v>
      </c>
      <c r="E163" s="138">
        <v>699.0</v>
      </c>
      <c r="F163" s="138" t="s">
        <v>3609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94">
        <v>46379.0</v>
      </c>
      <c r="B164" s="138" t="s">
        <v>7510</v>
      </c>
      <c r="C164" s="138">
        <v>8.270169876E9</v>
      </c>
      <c r="D164" s="138">
        <v>5.35705987002E11</v>
      </c>
      <c r="E164" s="138">
        <v>1503.0</v>
      </c>
      <c r="F164" s="138" t="s">
        <v>7511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38" t="s">
        <v>7512</v>
      </c>
      <c r="B165" s="138" t="s">
        <v>7513</v>
      </c>
      <c r="C165" s="138">
        <v>9.653293238E9</v>
      </c>
      <c r="D165" s="138">
        <v>6.07167195512E11</v>
      </c>
      <c r="E165" s="138">
        <v>699.0</v>
      </c>
      <c r="F165" s="138" t="s">
        <v>5529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95" t="s">
        <v>1639</v>
      </c>
      <c r="C166" s="195" t="s">
        <v>7514</v>
      </c>
      <c r="D166" s="195">
        <v>6.43808373823E11</v>
      </c>
      <c r="E166" s="195">
        <v>21000.0</v>
      </c>
      <c r="F166" s="195" t="s">
        <v>7515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87"/>
      <c r="B167" s="195" t="s">
        <v>7516</v>
      </c>
      <c r="C167" s="195">
        <f>96897565005</f>
        <v>96897565005</v>
      </c>
      <c r="D167" s="195" t="s">
        <v>7517</v>
      </c>
      <c r="E167" s="195">
        <v>25500.0</v>
      </c>
      <c r="F167" s="195" t="s">
        <v>7518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B168" s="128" t="s">
        <v>7519</v>
      </c>
      <c r="C168" s="138">
        <v>8.43847231E9</v>
      </c>
      <c r="D168" s="138">
        <v>6.07211985767E11</v>
      </c>
      <c r="E168" s="138">
        <v>1504.0</v>
      </c>
      <c r="F168" s="138" t="s">
        <v>7255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38"/>
      <c r="B169" s="138" t="s">
        <v>1592</v>
      </c>
      <c r="C169" s="138" t="s">
        <v>7520</v>
      </c>
      <c r="D169" s="138">
        <v>1.09375401037E11</v>
      </c>
      <c r="E169" s="138">
        <v>1180.0</v>
      </c>
      <c r="F169" s="138" t="s">
        <v>7521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95" t="s">
        <v>7522</v>
      </c>
      <c r="C170" s="195">
        <v>9.566359305E9</v>
      </c>
      <c r="D170" s="195">
        <v>3.98857568411E11</v>
      </c>
      <c r="E170" s="195">
        <v>21000.0</v>
      </c>
      <c r="F170" s="195" t="s">
        <v>7523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38" t="s">
        <v>514</v>
      </c>
      <c r="C171" s="138" t="s">
        <v>7524</v>
      </c>
      <c r="D171" s="138">
        <v>6.07270332693E11</v>
      </c>
      <c r="E171" s="138">
        <v>1503.0</v>
      </c>
      <c r="F171" s="138" t="s">
        <v>2611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 t="s">
        <v>7525</v>
      </c>
      <c r="B172" s="138" t="s">
        <v>221</v>
      </c>
      <c r="C172" s="138" t="s">
        <v>7526</v>
      </c>
      <c r="D172" s="138">
        <v>6.07333286608E11</v>
      </c>
      <c r="E172" s="138">
        <v>652.0</v>
      </c>
      <c r="F172" s="138" t="s">
        <v>7527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96" t="s">
        <v>7528</v>
      </c>
      <c r="C173" s="195" t="s">
        <v>7529</v>
      </c>
      <c r="D173" s="195">
        <v>6.43965679464E11</v>
      </c>
      <c r="E173" s="195">
        <v>21000.0</v>
      </c>
      <c r="F173" s="195" t="s">
        <v>7530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95" t="s">
        <v>7531</v>
      </c>
      <c r="C174" s="195" t="s">
        <v>3580</v>
      </c>
      <c r="D174" s="195">
        <v>6.4396056083E11</v>
      </c>
      <c r="E174" s="195">
        <v>21000.0</v>
      </c>
      <c r="F174" s="195" t="s">
        <v>7532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95" t="s">
        <v>7533</v>
      </c>
      <c r="C175" s="195" t="s">
        <v>7230</v>
      </c>
      <c r="D175" s="195">
        <v>1.20000873978E11</v>
      </c>
      <c r="E175" s="195">
        <v>21000.0</v>
      </c>
      <c r="F175" s="195" t="s">
        <v>7534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2"/>
      <c r="B176" s="138" t="s">
        <v>7535</v>
      </c>
      <c r="C176" s="138" t="s">
        <v>7536</v>
      </c>
      <c r="D176" s="138">
        <v>6.07354165676E11</v>
      </c>
      <c r="E176" s="138">
        <v>2360.0</v>
      </c>
      <c r="F176" s="138" t="s">
        <v>1071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 t="s">
        <v>7537</v>
      </c>
      <c r="C177" s="138" t="s">
        <v>7538</v>
      </c>
      <c r="D177" s="138">
        <v>1.20026286048E11</v>
      </c>
      <c r="E177" s="138">
        <v>1180.0</v>
      </c>
      <c r="F177" s="138" t="s">
        <v>121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95" t="s">
        <v>7539</v>
      </c>
      <c r="C178" s="195" t="s">
        <v>7540</v>
      </c>
      <c r="D178" s="195" t="s">
        <v>3115</v>
      </c>
      <c r="E178" s="197">
        <v>26531.0</v>
      </c>
      <c r="F178" s="195" t="s">
        <v>7541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38" t="s">
        <v>7542</v>
      </c>
      <c r="B179" s="138" t="s">
        <v>7543</v>
      </c>
      <c r="C179" s="138">
        <v>9.176004603E9</v>
      </c>
      <c r="D179" s="138" t="s">
        <v>7544</v>
      </c>
      <c r="E179" s="138">
        <v>2004.0</v>
      </c>
      <c r="F179" s="138" t="s">
        <v>7545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87"/>
      <c r="B180" s="138" t="s">
        <v>7546</v>
      </c>
      <c r="C180" s="138" t="s">
        <v>7547</v>
      </c>
      <c r="D180" s="138">
        <v>6.07422128621E11</v>
      </c>
      <c r="E180" s="138">
        <v>1180.0</v>
      </c>
      <c r="F180" s="138" t="s">
        <v>5742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38"/>
      <c r="B181" s="138" t="s">
        <v>7548</v>
      </c>
      <c r="C181" s="138" t="s">
        <v>7549</v>
      </c>
      <c r="D181" s="138">
        <v>6.07494387136E11</v>
      </c>
      <c r="E181" s="138">
        <v>7515.0</v>
      </c>
      <c r="F181" s="138" t="s">
        <v>7550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38" t="s">
        <v>7551</v>
      </c>
      <c r="C182" s="138" t="s">
        <v>7552</v>
      </c>
      <c r="D182" s="138">
        <v>6.07479390052E11</v>
      </c>
      <c r="E182" s="138">
        <v>2360.0</v>
      </c>
      <c r="F182" s="138" t="s">
        <v>7445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 t="s">
        <v>7553</v>
      </c>
      <c r="B183" s="138" t="s">
        <v>7554</v>
      </c>
      <c r="C183" s="138">
        <v>9.1713332E9</v>
      </c>
      <c r="D183" s="138">
        <v>6.07484399658E11</v>
      </c>
      <c r="E183" s="138">
        <v>1050.0</v>
      </c>
      <c r="F183" s="138" t="s">
        <v>7555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 t="s">
        <v>7556</v>
      </c>
      <c r="C184" s="138">
        <v>7.358326974E9</v>
      </c>
      <c r="D184" s="138">
        <v>1.20096659859E11</v>
      </c>
      <c r="E184" s="138">
        <v>1503.0</v>
      </c>
      <c r="F184" s="138" t="s">
        <v>7557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 t="s">
        <v>7558</v>
      </c>
      <c r="C185" s="138" t="s">
        <v>7559</v>
      </c>
      <c r="D185" s="138">
        <v>9.7057903104E10</v>
      </c>
      <c r="E185" s="138">
        <v>1180.0</v>
      </c>
      <c r="F185" s="138" t="s">
        <v>39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38"/>
      <c r="B186" s="128" t="s">
        <v>7560</v>
      </c>
      <c r="C186" s="138">
        <v>9.786624242E9</v>
      </c>
      <c r="D186" s="138">
        <v>6.44179238106E11</v>
      </c>
      <c r="E186" s="138">
        <v>1680.0</v>
      </c>
      <c r="F186" s="138" t="s">
        <v>750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 t="s">
        <v>7561</v>
      </c>
      <c r="C187" s="138" t="s">
        <v>7562</v>
      </c>
      <c r="D187" s="138">
        <v>6.07513869289E11</v>
      </c>
      <c r="E187" s="138">
        <v>2360.0</v>
      </c>
      <c r="F187" s="138" t="s">
        <v>257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 t="s">
        <v>7563</v>
      </c>
      <c r="C188" s="138" t="s">
        <v>7564</v>
      </c>
      <c r="D188" s="138">
        <v>6.07533381949E11</v>
      </c>
      <c r="E188" s="138">
        <v>699.0</v>
      </c>
      <c r="F188" s="138" t="s">
        <v>3546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 t="s">
        <v>7565</v>
      </c>
      <c r="C189" s="138">
        <v>8.939664416E9</v>
      </c>
      <c r="D189" s="138">
        <v>6.4415132982E11</v>
      </c>
      <c r="E189" s="138">
        <v>3150.0</v>
      </c>
      <c r="F189" s="138" t="s">
        <v>6009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 t="s">
        <v>7566</v>
      </c>
      <c r="C190" s="138" t="s">
        <v>7567</v>
      </c>
      <c r="D190" s="138">
        <v>1.20124163264E11</v>
      </c>
      <c r="E190" s="138">
        <v>1503.0</v>
      </c>
      <c r="F190" s="138" t="s">
        <v>2907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98" t="s">
        <v>7568</v>
      </c>
      <c r="C191" s="128">
        <v>9.080174649E9</v>
      </c>
      <c r="D191" s="138" t="s">
        <v>7569</v>
      </c>
      <c r="E191" s="138">
        <v>4720.0</v>
      </c>
      <c r="F191" s="138" t="s">
        <v>7570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38" t="s">
        <v>7571</v>
      </c>
      <c r="B192" s="138" t="s">
        <v>7572</v>
      </c>
      <c r="C192" s="138">
        <v>1.207299207E10</v>
      </c>
      <c r="D192" s="138">
        <v>9.93405277E8</v>
      </c>
      <c r="E192" s="138">
        <v>2360.0</v>
      </c>
      <c r="F192" s="138" t="s">
        <v>227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 t="s">
        <v>7573</v>
      </c>
      <c r="C193" s="138" t="s">
        <v>7574</v>
      </c>
      <c r="D193" s="138">
        <v>6.44220987268E11</v>
      </c>
      <c r="E193" s="138">
        <v>1180.0</v>
      </c>
      <c r="F193" s="138" t="s">
        <v>5736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38"/>
      <c r="B194" s="138" t="s">
        <v>7575</v>
      </c>
      <c r="C194" s="138">
        <v>8.123424768E9</v>
      </c>
      <c r="D194" s="138">
        <v>6.76557681113E11</v>
      </c>
      <c r="E194" s="138">
        <v>699.0</v>
      </c>
      <c r="F194" s="138" t="s">
        <v>60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28" t="s">
        <v>7082</v>
      </c>
      <c r="C195" s="138" t="s">
        <v>7576</v>
      </c>
      <c r="D195" s="138">
        <v>6.44243985156E11</v>
      </c>
      <c r="E195" s="138">
        <v>3150.0</v>
      </c>
      <c r="F195" s="138" t="s">
        <v>125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 t="s">
        <v>7577</v>
      </c>
      <c r="C196" s="138" t="s">
        <v>7578</v>
      </c>
      <c r="D196" s="138">
        <v>6.4421978001E11</v>
      </c>
      <c r="E196" s="138">
        <v>2360.0</v>
      </c>
      <c r="F196" s="138" t="s">
        <v>1071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 t="s">
        <v>7579</v>
      </c>
      <c r="C197" s="138">
        <v>9.943815665E9</v>
      </c>
      <c r="D197" s="138">
        <v>1.20148608938E11</v>
      </c>
      <c r="E197" s="138">
        <v>3150.0</v>
      </c>
      <c r="F197" s="138" t="s">
        <v>2865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 t="s">
        <v>4847</v>
      </c>
      <c r="C198" s="138">
        <v>8.072919471E9</v>
      </c>
      <c r="D198" s="138">
        <v>6.44211488238E11</v>
      </c>
      <c r="E198" s="138">
        <v>699.0</v>
      </c>
      <c r="F198" s="138" t="s">
        <v>5515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 t="s">
        <v>7580</v>
      </c>
      <c r="C199" s="138" t="s">
        <v>7581</v>
      </c>
      <c r="D199" s="138">
        <v>1.20150973237E11</v>
      </c>
      <c r="E199" s="138">
        <v>2004.0</v>
      </c>
      <c r="F199" s="138" t="s">
        <v>7582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 t="s">
        <v>7583</v>
      </c>
      <c r="C200" s="138" t="s">
        <v>7584</v>
      </c>
      <c r="D200" s="138">
        <v>1.2015268376E11</v>
      </c>
      <c r="E200" s="138">
        <v>699.0</v>
      </c>
      <c r="F200" s="138" t="s">
        <v>509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 t="s">
        <v>7585</v>
      </c>
      <c r="C201" s="138" t="s">
        <v>7586</v>
      </c>
      <c r="D201" s="138">
        <v>6.07675294414E11</v>
      </c>
      <c r="E201" s="138">
        <v>702.0</v>
      </c>
      <c r="F201" s="138" t="s">
        <v>5866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95" t="s">
        <v>7587</v>
      </c>
      <c r="C202" s="195" t="s">
        <v>7588</v>
      </c>
      <c r="D202" s="195">
        <v>1.201562385E11</v>
      </c>
      <c r="E202" s="195">
        <v>21000.0</v>
      </c>
      <c r="F202" s="195" t="s">
        <v>7589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3"/>
      <c r="B203" s="138" t="s">
        <v>7239</v>
      </c>
      <c r="C203" s="138" t="s">
        <v>7590</v>
      </c>
      <c r="D203" s="138"/>
      <c r="E203" s="138">
        <v>18900.0</v>
      </c>
      <c r="F203" s="138" t="s">
        <v>7591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 t="s">
        <v>7592</v>
      </c>
      <c r="C204" s="138" t="s">
        <v>7593</v>
      </c>
      <c r="D204" s="138">
        <v>6.07624508526E11</v>
      </c>
      <c r="E204" s="138">
        <v>1504.0</v>
      </c>
      <c r="F204" s="138" t="s">
        <v>7594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28" t="s">
        <v>7595</v>
      </c>
      <c r="C205" s="128">
        <v>9.71558961702E11</v>
      </c>
      <c r="D205" s="138">
        <v>6.07637303163E11</v>
      </c>
      <c r="E205" s="138">
        <v>2360.0</v>
      </c>
      <c r="F205" s="138" t="s">
        <v>7596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7"/>
      <c r="B206" s="128" t="s">
        <v>7597</v>
      </c>
      <c r="C206" s="138" t="s">
        <v>7246</v>
      </c>
      <c r="D206" s="138">
        <v>6.4425619812E11</v>
      </c>
      <c r="E206" s="138">
        <v>2360.0</v>
      </c>
      <c r="F206" s="128" t="s">
        <v>7598</v>
      </c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 t="s">
        <v>7599</v>
      </c>
      <c r="C207" s="138" t="s">
        <v>7600</v>
      </c>
      <c r="D207" s="138" t="s">
        <v>7601</v>
      </c>
      <c r="E207" s="138">
        <v>3360.0</v>
      </c>
      <c r="F207" s="138" t="s">
        <v>7602</v>
      </c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8" t="s">
        <v>7603</v>
      </c>
      <c r="C208" s="138" t="s">
        <v>7604</v>
      </c>
      <c r="D208" s="138">
        <v>1.20162523305E11</v>
      </c>
      <c r="E208" s="138">
        <v>2004.0</v>
      </c>
      <c r="F208" s="138" t="s">
        <v>4415</v>
      </c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62"/>
      <c r="B209" s="138" t="s">
        <v>7605</v>
      </c>
      <c r="C209" s="138">
        <v>9.567152348E9</v>
      </c>
      <c r="D209" s="138">
        <v>6.07671574376E11</v>
      </c>
      <c r="E209" s="138">
        <v>1503.0</v>
      </c>
      <c r="F209" s="138" t="s">
        <v>7606</v>
      </c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 t="s">
        <v>7607</v>
      </c>
      <c r="C210" s="138" t="s">
        <v>7608</v>
      </c>
      <c r="D210" s="138">
        <v>6.07692419451E11</v>
      </c>
      <c r="E210" s="138">
        <v>3360.0</v>
      </c>
      <c r="F210" s="138" t="s">
        <v>7609</v>
      </c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 t="s">
        <v>7610</v>
      </c>
      <c r="C211" s="138" t="s">
        <v>7611</v>
      </c>
      <c r="D211" s="138">
        <v>6.07671003155E11</v>
      </c>
      <c r="E211" s="138">
        <v>3150.0</v>
      </c>
      <c r="F211" s="138" t="s">
        <v>88</v>
      </c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 t="s">
        <v>7612</v>
      </c>
      <c r="C212" s="138" t="s">
        <v>7613</v>
      </c>
      <c r="D212" s="128">
        <v>6.07655334958E11</v>
      </c>
      <c r="E212" s="138">
        <v>1050.0</v>
      </c>
      <c r="F212" s="138" t="s">
        <v>3480</v>
      </c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 t="s">
        <v>7614</v>
      </c>
      <c r="C213" s="138" t="s">
        <v>7615</v>
      </c>
      <c r="D213" s="138">
        <v>6.07641651448E11</v>
      </c>
      <c r="E213" s="138">
        <v>1680.0</v>
      </c>
      <c r="F213" s="138" t="s">
        <v>750</v>
      </c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8"/>
      <c r="B214" s="138" t="s">
        <v>7616</v>
      </c>
      <c r="C214" s="138" t="s">
        <v>7617</v>
      </c>
      <c r="D214" s="138">
        <v>6.07691831972E11</v>
      </c>
      <c r="E214" s="138">
        <v>18900.0</v>
      </c>
      <c r="F214" s="138" t="s">
        <v>7618</v>
      </c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35"/>
      <c r="B215" s="149" t="s">
        <v>7619</v>
      </c>
      <c r="C215" s="149" t="s">
        <v>7620</v>
      </c>
      <c r="D215" s="149">
        <v>6.07634261125E11</v>
      </c>
      <c r="E215" s="138">
        <v>3360.0</v>
      </c>
      <c r="F215" s="138" t="s">
        <v>1137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28" t="s">
        <v>7621</v>
      </c>
      <c r="C216" s="138">
        <v>9.48696648E9</v>
      </c>
      <c r="D216" s="138">
        <v>6.07633440068E11</v>
      </c>
      <c r="E216" s="138">
        <v>2360.0</v>
      </c>
      <c r="F216" s="138" t="s">
        <v>7483</v>
      </c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0"/>
      <c r="B217" s="138" t="s">
        <v>7622</v>
      </c>
      <c r="C217" s="138" t="s">
        <v>7623</v>
      </c>
      <c r="D217" s="138">
        <v>1.201827925E11</v>
      </c>
      <c r="E217" s="138">
        <v>3360.0</v>
      </c>
      <c r="F217" s="138" t="s">
        <v>7624</v>
      </c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8" t="s">
        <v>7625</v>
      </c>
      <c r="B218" s="128" t="s">
        <v>7626</v>
      </c>
      <c r="C218" s="138" t="s">
        <v>7627</v>
      </c>
      <c r="D218" s="138" t="s">
        <v>7628</v>
      </c>
      <c r="E218" s="138">
        <v>3360.0</v>
      </c>
      <c r="F218" s="138" t="s">
        <v>7404</v>
      </c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 t="s">
        <v>6040</v>
      </c>
      <c r="C219" s="138" t="s">
        <v>2105</v>
      </c>
      <c r="D219" s="138">
        <v>6.07738855891E11</v>
      </c>
      <c r="E219" s="138">
        <v>2360.0</v>
      </c>
      <c r="F219" s="138" t="s">
        <v>1927</v>
      </c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28" t="s">
        <v>7629</v>
      </c>
      <c r="C220" s="138">
        <v>9.17339407736E11</v>
      </c>
      <c r="D220" s="138">
        <v>6.07760779332E11</v>
      </c>
      <c r="E220" s="138">
        <v>3150.0</v>
      </c>
      <c r="F220" s="128" t="s">
        <v>3337</v>
      </c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 t="s">
        <v>7630</v>
      </c>
      <c r="C221" s="138" t="s">
        <v>7631</v>
      </c>
      <c r="D221" s="138">
        <v>6.07708772108E11</v>
      </c>
      <c r="E221" s="138">
        <v>2004.0</v>
      </c>
      <c r="F221" s="138" t="s">
        <v>45</v>
      </c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95" t="s">
        <v>1641</v>
      </c>
      <c r="C222" s="195" t="s">
        <v>7632</v>
      </c>
      <c r="D222" s="195">
        <v>6.07729189814E11</v>
      </c>
      <c r="E222" s="195">
        <v>21000.0</v>
      </c>
      <c r="F222" s="195" t="s">
        <v>7633</v>
      </c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90" t="s">
        <v>2194</v>
      </c>
      <c r="C223" s="138">
        <v>9.34231839E9</v>
      </c>
      <c r="D223" s="138">
        <v>6.07689104502E11</v>
      </c>
      <c r="E223" s="138">
        <v>2608.0</v>
      </c>
      <c r="F223" s="138" t="s">
        <v>7634</v>
      </c>
      <c r="G223" s="14"/>
      <c r="H223" s="12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 t="s">
        <v>7635</v>
      </c>
      <c r="C224" s="138">
        <f>61435916800</f>
        <v>61435916800</v>
      </c>
      <c r="D224" s="138">
        <v>6.07702253467E11</v>
      </c>
      <c r="E224" s="138">
        <v>26300.0</v>
      </c>
      <c r="F224" s="138" t="s">
        <v>7636</v>
      </c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38"/>
      <c r="B225" s="128" t="s">
        <v>7637</v>
      </c>
      <c r="C225" s="138">
        <v>9.945435099E9</v>
      </c>
      <c r="D225" s="138">
        <v>6.07722563666E11</v>
      </c>
      <c r="E225" s="138">
        <v>3150.0</v>
      </c>
      <c r="F225" s="128" t="s">
        <v>3371</v>
      </c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 t="s">
        <v>7638</v>
      </c>
      <c r="C226" s="138">
        <v>6.38155567E9</v>
      </c>
      <c r="D226" s="138">
        <v>6.44330805594E11</v>
      </c>
      <c r="E226" s="138">
        <v>2004.0</v>
      </c>
      <c r="F226" s="128" t="s">
        <v>7639</v>
      </c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 t="s">
        <v>7640</v>
      </c>
      <c r="C227" s="138">
        <v>9.15051243E9</v>
      </c>
      <c r="D227" s="138">
        <v>6.07600660152E11</v>
      </c>
      <c r="E227" s="138">
        <v>699.0</v>
      </c>
      <c r="F227" s="138" t="s">
        <v>60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 t="s">
        <v>7641</v>
      </c>
      <c r="C228" s="138">
        <v>9.941476203E9</v>
      </c>
      <c r="D228" s="138">
        <v>6.07747558599E11</v>
      </c>
      <c r="E228" s="138">
        <v>3150.0</v>
      </c>
      <c r="F228" s="138" t="s">
        <v>7202</v>
      </c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 t="s">
        <v>6720</v>
      </c>
      <c r="C229" s="138" t="s">
        <v>7642</v>
      </c>
      <c r="D229" s="138">
        <v>6.07787882424E11</v>
      </c>
      <c r="E229" s="138">
        <v>1503.0</v>
      </c>
      <c r="F229" s="138" t="s">
        <v>7643</v>
      </c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 t="s">
        <v>7644</v>
      </c>
      <c r="C230" s="138" t="s">
        <v>7299</v>
      </c>
      <c r="D230" s="138">
        <v>6.0771709555E11</v>
      </c>
      <c r="E230" s="138">
        <v>1180.0</v>
      </c>
      <c r="F230" s="138" t="s">
        <v>39</v>
      </c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 t="s">
        <v>7645</v>
      </c>
      <c r="C231" s="138" t="s">
        <v>7646</v>
      </c>
      <c r="D231" s="138">
        <v>6.07720959925E11</v>
      </c>
      <c r="E231" s="138">
        <v>2360.0</v>
      </c>
      <c r="F231" s="138" t="s">
        <v>257</v>
      </c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4"/>
      <c r="B232" s="195" t="s">
        <v>2017</v>
      </c>
      <c r="C232" s="195" t="s">
        <v>7647</v>
      </c>
      <c r="D232" s="195">
        <v>6.44368625648E11</v>
      </c>
      <c r="E232" s="195">
        <v>26400.0</v>
      </c>
      <c r="F232" s="199" t="s">
        <v>7648</v>
      </c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 t="s">
        <v>7649</v>
      </c>
      <c r="C233" s="138" t="s">
        <v>7650</v>
      </c>
      <c r="D233" s="138">
        <v>1.0940820862E11</v>
      </c>
      <c r="E233" s="138">
        <v>1503.0</v>
      </c>
      <c r="F233" s="138" t="s">
        <v>4302</v>
      </c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38"/>
      <c r="B234" s="149" t="s">
        <v>7651</v>
      </c>
      <c r="C234" s="138" t="s">
        <v>7652</v>
      </c>
      <c r="D234" s="138">
        <v>6.44363408414E11</v>
      </c>
      <c r="E234" s="138">
        <v>3360.0</v>
      </c>
      <c r="F234" s="138" t="s">
        <v>7110</v>
      </c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 t="s">
        <v>7653</v>
      </c>
      <c r="C235" s="138">
        <v>8.148260694E9</v>
      </c>
      <c r="D235" s="138">
        <v>1.09408343768E11</v>
      </c>
      <c r="E235" s="138">
        <v>699.0</v>
      </c>
      <c r="F235" s="138" t="s">
        <v>1921</v>
      </c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32" t="s">
        <v>7654</v>
      </c>
      <c r="C236" s="138" t="s">
        <v>7655</v>
      </c>
      <c r="D236" s="138">
        <v>3.80155157105E11</v>
      </c>
      <c r="E236" s="138">
        <v>1503.0</v>
      </c>
      <c r="F236" s="138" t="s">
        <v>3500</v>
      </c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52" t="s">
        <v>7656</v>
      </c>
      <c r="C237" s="138" t="s">
        <v>7657</v>
      </c>
      <c r="D237" s="138">
        <v>1.20223455815E11</v>
      </c>
      <c r="E237" s="138">
        <v>6720.0</v>
      </c>
      <c r="F237" s="138" t="s">
        <v>7658</v>
      </c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 t="s">
        <v>1689</v>
      </c>
      <c r="C238" s="138">
        <v>9.744351252E9</v>
      </c>
      <c r="D238" s="138">
        <v>6.4434691066E11</v>
      </c>
      <c r="E238" s="138">
        <v>1503.0</v>
      </c>
      <c r="F238" s="138" t="s">
        <v>7659</v>
      </c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B239" s="32" t="s">
        <v>7660</v>
      </c>
      <c r="C239" s="138" t="s">
        <v>7661</v>
      </c>
      <c r="D239" s="138">
        <v>1.09409608319E11</v>
      </c>
      <c r="E239" s="138">
        <v>3540.0</v>
      </c>
      <c r="F239" s="128" t="s">
        <v>5748</v>
      </c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B240" s="32" t="s">
        <v>7662</v>
      </c>
      <c r="C240" s="128" t="s">
        <v>7663</v>
      </c>
      <c r="D240" s="138">
        <v>1.20234059337E11</v>
      </c>
      <c r="E240" s="138">
        <v>4509.0</v>
      </c>
      <c r="F240" s="138" t="s">
        <v>7664</v>
      </c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 t="s">
        <v>7665</v>
      </c>
      <c r="B241" s="32" t="s">
        <v>7666</v>
      </c>
      <c r="C241" s="138">
        <v>9.791427637E9</v>
      </c>
      <c r="D241" s="138">
        <v>1.09412438404E11</v>
      </c>
      <c r="E241" s="138">
        <v>1503.0</v>
      </c>
      <c r="F241" s="138" t="s">
        <v>7667</v>
      </c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38" t="s">
        <v>7668</v>
      </c>
      <c r="C242" s="138" t="s">
        <v>7366</v>
      </c>
      <c r="D242" s="138">
        <v>6.44404748963E11</v>
      </c>
      <c r="E242" s="138">
        <v>2004.0</v>
      </c>
      <c r="F242" s="128" t="s">
        <v>7669</v>
      </c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200"/>
      <c r="B243" s="201" t="s">
        <v>7670</v>
      </c>
      <c r="C243" s="195" t="s">
        <v>7671</v>
      </c>
      <c r="D243" s="195" t="s">
        <v>7672</v>
      </c>
      <c r="E243" s="195">
        <v>25300.0</v>
      </c>
      <c r="F243" s="195" t="s">
        <v>7673</v>
      </c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 t="s">
        <v>7674</v>
      </c>
      <c r="C244" s="138" t="s">
        <v>7675</v>
      </c>
      <c r="D244" s="138">
        <v>6.01213936835E11</v>
      </c>
      <c r="E244" s="138">
        <v>700.0</v>
      </c>
      <c r="F244" s="138" t="s">
        <v>3546</v>
      </c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 t="s">
        <v>7676</v>
      </c>
      <c r="C245" s="138" t="s">
        <v>7677</v>
      </c>
      <c r="D245" s="113">
        <v>6.07809800761E11</v>
      </c>
      <c r="E245" s="138">
        <v>2607.0</v>
      </c>
      <c r="F245" s="138" t="s">
        <v>2918</v>
      </c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B246" s="32" t="s">
        <v>7678</v>
      </c>
      <c r="C246" s="90">
        <v>9.840743349E9</v>
      </c>
      <c r="D246" s="90">
        <v>6.07881812115E11</v>
      </c>
      <c r="E246" s="90">
        <v>1180.0</v>
      </c>
      <c r="F246" s="32" t="s">
        <v>299</v>
      </c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62"/>
      <c r="B247" s="138" t="s">
        <v>7679</v>
      </c>
      <c r="C247" s="138" t="s">
        <v>7680</v>
      </c>
      <c r="D247" s="138">
        <v>6.07870332198E11</v>
      </c>
      <c r="E247" s="138">
        <v>3360.0</v>
      </c>
      <c r="F247" s="138" t="s">
        <v>7681</v>
      </c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 t="s">
        <v>7682</v>
      </c>
      <c r="B248" s="138" t="s">
        <v>7683</v>
      </c>
      <c r="C248" s="138" t="s">
        <v>3482</v>
      </c>
      <c r="D248" s="138">
        <v>1.20293109894E11</v>
      </c>
      <c r="E248" s="138">
        <v>16000.0</v>
      </c>
      <c r="F248" s="138" t="s">
        <v>7684</v>
      </c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202"/>
      <c r="B249" s="196" t="s">
        <v>7685</v>
      </c>
      <c r="C249" s="196">
        <v>7.358810901E9</v>
      </c>
      <c r="D249" s="196">
        <v>6.07961286575E11</v>
      </c>
      <c r="E249" s="195">
        <v>21000.0</v>
      </c>
      <c r="F249" s="195" t="s">
        <v>7686</v>
      </c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 t="s">
        <v>7687</v>
      </c>
      <c r="C250" s="138" t="s">
        <v>7688</v>
      </c>
      <c r="D250" s="138">
        <v>6.07933867059E11</v>
      </c>
      <c r="E250" s="138">
        <v>1180.0</v>
      </c>
      <c r="F250" s="138" t="s">
        <v>227</v>
      </c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38" t="s">
        <v>7689</v>
      </c>
      <c r="C251" s="138" t="s">
        <v>7690</v>
      </c>
      <c r="D251" s="138">
        <v>6.07940155585E11</v>
      </c>
      <c r="E251" s="138">
        <v>6300.0</v>
      </c>
      <c r="F251" s="138" t="s">
        <v>6070</v>
      </c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 t="s">
        <v>1245</v>
      </c>
      <c r="C252" s="138" t="s">
        <v>7691</v>
      </c>
      <c r="D252" s="138">
        <v>6.07903446105E11</v>
      </c>
      <c r="E252" s="138">
        <v>699.0</v>
      </c>
      <c r="F252" s="138" t="s">
        <v>3546</v>
      </c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 t="s">
        <v>7692</v>
      </c>
      <c r="C253" s="128">
        <v>8.344619545E9</v>
      </c>
      <c r="D253" s="138">
        <v>6.0795073911E11</v>
      </c>
      <c r="E253" s="138">
        <v>699.0</v>
      </c>
      <c r="F253" s="138" t="s">
        <v>3507</v>
      </c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B254" s="138" t="s">
        <v>7693</v>
      </c>
      <c r="C254" s="138">
        <v>8.056896612E9</v>
      </c>
      <c r="D254" s="138">
        <v>1.20326565743E11</v>
      </c>
      <c r="E254" s="138">
        <v>1180.0</v>
      </c>
      <c r="F254" s="138" t="s">
        <v>39</v>
      </c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/>
      <c r="B255" s="138" t="s">
        <v>7694</v>
      </c>
      <c r="C255" s="138">
        <v>9.884989061E9</v>
      </c>
      <c r="D255" s="138">
        <v>6.44576120186E11</v>
      </c>
      <c r="E255" s="138">
        <v>699.0</v>
      </c>
      <c r="F255" s="138" t="s">
        <v>3507</v>
      </c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 t="s">
        <v>7695</v>
      </c>
      <c r="B256" s="138" t="s">
        <v>7696</v>
      </c>
      <c r="C256" s="138" t="s">
        <v>7697</v>
      </c>
      <c r="D256" s="138" t="s">
        <v>7698</v>
      </c>
      <c r="E256" s="138">
        <v>1503.0</v>
      </c>
      <c r="F256" s="138" t="s">
        <v>7699</v>
      </c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38"/>
      <c r="B257" s="196" t="s">
        <v>7700</v>
      </c>
      <c r="C257" s="196" t="s">
        <v>6568</v>
      </c>
      <c r="D257" s="195">
        <v>6.08066926085E11</v>
      </c>
      <c r="E257" s="195">
        <v>21000.0</v>
      </c>
      <c r="F257" s="195" t="s">
        <v>7701</v>
      </c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38"/>
      <c r="B258" s="138" t="s">
        <v>5992</v>
      </c>
      <c r="C258" s="138">
        <v>7.272070766E9</v>
      </c>
      <c r="D258" s="138">
        <v>1.19622988837E11</v>
      </c>
      <c r="E258" s="138">
        <v>1180.0</v>
      </c>
      <c r="F258" s="138" t="s">
        <v>7702</v>
      </c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/>
      <c r="B259" s="195" t="s">
        <v>7703</v>
      </c>
      <c r="C259" s="195">
        <v>9.498026716E9</v>
      </c>
      <c r="D259" s="195">
        <v>1.20352118598E11</v>
      </c>
      <c r="E259" s="195">
        <v>21000.0</v>
      </c>
      <c r="F259" s="195" t="s">
        <v>7704</v>
      </c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96" t="s">
        <v>7705</v>
      </c>
      <c r="C260" s="195">
        <v>7.899162599E9</v>
      </c>
      <c r="D260" s="195">
        <v>6.44540747619E11</v>
      </c>
      <c r="E260" s="195">
        <v>21000.0</v>
      </c>
      <c r="F260" s="195" t="s">
        <v>7706</v>
      </c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 t="s">
        <v>7707</v>
      </c>
      <c r="C261" s="138" t="s">
        <v>7708</v>
      </c>
      <c r="D261" s="113">
        <v>6.08082805066E11</v>
      </c>
      <c r="E261" s="138">
        <v>6310.0</v>
      </c>
      <c r="F261" s="138" t="s">
        <v>7709</v>
      </c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 t="s">
        <v>7710</v>
      </c>
      <c r="C262" s="138" t="s">
        <v>7711</v>
      </c>
      <c r="D262" s="113">
        <v>6.08096690121E11</v>
      </c>
      <c r="E262" s="138">
        <v>699.0</v>
      </c>
      <c r="F262" s="138" t="s">
        <v>1921</v>
      </c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 t="s">
        <v>7712</v>
      </c>
      <c r="C263" s="138" t="s">
        <v>7713</v>
      </c>
      <c r="D263" s="113">
        <v>1.20356958603E11</v>
      </c>
      <c r="E263" s="138">
        <v>699.0</v>
      </c>
      <c r="F263" s="138" t="s">
        <v>3507</v>
      </c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 t="s">
        <v>7714</v>
      </c>
      <c r="C264" s="138" t="s">
        <v>7715</v>
      </c>
      <c r="D264" s="113"/>
      <c r="E264" s="138" t="s">
        <v>7716</v>
      </c>
      <c r="F264" s="138" t="s">
        <v>7717</v>
      </c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/>
      <c r="B265" s="138" t="s">
        <v>7718</v>
      </c>
      <c r="C265" s="138" t="s">
        <v>7719</v>
      </c>
      <c r="D265" s="138">
        <v>6.08090926014E11</v>
      </c>
      <c r="E265" s="138">
        <v>3360.0</v>
      </c>
      <c r="F265" s="138" t="s">
        <v>7720</v>
      </c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 t="s">
        <v>7721</v>
      </c>
      <c r="C266" s="138" t="s">
        <v>7299</v>
      </c>
      <c r="D266" s="138" t="s">
        <v>7722</v>
      </c>
      <c r="E266" s="138">
        <v>3360.0</v>
      </c>
      <c r="F266" s="138" t="s">
        <v>7723</v>
      </c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36.75" customHeight="1">
      <c r="A267" s="140"/>
      <c r="B267" s="138" t="s">
        <v>7724</v>
      </c>
      <c r="C267" s="138" t="s">
        <v>7725</v>
      </c>
      <c r="D267" s="138">
        <v>6.0801487254E11</v>
      </c>
      <c r="E267" s="138">
        <v>2004.0</v>
      </c>
      <c r="F267" s="138" t="s">
        <v>6788</v>
      </c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 t="s">
        <v>6190</v>
      </c>
      <c r="C268" s="138">
        <v>8.300949738E9</v>
      </c>
      <c r="D268" s="138">
        <v>6.08044707104E11</v>
      </c>
      <c r="E268" s="138">
        <v>3150.0</v>
      </c>
      <c r="F268" s="138" t="s">
        <v>3337</v>
      </c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 t="s">
        <v>7726</v>
      </c>
      <c r="C269" s="138">
        <v>8.939966344E9</v>
      </c>
      <c r="D269" s="138">
        <v>6.0802073054E11</v>
      </c>
      <c r="E269" s="138">
        <v>699.0</v>
      </c>
      <c r="F269" s="138" t="s">
        <v>3441</v>
      </c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38"/>
      <c r="B270" s="138" t="s">
        <v>7727</v>
      </c>
      <c r="C270" s="138" t="s">
        <v>7728</v>
      </c>
      <c r="D270" s="138">
        <v>6.44654816981E11</v>
      </c>
      <c r="E270" s="138">
        <v>2360.0</v>
      </c>
      <c r="F270" s="138" t="s">
        <v>257</v>
      </c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 t="s">
        <v>7729</v>
      </c>
      <c r="C271" s="138" t="s">
        <v>6905</v>
      </c>
      <c r="D271" s="138">
        <v>6.08036118197E11</v>
      </c>
      <c r="E271" s="138">
        <v>3150.0</v>
      </c>
      <c r="F271" s="138" t="s">
        <v>4792</v>
      </c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 t="s">
        <v>7730</v>
      </c>
      <c r="B272" s="138" t="s">
        <v>7731</v>
      </c>
      <c r="C272" s="138">
        <v>8.144555511E9</v>
      </c>
      <c r="D272" s="138">
        <v>6.44751648153E11</v>
      </c>
      <c r="E272" s="138">
        <v>4810.0</v>
      </c>
      <c r="F272" s="138" t="s">
        <v>7732</v>
      </c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 t="s">
        <v>7733</v>
      </c>
      <c r="C273" s="138" t="s">
        <v>7734</v>
      </c>
      <c r="D273" s="138">
        <v>6.08107354099E11</v>
      </c>
      <c r="E273" s="138">
        <v>699.0</v>
      </c>
      <c r="F273" s="138" t="s">
        <v>3609</v>
      </c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38"/>
      <c r="B274" s="128" t="s">
        <v>7735</v>
      </c>
      <c r="C274" s="138" t="s">
        <v>7736</v>
      </c>
      <c r="D274" s="138">
        <v>2.86802786088E11</v>
      </c>
      <c r="E274" s="138">
        <v>699.0</v>
      </c>
      <c r="F274" s="138" t="s">
        <v>1921</v>
      </c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 t="s">
        <v>7737</v>
      </c>
      <c r="C275" s="138">
        <v>6.369289146E9</v>
      </c>
      <c r="D275" s="138">
        <v>6.08110852868E11</v>
      </c>
      <c r="E275" s="138">
        <v>699.0</v>
      </c>
      <c r="F275" s="138" t="s">
        <v>1921</v>
      </c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28" t="s">
        <v>7738</v>
      </c>
      <c r="C276" s="138">
        <v>7.395962668E9</v>
      </c>
      <c r="D276" s="138">
        <v>4.15895132349E11</v>
      </c>
      <c r="E276" s="138">
        <v>699.0</v>
      </c>
      <c r="F276" s="138" t="s">
        <v>1921</v>
      </c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 t="s">
        <v>7739</v>
      </c>
      <c r="C277" s="138">
        <v>8.056290271E9</v>
      </c>
      <c r="D277" s="138">
        <v>1.20402703722E11</v>
      </c>
      <c r="E277" s="138">
        <v>1504.0</v>
      </c>
      <c r="F277" s="138" t="s">
        <v>7740</v>
      </c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 t="s">
        <v>6149</v>
      </c>
      <c r="C278" s="128">
        <v>6.369131815E9</v>
      </c>
      <c r="D278" s="138">
        <v>6.08146266881E11</v>
      </c>
      <c r="E278" s="138">
        <v>699.0</v>
      </c>
      <c r="F278" s="138" t="s">
        <v>1921</v>
      </c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/>
      <c r="B279" s="138" t="s">
        <v>7741</v>
      </c>
      <c r="C279" s="90" t="s">
        <v>7742</v>
      </c>
      <c r="D279" s="138">
        <v>6.44747942439E11</v>
      </c>
      <c r="E279" s="138">
        <v>1180.0</v>
      </c>
      <c r="F279" s="138" t="s">
        <v>227</v>
      </c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28" t="s">
        <v>7743</v>
      </c>
      <c r="C280" s="138" t="s">
        <v>7744</v>
      </c>
      <c r="D280" s="138">
        <v>6.08106871932E11</v>
      </c>
      <c r="E280" s="138">
        <v>3360.0</v>
      </c>
      <c r="F280" s="138" t="s">
        <v>3066</v>
      </c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95" t="s">
        <v>7745</v>
      </c>
      <c r="C281" s="195">
        <v>7.338991912E9</v>
      </c>
      <c r="D281" s="195">
        <v>6.0815231171E11</v>
      </c>
      <c r="E281" s="195">
        <v>21000.0</v>
      </c>
      <c r="F281" s="195" t="s">
        <v>7706</v>
      </c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 t="s">
        <v>7746</v>
      </c>
      <c r="C282" s="138">
        <v>9.626648339E9</v>
      </c>
      <c r="D282" s="138">
        <v>6.08153443636E11</v>
      </c>
      <c r="E282" s="138">
        <v>699.0</v>
      </c>
      <c r="F282" s="138" t="s">
        <v>3507</v>
      </c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38" t="s">
        <v>606</v>
      </c>
      <c r="C283" s="138">
        <v>7.736629742E9</v>
      </c>
      <c r="D283" s="138">
        <v>1.20408108465E11</v>
      </c>
      <c r="E283" s="138">
        <v>699.0</v>
      </c>
      <c r="F283" s="138" t="s">
        <v>3507</v>
      </c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28" t="s">
        <v>6780</v>
      </c>
      <c r="C284" s="138">
        <v>9.744351252E9</v>
      </c>
      <c r="D284" s="138">
        <v>6.44736249659E11</v>
      </c>
      <c r="E284" s="138">
        <v>1503.0</v>
      </c>
      <c r="F284" s="138" t="s">
        <v>4737</v>
      </c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 t="s">
        <v>7747</v>
      </c>
      <c r="C285" s="138" t="s">
        <v>7748</v>
      </c>
      <c r="D285" s="138">
        <v>6.08116621331E11</v>
      </c>
      <c r="E285" s="138">
        <v>3360.0</v>
      </c>
      <c r="F285" s="138" t="s">
        <v>7749</v>
      </c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 t="s">
        <v>7750</v>
      </c>
      <c r="C286" s="138">
        <v>9.600694575E9</v>
      </c>
      <c r="D286" s="138">
        <v>1.20411891708E11</v>
      </c>
      <c r="E286" s="138">
        <v>699.0</v>
      </c>
      <c r="F286" s="138" t="s">
        <v>3546</v>
      </c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 t="s">
        <v>7751</v>
      </c>
      <c r="C287" s="138">
        <v>9.385377651E9</v>
      </c>
      <c r="D287" s="138">
        <v>6.08119880997E11</v>
      </c>
      <c r="E287" s="138">
        <v>699.0</v>
      </c>
      <c r="F287" s="138" t="s">
        <v>3546</v>
      </c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38"/>
      <c r="B288" s="128" t="s">
        <v>7239</v>
      </c>
      <c r="C288" s="138" t="s">
        <v>7752</v>
      </c>
      <c r="D288" s="138">
        <v>6.08130100865E11</v>
      </c>
      <c r="E288" s="138">
        <v>3360.0</v>
      </c>
      <c r="F288" s="138" t="s">
        <v>7753</v>
      </c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 t="s">
        <v>7754</v>
      </c>
      <c r="C289" s="138" t="s">
        <v>7755</v>
      </c>
      <c r="D289" s="138">
        <v>6.08198399193E11</v>
      </c>
      <c r="E289" s="138">
        <v>3360.0</v>
      </c>
      <c r="F289" s="138" t="s">
        <v>7753</v>
      </c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 t="s">
        <v>7756</v>
      </c>
      <c r="B290" s="128" t="s">
        <v>7757</v>
      </c>
      <c r="C290" s="138" t="s">
        <v>7758</v>
      </c>
      <c r="D290" s="138">
        <v>6.08132647661E11</v>
      </c>
      <c r="E290" s="138">
        <v>1180.0</v>
      </c>
      <c r="F290" s="138" t="s">
        <v>227</v>
      </c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90" t="s">
        <v>7759</v>
      </c>
      <c r="C291" s="138">
        <v>9.99439406E9</v>
      </c>
      <c r="D291" s="138">
        <v>1.20440700086E11</v>
      </c>
      <c r="E291" s="138">
        <v>699.0</v>
      </c>
      <c r="F291" s="138" t="s">
        <v>7760</v>
      </c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 t="s">
        <v>7761</v>
      </c>
      <c r="C292" s="138">
        <v>9.363044552E9</v>
      </c>
      <c r="D292" s="138">
        <v>6.08221720165E11</v>
      </c>
      <c r="E292" s="138">
        <v>699.0</v>
      </c>
      <c r="F292" s="138" t="s">
        <v>112</v>
      </c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/>
      <c r="B293" s="128" t="s">
        <v>7762</v>
      </c>
      <c r="C293" s="138" t="s">
        <v>7763</v>
      </c>
      <c r="D293" s="138">
        <v>6.08200307912E11</v>
      </c>
      <c r="E293" s="138">
        <v>699.0</v>
      </c>
      <c r="F293" s="138" t="s">
        <v>3173</v>
      </c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 t="s">
        <v>7764</v>
      </c>
      <c r="C294" s="138">
        <v>9.944654677E9</v>
      </c>
      <c r="D294" s="138">
        <v>6.08175754562E11</v>
      </c>
      <c r="E294" s="138">
        <v>699.0</v>
      </c>
      <c r="F294" s="138" t="s">
        <v>3173</v>
      </c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 t="s">
        <v>7765</v>
      </c>
      <c r="C295" s="138" t="s">
        <v>7766</v>
      </c>
      <c r="D295" s="138">
        <v>6.4481302505E11</v>
      </c>
      <c r="E295" s="138">
        <v>699.0</v>
      </c>
      <c r="F295" s="138" t="s">
        <v>112</v>
      </c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 t="s">
        <v>7767</v>
      </c>
      <c r="C296" s="138">
        <v>7.358646616E9</v>
      </c>
      <c r="D296" s="138">
        <v>3.99421536632E11</v>
      </c>
      <c r="E296" s="138">
        <v>699.0</v>
      </c>
      <c r="F296" s="138" t="s">
        <v>7768</v>
      </c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 t="s">
        <v>7769</v>
      </c>
      <c r="C297" s="138">
        <v>9.123551077E9</v>
      </c>
      <c r="D297" s="138">
        <v>1.20446152046E11</v>
      </c>
      <c r="E297" s="138">
        <v>699.0</v>
      </c>
      <c r="F297" s="128" t="s">
        <v>112</v>
      </c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 t="s">
        <v>7770</v>
      </c>
      <c r="C298" s="138">
        <v>9.4763837899E10</v>
      </c>
      <c r="D298" s="138">
        <v>6.08263613721E11</v>
      </c>
      <c r="E298" s="138">
        <v>699.0</v>
      </c>
      <c r="F298" s="138" t="s">
        <v>112</v>
      </c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38"/>
      <c r="B299" s="128" t="s">
        <v>7771</v>
      </c>
      <c r="C299" s="138">
        <v>9.738884299E9</v>
      </c>
      <c r="D299" s="138">
        <v>7.52648977597E11</v>
      </c>
      <c r="E299" s="138">
        <v>699.0</v>
      </c>
      <c r="F299" s="138" t="s">
        <v>112</v>
      </c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22.5" customHeight="1">
      <c r="A300" s="140"/>
      <c r="B300" s="128" t="s">
        <v>7772</v>
      </c>
      <c r="C300" s="138">
        <v>9.567973265E9</v>
      </c>
      <c r="D300" s="138">
        <v>6.08207691931E11</v>
      </c>
      <c r="E300" s="138">
        <v>1503.0</v>
      </c>
      <c r="F300" s="138" t="s">
        <v>7773</v>
      </c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 t="s">
        <v>7774</v>
      </c>
      <c r="C301" s="138">
        <v>7.604978711E9</v>
      </c>
      <c r="D301" s="138"/>
      <c r="E301" s="138">
        <v>699.0</v>
      </c>
      <c r="F301" s="138" t="s">
        <v>3503</v>
      </c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0"/>
      <c r="B302" s="128" t="s">
        <v>7775</v>
      </c>
      <c r="C302" s="138">
        <v>8.870881499E9</v>
      </c>
      <c r="D302" s="138">
        <v>6.08211726623E11</v>
      </c>
      <c r="E302" s="138">
        <v>1680.0</v>
      </c>
      <c r="F302" s="128" t="s">
        <v>7776</v>
      </c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 t="s">
        <v>7777</v>
      </c>
      <c r="C303" s="138" t="s">
        <v>7366</v>
      </c>
      <c r="D303" s="138">
        <v>6.08254444315E11</v>
      </c>
      <c r="E303" s="138">
        <v>2004.0</v>
      </c>
      <c r="F303" s="128" t="s">
        <v>7778</v>
      </c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96" t="s">
        <v>7779</v>
      </c>
      <c r="C304" s="195">
        <v>6.1470403929E10</v>
      </c>
      <c r="D304" s="195">
        <v>6.0825282839E11</v>
      </c>
      <c r="E304" s="195">
        <v>21000.0</v>
      </c>
      <c r="F304" s="196" t="s">
        <v>7780</v>
      </c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38" t="s">
        <v>7781</v>
      </c>
      <c r="C305" s="128" t="s">
        <v>7782</v>
      </c>
      <c r="D305" s="128">
        <v>6.08284832688E11</v>
      </c>
      <c r="E305" s="138">
        <v>699.0</v>
      </c>
      <c r="F305" s="128" t="s">
        <v>1921</v>
      </c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32" t="s">
        <v>7783</v>
      </c>
      <c r="C306" s="138" t="s">
        <v>7784</v>
      </c>
      <c r="D306" s="138">
        <v>6.08240938641E11</v>
      </c>
      <c r="E306" s="138">
        <v>3360.0</v>
      </c>
      <c r="F306" s="138" t="s">
        <v>7785</v>
      </c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32" t="s">
        <v>7689</v>
      </c>
      <c r="C307" s="138" t="s">
        <v>7690</v>
      </c>
      <c r="D307" s="138">
        <v>6.08220747967E11</v>
      </c>
      <c r="E307" s="138">
        <v>699.0</v>
      </c>
      <c r="F307" s="138" t="s">
        <v>3503</v>
      </c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 t="s">
        <v>7786</v>
      </c>
      <c r="C308" s="138">
        <v>6.593621304E9</v>
      </c>
      <c r="D308" s="138" t="s">
        <v>7787</v>
      </c>
      <c r="E308" s="138">
        <v>2360.0</v>
      </c>
      <c r="F308" s="138" t="s">
        <v>5742</v>
      </c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28" t="s">
        <v>7788</v>
      </c>
      <c r="C309" s="138">
        <v>8.148260694E9</v>
      </c>
      <c r="D309" s="138">
        <v>1.09440357095E11</v>
      </c>
      <c r="E309" s="138">
        <v>1180.0</v>
      </c>
      <c r="F309" s="138" t="s">
        <v>6854</v>
      </c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38"/>
      <c r="B310" s="138" t="s">
        <v>7537</v>
      </c>
      <c r="C310" s="138" t="s">
        <v>7789</v>
      </c>
      <c r="D310" s="138">
        <v>6.08223536928E11</v>
      </c>
      <c r="E310" s="138">
        <v>699.0</v>
      </c>
      <c r="F310" s="138" t="s">
        <v>3609</v>
      </c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 t="s">
        <v>7096</v>
      </c>
      <c r="C311" s="138" t="s">
        <v>7790</v>
      </c>
      <c r="D311" s="138">
        <v>6.081988912E11</v>
      </c>
      <c r="E311" s="138">
        <v>699.0</v>
      </c>
      <c r="F311" s="138" t="s">
        <v>3546</v>
      </c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38" t="s">
        <v>7791</v>
      </c>
      <c r="C312" s="138">
        <v>9.952542104E9</v>
      </c>
      <c r="D312" s="138">
        <v>1.09440592247E11</v>
      </c>
      <c r="E312" s="138">
        <v>699.0</v>
      </c>
      <c r="F312" s="138" t="s">
        <v>1921</v>
      </c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 t="s">
        <v>7792</v>
      </c>
      <c r="C313" s="128" t="s">
        <v>7793</v>
      </c>
      <c r="D313" s="138">
        <v>6.44861371575E11</v>
      </c>
      <c r="E313" s="138">
        <v>699.0</v>
      </c>
      <c r="F313" s="128" t="s">
        <v>1921</v>
      </c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28" t="s">
        <v>7794</v>
      </c>
      <c r="C314" s="128" t="s">
        <v>7795</v>
      </c>
      <c r="D314" s="138">
        <v>6.44869141632E11</v>
      </c>
      <c r="E314" s="138">
        <v>699.0</v>
      </c>
      <c r="F314" s="128" t="s">
        <v>1921</v>
      </c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35"/>
      <c r="B315" s="32" t="s">
        <v>7796</v>
      </c>
      <c r="C315" s="128" t="s">
        <v>7797</v>
      </c>
      <c r="D315" s="128">
        <v>6.08221449156E11</v>
      </c>
      <c r="E315" s="138">
        <v>1180.0</v>
      </c>
      <c r="F315" s="128" t="s">
        <v>39</v>
      </c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 t="s">
        <v>7798</v>
      </c>
      <c r="C316" s="128">
        <v>9.443960968E9</v>
      </c>
      <c r="D316" s="128">
        <v>6.08299358128E11</v>
      </c>
      <c r="E316" s="138">
        <v>699.0</v>
      </c>
      <c r="F316" s="138" t="s">
        <v>1921</v>
      </c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 t="s">
        <v>7799</v>
      </c>
      <c r="C317" s="138">
        <v>8.072985902E9</v>
      </c>
      <c r="D317" s="138">
        <v>9.54312927128E11</v>
      </c>
      <c r="E317" s="138">
        <v>699.0</v>
      </c>
      <c r="F317" s="138" t="s">
        <v>112</v>
      </c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8"/>
      <c r="B318" s="128" t="s">
        <v>6060</v>
      </c>
      <c r="C318" s="138" t="s">
        <v>7800</v>
      </c>
      <c r="D318" s="138">
        <v>6.44889087861E11</v>
      </c>
      <c r="E318" s="128">
        <v>3360.0</v>
      </c>
      <c r="F318" s="128" t="s">
        <v>7753</v>
      </c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38" t="s">
        <v>7801</v>
      </c>
      <c r="C319" s="128" t="s">
        <v>7802</v>
      </c>
      <c r="D319" s="138">
        <v>7.39674955907E11</v>
      </c>
      <c r="E319" s="138">
        <v>699.0</v>
      </c>
      <c r="F319" s="138" t="s">
        <v>515</v>
      </c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 t="s">
        <v>7803</v>
      </c>
      <c r="B320" s="128" t="s">
        <v>7804</v>
      </c>
      <c r="C320" s="138" t="s">
        <v>7805</v>
      </c>
      <c r="D320" s="138"/>
      <c r="E320" s="138">
        <v>3360.0</v>
      </c>
      <c r="F320" s="128" t="s">
        <v>3150</v>
      </c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 t="s">
        <v>7806</v>
      </c>
      <c r="C321" s="138" t="s">
        <v>7807</v>
      </c>
      <c r="D321" s="138">
        <v>6.44812194444E11</v>
      </c>
      <c r="E321" s="138">
        <v>699.0</v>
      </c>
      <c r="F321" s="128" t="s">
        <v>3273</v>
      </c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28" t="s">
        <v>7808</v>
      </c>
      <c r="C322" s="138" t="s">
        <v>7809</v>
      </c>
      <c r="D322" s="138">
        <v>1.20485169421E11</v>
      </c>
      <c r="E322" s="138">
        <v>3360.0</v>
      </c>
      <c r="F322" s="138" t="s">
        <v>7110</v>
      </c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 t="s">
        <v>7810</v>
      </c>
      <c r="C323" s="138" t="s">
        <v>2263</v>
      </c>
      <c r="D323" s="138">
        <v>1.20490543643E11</v>
      </c>
      <c r="E323" s="138">
        <v>3360.0</v>
      </c>
      <c r="F323" s="138" t="s">
        <v>7110</v>
      </c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38" t="s">
        <v>7811</v>
      </c>
      <c r="C324" s="138" t="s">
        <v>7812</v>
      </c>
      <c r="D324" s="138">
        <v>6.08321821837E11</v>
      </c>
      <c r="E324" s="138">
        <v>699.0</v>
      </c>
      <c r="F324" s="138" t="s">
        <v>3609</v>
      </c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 t="s">
        <v>7813</v>
      </c>
      <c r="C325" s="138">
        <v>7.63935668E9</v>
      </c>
      <c r="D325" s="138">
        <v>1.20492140564E11</v>
      </c>
      <c r="E325" s="138">
        <v>699.0</v>
      </c>
      <c r="F325" s="128" t="s">
        <v>3503</v>
      </c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28" t="s">
        <v>2588</v>
      </c>
      <c r="C326" s="138" t="s">
        <v>7814</v>
      </c>
      <c r="D326" s="138">
        <v>6.08280371191E11</v>
      </c>
      <c r="E326" s="138">
        <v>699.0</v>
      </c>
      <c r="F326" s="128" t="s">
        <v>3503</v>
      </c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38"/>
      <c r="B327" s="138" t="s">
        <v>7815</v>
      </c>
      <c r="C327" s="138" t="s">
        <v>2142</v>
      </c>
      <c r="D327" s="138">
        <v>5.67920504166E11</v>
      </c>
      <c r="E327" s="138">
        <v>3360.0</v>
      </c>
      <c r="F327" s="138" t="s">
        <v>3150</v>
      </c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 t="s">
        <v>7816</v>
      </c>
      <c r="C328" s="138" t="s">
        <v>7817</v>
      </c>
      <c r="D328" s="138">
        <v>1.20492640913E11</v>
      </c>
      <c r="E328" s="138">
        <v>3360.0</v>
      </c>
      <c r="F328" s="138" t="s">
        <v>449</v>
      </c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96" t="s">
        <v>7818</v>
      </c>
      <c r="C329" s="195" t="s">
        <v>7819</v>
      </c>
      <c r="D329" s="195">
        <v>6.08370135903E11</v>
      </c>
      <c r="E329" s="195">
        <v>21000.0</v>
      </c>
      <c r="F329" s="196" t="s">
        <v>7820</v>
      </c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32" t="s">
        <v>7821</v>
      </c>
      <c r="C330" s="138" t="s">
        <v>7822</v>
      </c>
      <c r="D330" s="138">
        <v>1.20484170353E11</v>
      </c>
      <c r="E330" s="138">
        <v>2004.0</v>
      </c>
      <c r="F330" s="138" t="s">
        <v>6165</v>
      </c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95" t="s">
        <v>7823</v>
      </c>
      <c r="C331" s="195" t="s">
        <v>7824</v>
      </c>
      <c r="D331" s="195">
        <v>6.08317790689E11</v>
      </c>
      <c r="E331" s="195">
        <v>21000.0</v>
      </c>
      <c r="F331" s="195" t="s">
        <v>7825</v>
      </c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49" t="s">
        <v>7826</v>
      </c>
      <c r="C332" s="149" t="s">
        <v>7827</v>
      </c>
      <c r="D332" s="149">
        <v>6.0805560214E11</v>
      </c>
      <c r="E332" s="138">
        <v>3360.0</v>
      </c>
      <c r="F332" s="138" t="s">
        <v>7828</v>
      </c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 t="s">
        <v>1253</v>
      </c>
      <c r="C333" s="138" t="s">
        <v>7829</v>
      </c>
      <c r="D333" s="138">
        <v>6.08364996467E11</v>
      </c>
      <c r="E333" s="138">
        <v>1448.0</v>
      </c>
      <c r="F333" s="128" t="s">
        <v>7830</v>
      </c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38"/>
      <c r="B334" s="32" t="s">
        <v>7831</v>
      </c>
      <c r="C334" s="128">
        <v>9.025100134E9</v>
      </c>
      <c r="D334" s="138">
        <v>6.08334036713E11</v>
      </c>
      <c r="E334" s="138">
        <v>2500.0</v>
      </c>
      <c r="F334" s="138" t="s">
        <v>7832</v>
      </c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24.0" customHeight="1">
      <c r="A335" s="138"/>
      <c r="B335" s="128" t="s">
        <v>7833</v>
      </c>
      <c r="C335" s="138" t="s">
        <v>6668</v>
      </c>
      <c r="D335" s="138">
        <v>6.08333641281E11</v>
      </c>
      <c r="E335" s="138">
        <v>3360.0</v>
      </c>
      <c r="F335" s="138" t="s">
        <v>248</v>
      </c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 t="s">
        <v>7834</v>
      </c>
      <c r="C336" s="138" t="s">
        <v>7835</v>
      </c>
      <c r="D336" s="138">
        <v>6.08305288702E11</v>
      </c>
      <c r="E336" s="138">
        <v>3360.0</v>
      </c>
      <c r="F336" s="138" t="s">
        <v>7836</v>
      </c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38" t="s">
        <v>7837</v>
      </c>
      <c r="C337" s="138" t="s">
        <v>7838</v>
      </c>
      <c r="D337" s="128">
        <v>1.20504985165E11</v>
      </c>
      <c r="E337" s="138">
        <v>3360.0</v>
      </c>
      <c r="F337" s="138" t="s">
        <v>7839</v>
      </c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28" t="s">
        <v>7840</v>
      </c>
      <c r="C338" s="138" t="s">
        <v>7841</v>
      </c>
      <c r="D338" s="138">
        <v>7.06872900165E11</v>
      </c>
      <c r="E338" s="138">
        <v>699.0</v>
      </c>
      <c r="F338" s="138" t="s">
        <v>3546</v>
      </c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38"/>
      <c r="B339" s="128" t="s">
        <v>7842</v>
      </c>
      <c r="C339" s="138" t="s">
        <v>7843</v>
      </c>
      <c r="D339" s="138">
        <v>2.86082152116E11</v>
      </c>
      <c r="E339" s="138">
        <v>699.0</v>
      </c>
      <c r="F339" s="138" t="s">
        <v>3546</v>
      </c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 t="s">
        <v>7844</v>
      </c>
      <c r="C340" s="138" t="s">
        <v>7845</v>
      </c>
      <c r="D340" s="138">
        <v>1.2050614264E11</v>
      </c>
      <c r="E340" s="138">
        <v>699.0</v>
      </c>
      <c r="F340" s="128" t="s">
        <v>3507</v>
      </c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 t="s">
        <v>7846</v>
      </c>
      <c r="C341" s="138">
        <v>9.489123046E9</v>
      </c>
      <c r="D341" s="138">
        <v>6.08384080599E11</v>
      </c>
      <c r="E341" s="138">
        <v>699.0</v>
      </c>
      <c r="F341" s="138" t="s">
        <v>1921</v>
      </c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 t="s">
        <v>7847</v>
      </c>
      <c r="C342" s="138">
        <v>9.789985218E9</v>
      </c>
      <c r="D342" s="138">
        <v>6.08308516804E11</v>
      </c>
      <c r="E342" s="138">
        <v>699.0</v>
      </c>
      <c r="F342" s="128" t="s">
        <v>3507</v>
      </c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38"/>
      <c r="B343" s="128" t="s">
        <v>7848</v>
      </c>
      <c r="C343" s="138">
        <v>9.786026064E9</v>
      </c>
      <c r="D343" s="138">
        <v>6.08320140565E11</v>
      </c>
      <c r="E343" s="138">
        <v>699.0</v>
      </c>
      <c r="F343" s="138" t="s">
        <v>7849</v>
      </c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 t="s">
        <v>7850</v>
      </c>
      <c r="C344" s="138" t="s">
        <v>7851</v>
      </c>
      <c r="D344" s="138">
        <v>1.09447142972E11</v>
      </c>
      <c r="E344" s="138">
        <v>2607.0</v>
      </c>
      <c r="F344" s="128" t="s">
        <v>7852</v>
      </c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 t="s">
        <v>7853</v>
      </c>
      <c r="C345" s="138">
        <v>9.159588051E9</v>
      </c>
      <c r="D345" s="138">
        <v>6.44979304122E11</v>
      </c>
      <c r="E345" s="138">
        <v>1680.0</v>
      </c>
      <c r="F345" s="138" t="s">
        <v>6939</v>
      </c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32" t="s">
        <v>7854</v>
      </c>
      <c r="C346" s="128" t="s">
        <v>7855</v>
      </c>
      <c r="D346" s="138">
        <v>1.40335026456E11</v>
      </c>
      <c r="E346" s="138">
        <v>699.0</v>
      </c>
      <c r="F346" s="138" t="s">
        <v>3507</v>
      </c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38"/>
      <c r="B347" s="138" t="s">
        <v>7856</v>
      </c>
      <c r="C347" s="138" t="s">
        <v>7857</v>
      </c>
      <c r="D347" s="138">
        <v>8.3761113987E10</v>
      </c>
      <c r="E347" s="138">
        <v>699.0</v>
      </c>
      <c r="F347" s="138" t="s">
        <v>1921</v>
      </c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38" t="s">
        <v>7858</v>
      </c>
      <c r="C348" s="149">
        <v>8.825558486E9</v>
      </c>
      <c r="D348" s="138">
        <v>8.00056332759E11</v>
      </c>
      <c r="E348" s="138">
        <v>699.0</v>
      </c>
      <c r="F348" s="138" t="s">
        <v>112</v>
      </c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7"/>
      <c r="B349" s="138" t="s">
        <v>7859</v>
      </c>
      <c r="C349" s="149" t="s">
        <v>7860</v>
      </c>
      <c r="D349" s="138">
        <v>1.20520789168E11</v>
      </c>
      <c r="E349" s="138">
        <v>699.0</v>
      </c>
      <c r="F349" s="138" t="s">
        <v>1921</v>
      </c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 t="s">
        <v>1987</v>
      </c>
      <c r="C350" s="149" t="s">
        <v>7861</v>
      </c>
      <c r="D350" s="138">
        <v>6.08332611266E11</v>
      </c>
      <c r="E350" s="138">
        <v>1503.0</v>
      </c>
      <c r="F350" s="128" t="s">
        <v>7862</v>
      </c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32" t="s">
        <v>7863</v>
      </c>
      <c r="C351" s="138">
        <v>7.418188704E9</v>
      </c>
      <c r="D351" s="138">
        <v>6.44910826359E11</v>
      </c>
      <c r="E351" s="138">
        <v>699.0</v>
      </c>
      <c r="F351" s="138" t="s">
        <v>7849</v>
      </c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28" t="s">
        <v>7864</v>
      </c>
      <c r="C352" s="138" t="s">
        <v>7865</v>
      </c>
      <c r="D352" s="138">
        <v>6.08332177297E11</v>
      </c>
      <c r="E352" s="138">
        <v>1503.0</v>
      </c>
      <c r="F352" s="138" t="s">
        <v>7866</v>
      </c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38" t="s">
        <v>7867</v>
      </c>
      <c r="C353" s="138" t="s">
        <v>7868</v>
      </c>
      <c r="D353" s="138">
        <v>6.08392777624E11</v>
      </c>
      <c r="E353" s="138">
        <v>699.0</v>
      </c>
      <c r="F353" s="138" t="s">
        <v>1921</v>
      </c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38" t="s">
        <v>7869</v>
      </c>
      <c r="B354" s="128" t="s">
        <v>7870</v>
      </c>
      <c r="C354" s="138" t="s">
        <v>7871</v>
      </c>
      <c r="D354" s="138">
        <v>1.20535475681E11</v>
      </c>
      <c r="E354" s="138">
        <v>699.0</v>
      </c>
      <c r="F354" s="138" t="s">
        <v>3546</v>
      </c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 t="s">
        <v>7872</v>
      </c>
      <c r="C355" s="138" t="s">
        <v>7873</v>
      </c>
      <c r="D355" s="138">
        <v>3.995288325E11</v>
      </c>
      <c r="E355" s="138">
        <v>699.0</v>
      </c>
      <c r="F355" s="138" t="s">
        <v>3546</v>
      </c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 t="s">
        <v>7874</v>
      </c>
      <c r="C356" s="138" t="s">
        <v>7875</v>
      </c>
      <c r="D356" s="138">
        <v>6.08384379717E11</v>
      </c>
      <c r="E356" s="138">
        <v>3360.0</v>
      </c>
      <c r="F356" s="138" t="s">
        <v>7876</v>
      </c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 t="s">
        <v>7877</v>
      </c>
      <c r="C357" s="138">
        <v>9.843896222E9</v>
      </c>
      <c r="D357" s="138">
        <v>6.0840759615E11</v>
      </c>
      <c r="E357" s="138">
        <v>699.0</v>
      </c>
      <c r="F357" s="138" t="s">
        <v>7878</v>
      </c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38"/>
      <c r="B358" s="128" t="s">
        <v>7879</v>
      </c>
      <c r="C358" s="138">
        <v>9.789093947E9</v>
      </c>
      <c r="D358" s="138">
        <v>6.08378402035E11</v>
      </c>
      <c r="E358" s="138">
        <v>699.0</v>
      </c>
      <c r="F358" s="138" t="s">
        <v>7878</v>
      </c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 t="s">
        <v>7880</v>
      </c>
      <c r="C359" s="138">
        <v>8.148125967E9</v>
      </c>
      <c r="D359" s="138">
        <v>6.08440153134E11</v>
      </c>
      <c r="E359" s="138">
        <v>699.0</v>
      </c>
      <c r="F359" s="138" t="s">
        <v>7768</v>
      </c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38" t="s">
        <v>7881</v>
      </c>
      <c r="C360" s="138">
        <v>8.438739002E9</v>
      </c>
      <c r="D360" s="138">
        <v>1.20538482079E11</v>
      </c>
      <c r="E360" s="138">
        <v>699.0</v>
      </c>
      <c r="F360" s="138" t="s">
        <v>3273</v>
      </c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23.25" customHeight="1">
      <c r="A361" s="138"/>
      <c r="B361" s="138" t="s">
        <v>7882</v>
      </c>
      <c r="C361" s="138" t="s">
        <v>3472</v>
      </c>
      <c r="D361" s="138"/>
      <c r="E361" s="138">
        <v>699.0</v>
      </c>
      <c r="F361" s="138" t="s">
        <v>7768</v>
      </c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6"/>
      <c r="B362" s="136" t="s">
        <v>6089</v>
      </c>
      <c r="C362" s="136">
        <v>9.19786338562E11</v>
      </c>
      <c r="D362" s="136">
        <v>1.20540486902E11</v>
      </c>
      <c r="E362" s="138">
        <v>699.0</v>
      </c>
      <c r="F362" s="138" t="s">
        <v>7883</v>
      </c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28" t="s">
        <v>7884</v>
      </c>
      <c r="C363" s="138" t="s">
        <v>7885</v>
      </c>
      <c r="D363" s="138">
        <v>6.4504361089E11</v>
      </c>
      <c r="E363" s="138">
        <v>699.0</v>
      </c>
      <c r="F363" s="138" t="s">
        <v>1921</v>
      </c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B364" s="32" t="s">
        <v>7886</v>
      </c>
      <c r="C364" s="138" t="s">
        <v>7887</v>
      </c>
      <c r="D364" s="138">
        <v>6.45046402334E11</v>
      </c>
      <c r="E364" s="138">
        <v>699.0</v>
      </c>
      <c r="F364" s="138" t="s">
        <v>1921</v>
      </c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 t="s">
        <v>7888</v>
      </c>
      <c r="C365" s="138" t="s">
        <v>7889</v>
      </c>
      <c r="D365" s="138">
        <v>6.30246751258E11</v>
      </c>
      <c r="E365" s="138">
        <v>699.0</v>
      </c>
      <c r="F365" s="138" t="s">
        <v>3273</v>
      </c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28" t="s">
        <v>7890</v>
      </c>
      <c r="C366" s="138">
        <f>918056290435</f>
        <v>918056290435</v>
      </c>
      <c r="D366" s="138">
        <v>1.20530823344E11</v>
      </c>
      <c r="E366" s="138">
        <v>699.0</v>
      </c>
      <c r="F366" s="138" t="s">
        <v>3273</v>
      </c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38"/>
      <c r="B367" s="128" t="s">
        <v>1323</v>
      </c>
      <c r="C367" s="138">
        <v>7.871870512E9</v>
      </c>
      <c r="D367" s="138">
        <v>6.08442294851E11</v>
      </c>
      <c r="E367" s="138">
        <v>3150.0</v>
      </c>
      <c r="F367" s="138" t="s">
        <v>88</v>
      </c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 t="s">
        <v>1524</v>
      </c>
      <c r="C368" s="138" t="s">
        <v>7891</v>
      </c>
      <c r="D368" s="138">
        <v>6.45094623236E11</v>
      </c>
      <c r="E368" s="138">
        <v>699.0</v>
      </c>
      <c r="F368" s="138" t="s">
        <v>3441</v>
      </c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38" t="s">
        <v>7892</v>
      </c>
      <c r="C369" s="138" t="s">
        <v>7893</v>
      </c>
      <c r="D369" s="138">
        <v>6.45058855004E11</v>
      </c>
      <c r="E369" s="138">
        <v>699.0</v>
      </c>
      <c r="F369" s="128" t="s">
        <v>1921</v>
      </c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36"/>
      <c r="B370" s="138" t="s">
        <v>7894</v>
      </c>
      <c r="C370" s="138">
        <v>9.18925408163E11</v>
      </c>
      <c r="D370" s="138">
        <v>8.00032470292E11</v>
      </c>
      <c r="E370" s="138">
        <v>699.0</v>
      </c>
      <c r="F370" s="128" t="s">
        <v>1921</v>
      </c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 t="s">
        <v>7895</v>
      </c>
      <c r="C371" s="138">
        <f>918056437787</f>
        <v>918056437787</v>
      </c>
      <c r="D371" s="138">
        <v>1.20543840357E11</v>
      </c>
      <c r="E371" s="138">
        <v>699.0</v>
      </c>
      <c r="F371" s="128" t="s">
        <v>1921</v>
      </c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 t="s">
        <v>1850</v>
      </c>
      <c r="C372" s="138">
        <f>918838490001 </f>
        <v>918838490001</v>
      </c>
      <c r="D372" s="138">
        <v>6.08425104791E11</v>
      </c>
      <c r="E372" s="138">
        <v>699.0</v>
      </c>
      <c r="F372" s="128" t="s">
        <v>1921</v>
      </c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 t="s">
        <v>2682</v>
      </c>
      <c r="C373" s="138" t="s">
        <v>7896</v>
      </c>
      <c r="D373" s="138">
        <v>6.45014052517E11</v>
      </c>
      <c r="E373" s="138">
        <v>3360.0</v>
      </c>
      <c r="F373" s="138" t="s">
        <v>7753</v>
      </c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38"/>
      <c r="B374" s="128" t="s">
        <v>3312</v>
      </c>
      <c r="C374" s="138">
        <v>9.19844055599E11</v>
      </c>
      <c r="D374" s="128">
        <v>2.77437230262E11</v>
      </c>
      <c r="E374" s="138">
        <v>699.0</v>
      </c>
      <c r="F374" s="138" t="s">
        <v>112</v>
      </c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28" t="s">
        <v>7897</v>
      </c>
      <c r="C375" s="138">
        <f>919047134535</f>
        <v>919047134535</v>
      </c>
      <c r="D375" s="138">
        <v>6.08417524342E11</v>
      </c>
      <c r="E375" s="138">
        <v>699.0</v>
      </c>
      <c r="F375" s="138" t="s">
        <v>1921</v>
      </c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6.5" customHeight="1">
      <c r="A376" s="140"/>
      <c r="B376" s="90" t="s">
        <v>7898</v>
      </c>
      <c r="C376" s="138">
        <v>-9.19789969487E11</v>
      </c>
      <c r="D376" s="138">
        <v>1.20533291904E11</v>
      </c>
      <c r="E376" s="138">
        <v>3150.0</v>
      </c>
      <c r="F376" s="138" t="s">
        <v>125</v>
      </c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 t="s">
        <v>7899</v>
      </c>
      <c r="C377" s="138">
        <v>9.19789957703E11</v>
      </c>
      <c r="D377" s="138">
        <v>6.08431751799E11</v>
      </c>
      <c r="E377" s="138">
        <v>699.0</v>
      </c>
      <c r="F377" s="138" t="s">
        <v>1921</v>
      </c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38"/>
      <c r="B378" s="138" t="s">
        <v>7900</v>
      </c>
      <c r="C378" s="138" t="s">
        <v>7901</v>
      </c>
      <c r="D378" s="138">
        <v>6.08433772029E11</v>
      </c>
      <c r="E378" s="138">
        <v>699.0</v>
      </c>
      <c r="F378" s="138" t="s">
        <v>1921</v>
      </c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 t="s">
        <v>7902</v>
      </c>
      <c r="C379" s="138" t="s">
        <v>7903</v>
      </c>
      <c r="D379" s="138">
        <v>6.45028621931E11</v>
      </c>
      <c r="E379" s="138">
        <v>699.0</v>
      </c>
      <c r="F379" s="138" t="s">
        <v>3273</v>
      </c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 t="s">
        <v>1660</v>
      </c>
      <c r="C380" s="138" t="s">
        <v>7904</v>
      </c>
      <c r="D380" s="138">
        <v>6.45094655152E11</v>
      </c>
      <c r="E380" s="138">
        <v>699.0</v>
      </c>
      <c r="F380" s="138" t="s">
        <v>3273</v>
      </c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203" t="s">
        <v>7905</v>
      </c>
      <c r="B381" s="138" t="s">
        <v>7906</v>
      </c>
      <c r="C381" s="138">
        <f>918590501127 </f>
        <v>918590501127</v>
      </c>
      <c r="D381" s="138">
        <v>3.26135599187E11</v>
      </c>
      <c r="E381" s="138">
        <v>699.0</v>
      </c>
      <c r="F381" s="138" t="s">
        <v>3273</v>
      </c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 t="s">
        <v>7907</v>
      </c>
      <c r="C382" s="138" t="s">
        <v>7908</v>
      </c>
      <c r="D382" s="138">
        <v>6.45063022688E11</v>
      </c>
      <c r="E382" s="138">
        <v>699.0</v>
      </c>
      <c r="F382" s="128" t="s">
        <v>1921</v>
      </c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 t="s">
        <v>7909</v>
      </c>
      <c r="C383" s="138">
        <v>8.015758131E9</v>
      </c>
      <c r="D383" s="138">
        <v>6.45055090008E11</v>
      </c>
      <c r="E383" s="138">
        <v>699.0</v>
      </c>
      <c r="F383" s="128" t="s">
        <v>1921</v>
      </c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 t="s">
        <v>5532</v>
      </c>
      <c r="C384" s="138" t="s">
        <v>7910</v>
      </c>
      <c r="D384" s="138">
        <v>6.45050978574E11</v>
      </c>
      <c r="E384" s="138">
        <v>699.0</v>
      </c>
      <c r="F384" s="128" t="s">
        <v>7911</v>
      </c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 t="s">
        <v>7912</v>
      </c>
      <c r="C385" s="138" t="s">
        <v>7913</v>
      </c>
      <c r="D385" s="138">
        <v>6.45048215825E11</v>
      </c>
      <c r="E385" s="138">
        <v>699.0</v>
      </c>
      <c r="F385" s="138" t="s">
        <v>3273</v>
      </c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 t="s">
        <v>7914</v>
      </c>
      <c r="C386" s="138">
        <v>9.344135275E9</v>
      </c>
      <c r="D386" s="138">
        <v>6.45033126145E11</v>
      </c>
      <c r="E386" s="138">
        <v>699.0</v>
      </c>
      <c r="F386" s="138" t="s">
        <v>3441</v>
      </c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38" t="s">
        <v>7915</v>
      </c>
      <c r="C387" s="138">
        <v>8.056175199E9</v>
      </c>
      <c r="D387" s="138">
        <v>6.08436596849E11</v>
      </c>
      <c r="E387" s="138">
        <v>699.0</v>
      </c>
      <c r="F387" s="138" t="s">
        <v>3917</v>
      </c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 t="s">
        <v>7916</v>
      </c>
      <c r="C388" s="138">
        <v>7.70880908E8</v>
      </c>
      <c r="D388" s="138">
        <v>8.76382489141E11</v>
      </c>
      <c r="E388" s="138">
        <v>699.0</v>
      </c>
      <c r="F388" s="138" t="s">
        <v>60</v>
      </c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 t="s">
        <v>7917</v>
      </c>
      <c r="C389" s="138" t="s">
        <v>7918</v>
      </c>
      <c r="D389" s="138">
        <v>6.08433369613E11</v>
      </c>
      <c r="E389" s="138">
        <v>4806.0</v>
      </c>
      <c r="F389" s="138" t="s">
        <v>6561</v>
      </c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 t="s">
        <v>7919</v>
      </c>
      <c r="C390" s="138" t="s">
        <v>7920</v>
      </c>
      <c r="D390" s="138">
        <v>1.20552986033E11</v>
      </c>
      <c r="E390" s="138">
        <v>699.0</v>
      </c>
      <c r="F390" s="138" t="s">
        <v>3507</v>
      </c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38"/>
      <c r="B391" s="138" t="s">
        <v>7921</v>
      </c>
      <c r="C391" s="138">
        <v>9.923020875E9</v>
      </c>
      <c r="D391" s="138">
        <v>6.45016772176E11</v>
      </c>
      <c r="E391" s="138">
        <v>699.0</v>
      </c>
      <c r="F391" s="138" t="s">
        <v>3546</v>
      </c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 t="s">
        <v>7922</v>
      </c>
      <c r="C392" s="138">
        <v>8.792731902E9</v>
      </c>
      <c r="D392" s="138">
        <v>1.09453057093E11</v>
      </c>
      <c r="E392" s="138">
        <v>699.0</v>
      </c>
      <c r="F392" s="138" t="s">
        <v>3546</v>
      </c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 t="s">
        <v>7923</v>
      </c>
      <c r="C393" s="138" t="s">
        <v>7924</v>
      </c>
      <c r="D393" s="138">
        <v>1.414264624E9</v>
      </c>
      <c r="E393" s="138">
        <v>699.0</v>
      </c>
      <c r="F393" s="138" t="s">
        <v>1921</v>
      </c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90" t="s">
        <v>7925</v>
      </c>
      <c r="C394" s="138">
        <v>6.362422379E9</v>
      </c>
      <c r="D394" s="138">
        <v>1.26397534192E11</v>
      </c>
      <c r="E394" s="138">
        <v>699.0</v>
      </c>
      <c r="F394" s="138" t="s">
        <v>3546</v>
      </c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 t="s">
        <v>7926</v>
      </c>
      <c r="C395" s="138" t="s">
        <v>7927</v>
      </c>
      <c r="D395" s="138">
        <v>3.25704833301E11</v>
      </c>
      <c r="E395" s="138">
        <v>699.0</v>
      </c>
      <c r="F395" s="138" t="s">
        <v>7883</v>
      </c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 t="s">
        <v>7928</v>
      </c>
      <c r="C396" s="138" t="s">
        <v>7929</v>
      </c>
      <c r="D396" s="138">
        <v>6.4500819059E11</v>
      </c>
      <c r="E396" s="138">
        <v>699.0</v>
      </c>
      <c r="F396" s="138" t="s">
        <v>3609</v>
      </c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38"/>
      <c r="B397" s="138" t="s">
        <v>7930</v>
      </c>
      <c r="C397" s="138" t="s">
        <v>7931</v>
      </c>
      <c r="D397" s="138">
        <v>6.08411206974E11</v>
      </c>
      <c r="E397" s="138">
        <v>699.0</v>
      </c>
      <c r="F397" s="138" t="s">
        <v>112</v>
      </c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 t="s">
        <v>7932</v>
      </c>
      <c r="C398" s="138">
        <v>9.025100134E9</v>
      </c>
      <c r="D398" s="138">
        <v>6.45069833495E11</v>
      </c>
      <c r="E398" s="138">
        <v>6300.0</v>
      </c>
      <c r="F398" s="138" t="s">
        <v>7933</v>
      </c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 t="s">
        <v>7934</v>
      </c>
      <c r="C399" s="138">
        <v>8.130548827E9</v>
      </c>
      <c r="D399" s="138">
        <v>6.08487517027E11</v>
      </c>
      <c r="E399" s="138">
        <v>699.0</v>
      </c>
      <c r="F399" s="138" t="s">
        <v>3507</v>
      </c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 t="s">
        <v>7935</v>
      </c>
      <c r="C400" s="138">
        <v>8.870101983E9</v>
      </c>
      <c r="D400" s="138">
        <v>1.20554538496E11</v>
      </c>
      <c r="E400" s="138">
        <v>699.0</v>
      </c>
      <c r="F400" s="138" t="s">
        <v>1921</v>
      </c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 t="s">
        <v>7936</v>
      </c>
      <c r="C401" s="138">
        <v>9.843063883E9</v>
      </c>
      <c r="D401" s="138">
        <v>4.07216570545E11</v>
      </c>
      <c r="E401" s="138">
        <v>699.0</v>
      </c>
      <c r="F401" s="138" t="s">
        <v>4604</v>
      </c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28" t="s">
        <v>7937</v>
      </c>
      <c r="C402" s="138">
        <v>7.845959586E9</v>
      </c>
      <c r="D402" s="138">
        <v>6.08424643652E11</v>
      </c>
      <c r="E402" s="138">
        <v>699.0</v>
      </c>
      <c r="F402" s="138" t="s">
        <v>7768</v>
      </c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 t="s">
        <v>7938</v>
      </c>
      <c r="C403" s="138" t="s">
        <v>7939</v>
      </c>
      <c r="D403" s="138">
        <v>6.45018945158E11</v>
      </c>
      <c r="E403" s="138">
        <v>699.0</v>
      </c>
      <c r="F403" s="138" t="s">
        <v>1921</v>
      </c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B404" s="32" t="s">
        <v>7940</v>
      </c>
      <c r="C404" s="138" t="s">
        <v>7941</v>
      </c>
      <c r="D404" s="138">
        <v>6.45016068401E11</v>
      </c>
      <c r="E404" s="138">
        <v>699.0</v>
      </c>
      <c r="F404" s="128" t="s">
        <v>1921</v>
      </c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52"/>
      <c r="B405" s="32" t="s">
        <v>7022</v>
      </c>
      <c r="C405" s="138" t="s">
        <v>7942</v>
      </c>
      <c r="D405" s="138">
        <v>1.09453821255E11</v>
      </c>
      <c r="E405" s="138">
        <v>6612.0</v>
      </c>
      <c r="F405" s="138" t="s">
        <v>7943</v>
      </c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28" t="s">
        <v>7944</v>
      </c>
      <c r="C406" s="138">
        <v>7.598974902E9</v>
      </c>
      <c r="D406" s="138">
        <v>1.20559630129E11</v>
      </c>
      <c r="E406" s="138">
        <v>699.0</v>
      </c>
      <c r="F406" s="138" t="s">
        <v>3546</v>
      </c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 t="s">
        <v>7945</v>
      </c>
      <c r="C407" s="138">
        <v>9.384180026E9</v>
      </c>
      <c r="D407" s="138">
        <v>5.79185864013E11</v>
      </c>
      <c r="E407" s="138">
        <v>699.0</v>
      </c>
      <c r="F407" s="138" t="s">
        <v>4604</v>
      </c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 t="s">
        <v>7946</v>
      </c>
      <c r="C408" s="138" t="s">
        <v>7947</v>
      </c>
      <c r="D408" s="138">
        <v>6.45028532217E11</v>
      </c>
      <c r="E408" s="138">
        <v>699.0</v>
      </c>
      <c r="F408" s="138" t="s">
        <v>3546</v>
      </c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 t="s">
        <v>7948</v>
      </c>
      <c r="C409" s="138">
        <v>9.940121902E9</v>
      </c>
      <c r="D409" s="138">
        <v>1.09453965501E11</v>
      </c>
      <c r="E409" s="138">
        <v>699.0</v>
      </c>
      <c r="F409" s="138" t="s">
        <v>4604</v>
      </c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38"/>
      <c r="B410" s="128" t="s">
        <v>7949</v>
      </c>
      <c r="C410" s="138" t="s">
        <v>7950</v>
      </c>
      <c r="D410" s="138">
        <v>1.09453926768E11</v>
      </c>
      <c r="E410" s="138">
        <v>699.0</v>
      </c>
      <c r="F410" s="138" t="s">
        <v>3546</v>
      </c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 t="s">
        <v>7951</v>
      </c>
      <c r="C411" s="138">
        <v>9.940467163E9</v>
      </c>
      <c r="D411" s="138">
        <v>6.45093456807E11</v>
      </c>
      <c r="E411" s="138">
        <v>699.0</v>
      </c>
      <c r="F411" s="138" t="s">
        <v>3546</v>
      </c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 t="s">
        <v>7952</v>
      </c>
      <c r="C412" s="138">
        <v>9.072788557E9</v>
      </c>
      <c r="D412" s="138">
        <v>6.08443047092E11</v>
      </c>
      <c r="E412" s="138">
        <v>699.0</v>
      </c>
      <c r="F412" s="138" t="s">
        <v>3546</v>
      </c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 t="s">
        <v>7953</v>
      </c>
      <c r="B413" s="138" t="s">
        <v>7954</v>
      </c>
      <c r="C413" s="138">
        <v>9.4713156129E10</v>
      </c>
      <c r="D413" s="138" t="s">
        <v>7955</v>
      </c>
      <c r="E413" s="138">
        <v>400.0</v>
      </c>
      <c r="F413" s="138" t="s">
        <v>7956</v>
      </c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 t="s">
        <v>7957</v>
      </c>
      <c r="C414" s="138" t="s">
        <v>7958</v>
      </c>
      <c r="D414" s="138">
        <v>6.084454476E11</v>
      </c>
      <c r="E414" s="138">
        <v>699.0</v>
      </c>
      <c r="F414" s="138" t="s">
        <v>7959</v>
      </c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38"/>
      <c r="B415" s="138" t="s">
        <v>7960</v>
      </c>
      <c r="C415" s="138">
        <v>9.940310244E9</v>
      </c>
      <c r="D415" s="138">
        <v>6.08445690446E11</v>
      </c>
      <c r="E415" s="138">
        <v>699.0</v>
      </c>
      <c r="F415" s="128" t="s">
        <v>5302</v>
      </c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28" t="s">
        <v>7961</v>
      </c>
      <c r="C416" s="138">
        <v>9.71588348879E11</v>
      </c>
      <c r="D416" s="138">
        <v>6.14317210189E11</v>
      </c>
      <c r="E416" s="138">
        <v>699.0</v>
      </c>
      <c r="F416" s="138" t="s">
        <v>3507</v>
      </c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52"/>
      <c r="B417" s="128" t="s">
        <v>7962</v>
      </c>
      <c r="C417" s="138">
        <v>9.894265037E9</v>
      </c>
      <c r="D417" s="138">
        <v>1.09454246013E11</v>
      </c>
      <c r="E417" s="138">
        <v>699.0</v>
      </c>
      <c r="F417" s="138" t="s">
        <v>1921</v>
      </c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38" t="s">
        <v>7963</v>
      </c>
      <c r="C418" s="138">
        <f>919566784467</f>
        <v>919566784467</v>
      </c>
      <c r="D418" s="138">
        <v>6.45023450079E11</v>
      </c>
      <c r="E418" s="138">
        <v>699.0</v>
      </c>
      <c r="F418" s="138" t="s">
        <v>3503</v>
      </c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88"/>
      <c r="B419" s="138" t="s">
        <v>7964</v>
      </c>
      <c r="C419" s="138" t="s">
        <v>7965</v>
      </c>
      <c r="D419" s="138"/>
      <c r="E419" s="138">
        <v>2100.0</v>
      </c>
      <c r="F419" s="138" t="s">
        <v>7966</v>
      </c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38"/>
      <c r="B420" s="138" t="s">
        <v>7967</v>
      </c>
      <c r="C420" s="138">
        <v>7.708001242E9</v>
      </c>
      <c r="D420" s="138">
        <v>6.45028246316E11</v>
      </c>
      <c r="E420" s="138">
        <v>699.0</v>
      </c>
      <c r="F420" s="138" t="s">
        <v>3507</v>
      </c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28"/>
      <c r="B421" s="128" t="s">
        <v>7968</v>
      </c>
      <c r="C421" s="138">
        <v>9.894920667E9</v>
      </c>
      <c r="D421" s="128">
        <v>1.8990150917E11</v>
      </c>
      <c r="E421" s="138">
        <v>699.0</v>
      </c>
      <c r="F421" s="128" t="s">
        <v>7849</v>
      </c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 t="s">
        <v>7969</v>
      </c>
      <c r="C422" s="128" t="s">
        <v>7970</v>
      </c>
      <c r="D422" s="128">
        <v>1.09454358822E11</v>
      </c>
      <c r="E422" s="138">
        <v>699.0</v>
      </c>
      <c r="F422" s="138" t="s">
        <v>3507</v>
      </c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 t="s">
        <v>7971</v>
      </c>
      <c r="C423" s="128">
        <v>8.072635207E9</v>
      </c>
      <c r="D423" s="128">
        <v>6.08448912142E11</v>
      </c>
      <c r="E423" s="138">
        <v>699.0</v>
      </c>
      <c r="F423" s="138" t="s">
        <v>4604</v>
      </c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 t="s">
        <v>7972</v>
      </c>
      <c r="C424" s="128">
        <v>9.066635708E9</v>
      </c>
      <c r="D424" s="128">
        <v>6.45011966567E11</v>
      </c>
      <c r="E424" s="138">
        <v>699.0</v>
      </c>
      <c r="F424" s="138" t="s">
        <v>3546</v>
      </c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 t="s">
        <v>7973</v>
      </c>
      <c r="C425" s="128">
        <v>9.944041881E9</v>
      </c>
      <c r="D425" s="128">
        <v>6.08469901743E11</v>
      </c>
      <c r="E425" s="138">
        <v>699.0</v>
      </c>
      <c r="F425" s="138" t="s">
        <v>3546</v>
      </c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 t="s">
        <v>7974</v>
      </c>
      <c r="C426" s="128" t="s">
        <v>7975</v>
      </c>
      <c r="D426" s="128">
        <v>1.20566707353E11</v>
      </c>
      <c r="E426" s="138">
        <v>699.0</v>
      </c>
      <c r="F426" s="138" t="s">
        <v>3546</v>
      </c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8"/>
      <c r="B427" s="128" t="s">
        <v>7976</v>
      </c>
      <c r="C427" s="128">
        <v>9.629552756E9</v>
      </c>
      <c r="D427" s="128">
        <v>6.08448840567E11</v>
      </c>
      <c r="E427" s="138">
        <v>699.0</v>
      </c>
      <c r="F427" s="90" t="s">
        <v>1921</v>
      </c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63"/>
      <c r="B428" s="128" t="s">
        <v>7977</v>
      </c>
      <c r="C428" s="128">
        <v>9.159227429E9</v>
      </c>
      <c r="D428" s="128">
        <v>1.20560076457E11</v>
      </c>
      <c r="E428" s="138">
        <v>699.0</v>
      </c>
      <c r="F428" s="138" t="s">
        <v>3609</v>
      </c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38" t="s">
        <v>7978</v>
      </c>
      <c r="C429" s="128" t="s">
        <v>7979</v>
      </c>
      <c r="D429" s="138">
        <v>6.45007895949E11</v>
      </c>
      <c r="E429" s="138">
        <v>699.0</v>
      </c>
      <c r="F429" s="138" t="s">
        <v>3609</v>
      </c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B430" s="32" t="s">
        <v>7980</v>
      </c>
      <c r="C430" s="128" t="s">
        <v>7981</v>
      </c>
      <c r="D430" s="128">
        <v>6.08484207998E11</v>
      </c>
      <c r="E430" s="138">
        <v>699.0</v>
      </c>
      <c r="F430" s="128" t="s">
        <v>112</v>
      </c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 t="s">
        <v>7982</v>
      </c>
      <c r="C431" s="128">
        <v>9.789831817E9</v>
      </c>
      <c r="D431" s="128">
        <v>1.20564831393E11</v>
      </c>
      <c r="E431" s="138">
        <v>699.0</v>
      </c>
      <c r="F431" s="128" t="s">
        <v>112</v>
      </c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 t="s">
        <v>7983</v>
      </c>
      <c r="C432" s="128">
        <v>9.629141339E9</v>
      </c>
      <c r="D432" s="128">
        <v>6.45049764E11</v>
      </c>
      <c r="E432" s="138">
        <v>699.0</v>
      </c>
      <c r="F432" s="128" t="s">
        <v>112</v>
      </c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 t="s">
        <v>7984</v>
      </c>
      <c r="C433" s="128" t="s">
        <v>7985</v>
      </c>
      <c r="D433" s="128">
        <v>6.45024258752E11</v>
      </c>
      <c r="E433" s="128">
        <v>1180.0</v>
      </c>
      <c r="F433" s="128" t="s">
        <v>7986</v>
      </c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 t="s">
        <v>7987</v>
      </c>
      <c r="C434" s="128" t="s">
        <v>7988</v>
      </c>
      <c r="D434" s="128">
        <v>6.45015261264E11</v>
      </c>
      <c r="E434" s="128">
        <v>699.0</v>
      </c>
      <c r="F434" s="128" t="s">
        <v>1921</v>
      </c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 t="s">
        <v>7989</v>
      </c>
      <c r="C435" s="128" t="s">
        <v>7990</v>
      </c>
      <c r="D435" s="128">
        <v>9.97859669338E11</v>
      </c>
      <c r="E435" s="128">
        <v>1503.0</v>
      </c>
      <c r="F435" s="128" t="s">
        <v>2801</v>
      </c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204" t="s">
        <v>7991</v>
      </c>
      <c r="C436" s="204">
        <v>9.629154507E9</v>
      </c>
      <c r="D436" s="204">
        <v>6.08457137829E11</v>
      </c>
      <c r="E436" s="204">
        <v>21000.0</v>
      </c>
      <c r="F436" s="204" t="s">
        <v>7633</v>
      </c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28" t="s">
        <v>7992</v>
      </c>
      <c r="B437" s="128" t="s">
        <v>7993</v>
      </c>
      <c r="C437" s="128" t="s">
        <v>7994</v>
      </c>
      <c r="D437" s="128">
        <v>6.4514867935E11</v>
      </c>
      <c r="E437" s="128">
        <v>11220.0</v>
      </c>
      <c r="F437" s="128" t="s">
        <v>7995</v>
      </c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32" t="s">
        <v>7996</v>
      </c>
      <c r="C438" s="128" t="s">
        <v>7997</v>
      </c>
      <c r="D438" s="128" t="s">
        <v>7998</v>
      </c>
      <c r="E438" s="128">
        <v>9412.0</v>
      </c>
      <c r="F438" s="128" t="s">
        <v>7999</v>
      </c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 t="s">
        <v>8000</v>
      </c>
      <c r="C439" s="128">
        <v>6.380887185E9</v>
      </c>
      <c r="D439" s="128">
        <v>6.08534005167E11</v>
      </c>
      <c r="E439" s="128">
        <v>3360.0</v>
      </c>
      <c r="F439" s="128" t="s">
        <v>3066</v>
      </c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 t="s">
        <v>8001</v>
      </c>
      <c r="C440" s="128" t="s">
        <v>8002</v>
      </c>
      <c r="D440" s="128">
        <v>6.08507428096E11</v>
      </c>
      <c r="E440" s="128">
        <v>699.0</v>
      </c>
      <c r="F440" s="128" t="s">
        <v>3503</v>
      </c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 t="s">
        <v>8003</v>
      </c>
      <c r="C441" s="128">
        <v>9.943815665E9</v>
      </c>
      <c r="D441" s="128">
        <v>1.20597174056E11</v>
      </c>
      <c r="E441" s="128">
        <v>250.0</v>
      </c>
      <c r="F441" s="128" t="s">
        <v>8004</v>
      </c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 t="s">
        <v>8005</v>
      </c>
      <c r="C442" s="128">
        <v>7.012766807E9</v>
      </c>
      <c r="D442" s="128">
        <v>1.20589233711E11</v>
      </c>
      <c r="E442" s="128">
        <v>1180.0</v>
      </c>
      <c r="F442" s="128" t="s">
        <v>227</v>
      </c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 t="s">
        <v>8006</v>
      </c>
      <c r="C443" s="128" t="s">
        <v>8007</v>
      </c>
      <c r="D443" s="128">
        <v>6.08570716322E11</v>
      </c>
      <c r="E443" s="128">
        <v>3360.0</v>
      </c>
      <c r="F443" s="128" t="s">
        <v>8008</v>
      </c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8"/>
      <c r="B444" s="128" t="s">
        <v>8009</v>
      </c>
      <c r="C444" s="128" t="s">
        <v>8010</v>
      </c>
      <c r="D444" s="128">
        <v>1.09459685652E11</v>
      </c>
      <c r="E444" s="128">
        <v>1503.0</v>
      </c>
      <c r="F444" s="128" t="s">
        <v>8011</v>
      </c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 t="s">
        <v>8012</v>
      </c>
      <c r="C445" s="128" t="s">
        <v>8013</v>
      </c>
      <c r="D445" s="90">
        <v>6.08531328135E11</v>
      </c>
      <c r="E445" s="128">
        <v>699.0</v>
      </c>
      <c r="F445" s="128" t="s">
        <v>3546</v>
      </c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 t="s">
        <v>8014</v>
      </c>
      <c r="C446" s="128">
        <v>9.566110833E9</v>
      </c>
      <c r="D446" s="128">
        <v>6.08557170252E11</v>
      </c>
      <c r="E446" s="128">
        <v>350.0</v>
      </c>
      <c r="F446" s="128" t="s">
        <v>8015</v>
      </c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28" t="s">
        <v>8016</v>
      </c>
      <c r="B447" s="196" t="s">
        <v>8017</v>
      </c>
      <c r="C447" s="196">
        <v>-8.870923031E9</v>
      </c>
      <c r="D447" s="196">
        <v>8.24372594308E11</v>
      </c>
      <c r="E447" s="196">
        <v>21000.0</v>
      </c>
      <c r="F447" s="196" t="s">
        <v>8018</v>
      </c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28"/>
      <c r="B448" s="128" t="s">
        <v>8019</v>
      </c>
      <c r="C448" s="128" t="s">
        <v>8020</v>
      </c>
      <c r="D448" s="128">
        <v>6.08523091023E11</v>
      </c>
      <c r="E448" s="128">
        <v>1000.0</v>
      </c>
      <c r="F448" s="128" t="s">
        <v>8021</v>
      </c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ht="15.75" customHeight="1">
      <c r="A449" s="137"/>
      <c r="B449" s="128" t="s">
        <v>8022</v>
      </c>
      <c r="C449" s="128">
        <v>8.110052055E9</v>
      </c>
      <c r="D449" s="128">
        <v>6.45268611802E11</v>
      </c>
      <c r="E449" s="128">
        <v>3360.0</v>
      </c>
      <c r="F449" s="128" t="s">
        <v>7753</v>
      </c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 t="s">
        <v>8023</v>
      </c>
      <c r="C450" s="128">
        <v>7.339203984E9</v>
      </c>
      <c r="D450" s="128">
        <v>6.08672693806E11</v>
      </c>
      <c r="E450" s="128">
        <v>3150.0</v>
      </c>
      <c r="F450" s="128" t="s">
        <v>3362</v>
      </c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 t="s">
        <v>8024</v>
      </c>
      <c r="C451" s="128">
        <v>9.042939548E9</v>
      </c>
      <c r="D451" s="128">
        <v>6.08622051867E11</v>
      </c>
      <c r="E451" s="128">
        <v>1180.0</v>
      </c>
      <c r="F451" s="128" t="s">
        <v>3406</v>
      </c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 t="s">
        <v>8025</v>
      </c>
      <c r="C452" s="128" t="s">
        <v>8026</v>
      </c>
      <c r="D452" s="128">
        <v>6.08667275289E11</v>
      </c>
      <c r="E452" s="128">
        <v>1504.0</v>
      </c>
      <c r="F452" s="128" t="s">
        <v>8027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96" t="s">
        <v>8028</v>
      </c>
      <c r="C453" s="196" t="s">
        <v>8029</v>
      </c>
      <c r="D453" s="196">
        <v>6.45294336873E11</v>
      </c>
      <c r="E453" s="196">
        <v>21000.0</v>
      </c>
      <c r="F453" s="196" t="s">
        <v>8030</v>
      </c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ht="15.75" customHeight="1">
      <c r="A454" s="137"/>
      <c r="B454" s="90" t="s">
        <v>8031</v>
      </c>
      <c r="C454" s="128" t="s">
        <v>1532</v>
      </c>
      <c r="D454" s="128">
        <v>1.09467521702E11</v>
      </c>
      <c r="E454" s="128">
        <v>3620.0</v>
      </c>
      <c r="F454" s="128" t="s">
        <v>8032</v>
      </c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 t="s">
        <v>8033</v>
      </c>
      <c r="C455" s="128" t="s">
        <v>8034</v>
      </c>
      <c r="D455" s="128">
        <v>6.45211589361E11</v>
      </c>
      <c r="E455" s="128">
        <v>3150.0</v>
      </c>
      <c r="F455" s="128" t="s">
        <v>8035</v>
      </c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 t="s">
        <v>8036</v>
      </c>
      <c r="C456" s="128">
        <v>9.786026064E9</v>
      </c>
      <c r="D456" s="128">
        <v>6.45205450326E11</v>
      </c>
      <c r="E456" s="128">
        <v>4008.0</v>
      </c>
      <c r="F456" s="128" t="s">
        <v>8037</v>
      </c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28" t="s">
        <v>8038</v>
      </c>
      <c r="B457" s="128" t="s">
        <v>8039</v>
      </c>
      <c r="C457" s="128" t="s">
        <v>8040</v>
      </c>
      <c r="D457" s="128">
        <v>6.0879751807E11</v>
      </c>
      <c r="E457" s="128">
        <v>1180.0</v>
      </c>
      <c r="F457" s="128" t="s">
        <v>299</v>
      </c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66"/>
      <c r="B458" s="128" t="s">
        <v>8041</v>
      </c>
      <c r="C458" s="128" t="s">
        <v>8042</v>
      </c>
      <c r="D458" s="128">
        <v>1.20685434727E11</v>
      </c>
      <c r="E458" s="128">
        <v>1050.0</v>
      </c>
      <c r="F458" s="128" t="s">
        <v>7555</v>
      </c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5.75" customHeight="1">
      <c r="A459" s="137"/>
      <c r="B459" s="90" t="s">
        <v>8043</v>
      </c>
      <c r="C459" s="128" t="s">
        <v>8044</v>
      </c>
      <c r="D459" s="128">
        <v>1.09469946897E11</v>
      </c>
      <c r="E459" s="128">
        <v>2360.0</v>
      </c>
      <c r="F459" s="128" t="s">
        <v>220</v>
      </c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8"/>
      <c r="B460" s="128" t="s">
        <v>8045</v>
      </c>
      <c r="C460" s="128" t="s">
        <v>8046</v>
      </c>
      <c r="D460" s="128">
        <v>3.07927434981E11</v>
      </c>
      <c r="E460" s="128">
        <v>1503.0</v>
      </c>
      <c r="F460" s="128" t="s">
        <v>8047</v>
      </c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 t="s">
        <v>8048</v>
      </c>
      <c r="C461" s="128" t="s">
        <v>8049</v>
      </c>
      <c r="D461" s="128">
        <v>6.45339454974E11</v>
      </c>
      <c r="E461" s="128">
        <v>3150.0</v>
      </c>
      <c r="F461" s="128" t="s">
        <v>3371</v>
      </c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 t="s">
        <v>8050</v>
      </c>
      <c r="C462" s="128">
        <v>9.025065342E9</v>
      </c>
      <c r="D462" s="128">
        <v>1.20689676052E11</v>
      </c>
      <c r="E462" s="128">
        <v>3150.0</v>
      </c>
      <c r="F462" s="128" t="s">
        <v>2725</v>
      </c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32" t="s">
        <v>8051</v>
      </c>
      <c r="C463" s="128">
        <v>9.731533665E9</v>
      </c>
      <c r="D463" s="128">
        <v>6.45311183441E11</v>
      </c>
      <c r="E463" s="128">
        <v>3150.0</v>
      </c>
      <c r="F463" s="128" t="s">
        <v>2725</v>
      </c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32" t="s">
        <v>8052</v>
      </c>
      <c r="C464" s="128" t="s">
        <v>8053</v>
      </c>
      <c r="D464" s="128">
        <v>1.09461214318E11</v>
      </c>
      <c r="E464" s="128">
        <v>8016.0</v>
      </c>
      <c r="F464" s="128" t="s">
        <v>8054</v>
      </c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 t="s">
        <v>7573</v>
      </c>
      <c r="C465" s="128" t="s">
        <v>8055</v>
      </c>
      <c r="D465" s="128">
        <v>6.08739606525E11</v>
      </c>
      <c r="E465" s="128">
        <v>2607.0</v>
      </c>
      <c r="F465" s="128" t="s">
        <v>8056</v>
      </c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8"/>
      <c r="B466" s="128" t="s">
        <v>3893</v>
      </c>
      <c r="C466" s="128" t="s">
        <v>8057</v>
      </c>
      <c r="D466" s="128">
        <v>6.08798800806E11</v>
      </c>
      <c r="E466" s="128">
        <v>1680.0</v>
      </c>
      <c r="F466" s="128" t="s">
        <v>8058</v>
      </c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 t="s">
        <v>8059</v>
      </c>
      <c r="C467" s="128" t="s">
        <v>8060</v>
      </c>
      <c r="D467" s="128">
        <v>6.08718888818E11</v>
      </c>
      <c r="E467" s="128">
        <v>2004.0</v>
      </c>
      <c r="F467" s="128" t="s">
        <v>8061</v>
      </c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ht="15.75" customHeight="1">
      <c r="A468" s="128"/>
      <c r="B468" s="196" t="s">
        <v>8062</v>
      </c>
      <c r="C468" s="196" t="s">
        <v>8063</v>
      </c>
      <c r="D468" s="196"/>
      <c r="E468" s="196">
        <v>27400.0</v>
      </c>
      <c r="F468" s="196" t="s">
        <v>8064</v>
      </c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 t="s">
        <v>8065</v>
      </c>
      <c r="C469" s="128" t="s">
        <v>8066</v>
      </c>
      <c r="D469" s="128">
        <v>6.08724593923E11</v>
      </c>
      <c r="E469" s="128">
        <v>3360.0</v>
      </c>
      <c r="F469" s="128" t="s">
        <v>7110</v>
      </c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 t="s">
        <v>6361</v>
      </c>
      <c r="C470" s="128">
        <v>9.092855566E9</v>
      </c>
      <c r="D470" s="128">
        <v>8.9748122178E11</v>
      </c>
      <c r="E470" s="128">
        <v>3360.0</v>
      </c>
      <c r="F470" s="128" t="s">
        <v>1137</v>
      </c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 t="s">
        <v>8067</v>
      </c>
      <c r="C471" s="128" t="s">
        <v>8068</v>
      </c>
      <c r="D471" s="128">
        <v>1.20708655351E11</v>
      </c>
      <c r="E471" s="128">
        <v>1503.0</v>
      </c>
      <c r="F471" s="128" t="s">
        <v>8069</v>
      </c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8"/>
      <c r="B472" s="90" t="s">
        <v>8070</v>
      </c>
      <c r="C472" s="128" t="s">
        <v>8071</v>
      </c>
      <c r="D472" s="128">
        <v>1.20710613716E11</v>
      </c>
      <c r="E472" s="128">
        <v>1503.0</v>
      </c>
      <c r="F472" s="128" t="s">
        <v>8072</v>
      </c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90" t="s">
        <v>2527</v>
      </c>
      <c r="C473" s="128" t="s">
        <v>2528</v>
      </c>
      <c r="D473" s="170"/>
      <c r="E473" s="170">
        <v>4500.0</v>
      </c>
      <c r="F473" s="170" t="s">
        <v>8073</v>
      </c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 t="s">
        <v>8074</v>
      </c>
      <c r="B474" s="90" t="s">
        <v>8075</v>
      </c>
      <c r="C474" s="128">
        <v>9.965152754E9</v>
      </c>
      <c r="D474" s="128">
        <v>6.08802551069E11</v>
      </c>
      <c r="E474" s="128">
        <v>3150.0</v>
      </c>
      <c r="F474" s="128" t="s">
        <v>8076</v>
      </c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96" t="s">
        <v>8077</v>
      </c>
      <c r="C475" s="196">
        <v>9.841149415E9</v>
      </c>
      <c r="D475" s="196">
        <v>6.08888241824E11</v>
      </c>
      <c r="E475" s="196">
        <v>21000.0</v>
      </c>
      <c r="F475" s="196" t="s">
        <v>8078</v>
      </c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/>
      <c r="B476" s="138" t="s">
        <v>7884</v>
      </c>
      <c r="C476" s="138" t="s">
        <v>8079</v>
      </c>
      <c r="D476" s="113">
        <v>6.08887233047E11</v>
      </c>
      <c r="E476" s="138">
        <v>3360.0</v>
      </c>
      <c r="F476" s="138" t="s">
        <v>1137</v>
      </c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 t="s">
        <v>8080</v>
      </c>
      <c r="C477" s="128" t="s">
        <v>8081</v>
      </c>
      <c r="D477" s="128">
        <v>6.08812938607E11</v>
      </c>
      <c r="E477" s="128">
        <v>1180.0</v>
      </c>
      <c r="F477" s="128" t="s">
        <v>307</v>
      </c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 t="s">
        <v>8082</v>
      </c>
      <c r="C478" s="128">
        <v>9.653293238E9</v>
      </c>
      <c r="D478" s="128">
        <v>6.08887227756E11</v>
      </c>
      <c r="E478" s="128">
        <v>1180.0</v>
      </c>
      <c r="F478" s="128" t="s">
        <v>7986</v>
      </c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 t="s">
        <v>8083</v>
      </c>
      <c r="C479" s="128" t="s">
        <v>8084</v>
      </c>
      <c r="D479" s="128">
        <v>6.08817797853E11</v>
      </c>
      <c r="E479" s="128">
        <v>2004.0</v>
      </c>
      <c r="F479" s="128" t="s">
        <v>8085</v>
      </c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 t="s">
        <v>8086</v>
      </c>
      <c r="C480" s="128">
        <v>9.790762505E9</v>
      </c>
      <c r="D480" s="128">
        <v>6.08883985955E11</v>
      </c>
      <c r="E480" s="128">
        <v>3150.0</v>
      </c>
      <c r="F480" s="128" t="s">
        <v>169</v>
      </c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96" t="s">
        <v>4772</v>
      </c>
      <c r="C481" s="196" t="s">
        <v>8087</v>
      </c>
      <c r="D481" s="196">
        <v>6.08808170064E11</v>
      </c>
      <c r="E481" s="196">
        <v>21000.0</v>
      </c>
      <c r="F481" s="196" t="s">
        <v>7530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28" t="s">
        <v>8088</v>
      </c>
      <c r="B482" s="199" t="s">
        <v>8089</v>
      </c>
      <c r="C482" s="196">
        <v>8.07254008E9</v>
      </c>
      <c r="D482" s="196">
        <v>6.08907096008E11</v>
      </c>
      <c r="E482" s="196">
        <v>21000.0</v>
      </c>
      <c r="F482" s="196" t="s">
        <v>8018</v>
      </c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 t="s">
        <v>8090</v>
      </c>
      <c r="C483" s="128">
        <v>8.610772891E9</v>
      </c>
      <c r="D483" s="128">
        <v>6.0896109633E11</v>
      </c>
      <c r="E483" s="128">
        <v>3006.0</v>
      </c>
      <c r="F483" s="128" t="s">
        <v>8091</v>
      </c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96" t="s">
        <v>8092</v>
      </c>
      <c r="C484" s="196" t="s">
        <v>8093</v>
      </c>
      <c r="D484" s="196">
        <v>6.089355448E9</v>
      </c>
      <c r="E484" s="196">
        <v>21000.0</v>
      </c>
      <c r="F484" s="196" t="s">
        <v>7530</v>
      </c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 t="s">
        <v>4087</v>
      </c>
      <c r="C485" s="128" t="s">
        <v>8094</v>
      </c>
      <c r="D485" s="128">
        <v>1.20740065476E11</v>
      </c>
      <c r="E485" s="128">
        <v>3360.0</v>
      </c>
      <c r="F485" s="128" t="s">
        <v>449</v>
      </c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 t="s">
        <v>8095</v>
      </c>
      <c r="C486" s="128">
        <v>9.19442584031E11</v>
      </c>
      <c r="D486" s="128">
        <v>6.08721774391E11</v>
      </c>
      <c r="E486" s="128">
        <v>3150.0</v>
      </c>
      <c r="F486" s="128" t="s">
        <v>169</v>
      </c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28"/>
      <c r="B487" s="128" t="s">
        <v>8096</v>
      </c>
      <c r="C487" s="128" t="s">
        <v>8097</v>
      </c>
      <c r="D487" s="128">
        <v>6.45585721815E11</v>
      </c>
      <c r="E487" s="128">
        <v>3150.0</v>
      </c>
      <c r="F487" s="128" t="s">
        <v>8098</v>
      </c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 t="s">
        <v>8099</v>
      </c>
      <c r="C488" s="128">
        <v>8.344619545E9</v>
      </c>
      <c r="D488" s="128">
        <v>6.08803093976E11</v>
      </c>
      <c r="E488" s="128">
        <v>3150.0</v>
      </c>
      <c r="F488" s="128" t="s">
        <v>4792</v>
      </c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 t="s">
        <v>8100</v>
      </c>
      <c r="C489" s="128" t="s">
        <v>8101</v>
      </c>
      <c r="D489" s="128">
        <v>6.45548503283E11</v>
      </c>
      <c r="E489" s="128">
        <v>3150.0</v>
      </c>
      <c r="F489" s="128" t="s">
        <v>3337</v>
      </c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96" t="s">
        <v>8102</v>
      </c>
      <c r="C490" s="196" t="s">
        <v>7763</v>
      </c>
      <c r="D490" s="196">
        <v>6.45526221939E11</v>
      </c>
      <c r="E490" s="196">
        <v>21000.0</v>
      </c>
      <c r="F490" s="196" t="s">
        <v>8103</v>
      </c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28"/>
      <c r="B491" s="128" t="s">
        <v>8104</v>
      </c>
      <c r="C491" s="128">
        <v>9.486767675E9</v>
      </c>
      <c r="D491" s="128">
        <v>6.08936637321E11</v>
      </c>
      <c r="E491" s="128">
        <v>3360.0</v>
      </c>
      <c r="F491" s="128" t="s">
        <v>6842</v>
      </c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 t="s">
        <v>8105</v>
      </c>
      <c r="C492" s="128">
        <v>9.15051243E9</v>
      </c>
      <c r="D492" s="128">
        <v>6.45537369913E11</v>
      </c>
      <c r="E492" s="128">
        <v>3150.0</v>
      </c>
      <c r="F492" s="128" t="s">
        <v>3362</v>
      </c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 t="s">
        <v>8106</v>
      </c>
      <c r="C493" s="128">
        <v>8.05612033E9</v>
      </c>
      <c r="D493" s="128">
        <v>8.98636791089E11</v>
      </c>
      <c r="E493" s="128">
        <v>1180.0</v>
      </c>
      <c r="F493" s="128" t="s">
        <v>299</v>
      </c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 t="s">
        <v>8107</v>
      </c>
      <c r="C494" s="128" t="s">
        <v>8108</v>
      </c>
      <c r="D494" s="128">
        <v>6.45500222198E11</v>
      </c>
      <c r="E494" s="128">
        <v>3150.0</v>
      </c>
      <c r="F494" s="128" t="s">
        <v>125</v>
      </c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22.5" customHeight="1">
      <c r="A495" s="128" t="s">
        <v>8109</v>
      </c>
      <c r="B495" s="128" t="s">
        <v>8110</v>
      </c>
      <c r="C495" s="128" t="s">
        <v>8111</v>
      </c>
      <c r="D495" s="128">
        <v>6.08935952213E11</v>
      </c>
      <c r="E495" s="128">
        <v>3160.0</v>
      </c>
      <c r="F495" s="128" t="s">
        <v>6137</v>
      </c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96" t="s">
        <v>8112</v>
      </c>
      <c r="C496" s="196">
        <v>9.79086212E9</v>
      </c>
      <c r="D496" s="196">
        <v>1.20818327913E11</v>
      </c>
      <c r="E496" s="196">
        <v>21000.0</v>
      </c>
      <c r="F496" s="196" t="s">
        <v>7780</v>
      </c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 t="s">
        <v>8113</v>
      </c>
      <c r="C497" s="32" t="s">
        <v>8114</v>
      </c>
      <c r="D497" s="128">
        <v>6.45557295934E11</v>
      </c>
      <c r="E497" s="128">
        <v>1503.0</v>
      </c>
      <c r="F497" s="128" t="s">
        <v>8115</v>
      </c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 t="s">
        <v>8116</v>
      </c>
      <c r="C498" s="128" t="s">
        <v>8117</v>
      </c>
      <c r="D498" s="128">
        <v>2.10757873967E11</v>
      </c>
      <c r="E498" s="128">
        <v>3150.0</v>
      </c>
      <c r="F498" s="128" t="s">
        <v>88</v>
      </c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 t="s">
        <v>8118</v>
      </c>
      <c r="C499" s="128" t="s">
        <v>8119</v>
      </c>
      <c r="D499" s="128">
        <v>1.20826863737E11</v>
      </c>
      <c r="E499" s="128">
        <v>3150.0</v>
      </c>
      <c r="F499" s="128" t="s">
        <v>8120</v>
      </c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 t="s">
        <v>8121</v>
      </c>
      <c r="B500" s="128" t="s">
        <v>8122</v>
      </c>
      <c r="C500" s="128" t="s">
        <v>8123</v>
      </c>
      <c r="D500" s="128">
        <v>6.09008318538E11</v>
      </c>
      <c r="E500" s="128">
        <v>3150.0</v>
      </c>
      <c r="F500" s="128" t="s">
        <v>2725</v>
      </c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28"/>
      <c r="B501" s="201" t="s">
        <v>8124</v>
      </c>
      <c r="C501" s="196" t="s">
        <v>8125</v>
      </c>
      <c r="D501" s="196">
        <v>6.0907982519E11</v>
      </c>
      <c r="E501" s="196">
        <v>21000.0</v>
      </c>
      <c r="F501" s="196" t="s">
        <v>8078</v>
      </c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8"/>
      <c r="B502" s="128" t="s">
        <v>7796</v>
      </c>
      <c r="C502" s="128" t="s">
        <v>8126</v>
      </c>
      <c r="D502" s="128">
        <v>6.45640394223E11</v>
      </c>
      <c r="E502" s="128">
        <v>1999.0</v>
      </c>
      <c r="F502" s="128" t="s">
        <v>8127</v>
      </c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 t="s">
        <v>8128</v>
      </c>
      <c r="C503" s="128" t="s">
        <v>8129</v>
      </c>
      <c r="D503" s="128">
        <v>6.09021636451E11</v>
      </c>
      <c r="E503" s="128">
        <v>4806.0</v>
      </c>
      <c r="F503" s="128" t="s">
        <v>4927</v>
      </c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7"/>
      <c r="B504" s="128" t="s">
        <v>8130</v>
      </c>
      <c r="C504" s="128">
        <v>8.489555161E9</v>
      </c>
      <c r="D504" s="128">
        <v>6.09093485281E11</v>
      </c>
      <c r="E504" s="128">
        <v>1503.0</v>
      </c>
      <c r="F504" s="128" t="s">
        <v>6297</v>
      </c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68"/>
      <c r="B505" s="128" t="s">
        <v>8131</v>
      </c>
      <c r="C505" s="128">
        <v>9.043304185E9</v>
      </c>
      <c r="D505" s="128">
        <v>6.45636790551E11</v>
      </c>
      <c r="E505" s="128">
        <v>3150.0</v>
      </c>
      <c r="F505" s="128" t="s">
        <v>2725</v>
      </c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8"/>
      <c r="B506" s="128" t="s">
        <v>8132</v>
      </c>
      <c r="C506" s="128">
        <v>9.514852692E9</v>
      </c>
      <c r="D506" s="128">
        <v>6.45602090366E11</v>
      </c>
      <c r="E506" s="128">
        <v>3150.0</v>
      </c>
      <c r="F506" s="128" t="s">
        <v>3362</v>
      </c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 t="s">
        <v>8133</v>
      </c>
      <c r="C507" s="128" t="s">
        <v>8134</v>
      </c>
      <c r="D507" s="128">
        <v>6.09001667482E11</v>
      </c>
      <c r="E507" s="128">
        <v>1180.0</v>
      </c>
      <c r="F507" s="128" t="s">
        <v>5858</v>
      </c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 t="s">
        <v>1411</v>
      </c>
      <c r="C508" s="128" t="s">
        <v>2780</v>
      </c>
      <c r="D508" s="128"/>
      <c r="E508" s="128">
        <v>630.0</v>
      </c>
      <c r="F508" s="128" t="s">
        <v>8135</v>
      </c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 t="s">
        <v>979</v>
      </c>
      <c r="C509" s="128" t="s">
        <v>8136</v>
      </c>
      <c r="D509" s="128">
        <v>1.20855352005E11</v>
      </c>
      <c r="E509" s="128">
        <v>3150.0</v>
      </c>
      <c r="F509" s="128" t="s">
        <v>169</v>
      </c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 t="s">
        <v>8137</v>
      </c>
      <c r="C510" s="128" t="s">
        <v>8138</v>
      </c>
      <c r="D510" s="128">
        <v>6.0901677945E11</v>
      </c>
      <c r="E510" s="128">
        <v>3150.0</v>
      </c>
      <c r="F510" s="128" t="s">
        <v>2725</v>
      </c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8" t="s">
        <v>8139</v>
      </c>
      <c r="B511" s="128" t="s">
        <v>8140</v>
      </c>
      <c r="C511" s="128" t="s">
        <v>8141</v>
      </c>
      <c r="D511" s="128">
        <v>6.09087555914E11</v>
      </c>
      <c r="E511" s="128">
        <v>2000.0</v>
      </c>
      <c r="F511" s="32" t="s">
        <v>8142</v>
      </c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32" t="s">
        <v>8143</v>
      </c>
      <c r="C512" s="128">
        <v>8.925408163E9</v>
      </c>
      <c r="D512" s="128">
        <v>8.54060807676E11</v>
      </c>
      <c r="E512" s="128">
        <v>3150.0</v>
      </c>
      <c r="F512" s="128" t="s">
        <v>88</v>
      </c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 t="s">
        <v>8144</v>
      </c>
      <c r="C513" s="128" t="s">
        <v>8145</v>
      </c>
      <c r="D513" s="128">
        <v>6.09023948678E11</v>
      </c>
      <c r="E513" s="128">
        <v>1620.0</v>
      </c>
      <c r="F513" s="128" t="s">
        <v>8146</v>
      </c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69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70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128"/>
      <c r="D534" s="128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63"/>
      <c r="C535" s="163"/>
      <c r="D535" s="169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8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128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68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128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66"/>
      <c r="B553" s="163"/>
      <c r="C553" s="163"/>
      <c r="D553" s="166"/>
      <c r="E553" s="163"/>
      <c r="F553" s="163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ht="15.75" customHeight="1">
      <c r="A554" s="137"/>
      <c r="B554" s="128"/>
      <c r="C554" s="137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128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128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71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8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63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28"/>
      <c r="B603" s="172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28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137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66"/>
      <c r="B615" s="163"/>
      <c r="C615" s="163"/>
      <c r="D615" s="166"/>
      <c r="E615" s="163"/>
      <c r="F615" s="163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ht="15.75" customHeight="1">
      <c r="A616" s="138"/>
      <c r="B616" s="128"/>
      <c r="C616" s="128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128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63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28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37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28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8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63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63"/>
      <c r="B680" s="128"/>
      <c r="C680" s="128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73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74"/>
      <c r="B683" s="128"/>
      <c r="C683" s="128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128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128"/>
      <c r="D686" s="128"/>
      <c r="E686" s="173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8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28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128"/>
      <c r="D689" s="128"/>
      <c r="E689" s="173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28"/>
      <c r="F691" s="163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74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28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28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28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28"/>
      <c r="B740" s="128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28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28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28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37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28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28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37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75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28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28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128"/>
      <c r="D815" s="128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137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137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137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28"/>
      <c r="B821" s="163"/>
      <c r="C821" s="128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128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28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128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37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28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37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28"/>
      <c r="D840" s="137"/>
      <c r="E840" s="137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128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28"/>
      <c r="B846" s="128"/>
      <c r="C846" s="128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37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/>
      <c r="C848" s="128"/>
      <c r="D848" s="128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113"/>
      <c r="D849" s="113"/>
      <c r="E849" s="128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113"/>
      <c r="D850" s="121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113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90"/>
      <c r="C852" s="113"/>
      <c r="D852" s="113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28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113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13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21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28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13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113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90"/>
      <c r="C863" s="113"/>
      <c r="D863" s="113"/>
      <c r="E863" s="128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8"/>
      <c r="B864" s="113"/>
      <c r="C864" s="113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113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28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113"/>
      <c r="D874" s="113"/>
      <c r="E874" s="128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90"/>
      <c r="C875" s="113"/>
      <c r="D875" s="113"/>
      <c r="E875" s="113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113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8"/>
      <c r="B877" s="113"/>
      <c r="C877" s="113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21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113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113"/>
      <c r="D880" s="113"/>
      <c r="E880" s="128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90"/>
      <c r="C882" s="113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113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77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21"/>
      <c r="E890" s="121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113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8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90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3"/>
      <c r="B901" s="113"/>
      <c r="C901" s="113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113"/>
      <c r="D902" s="121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13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121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90"/>
      <c r="C906" s="113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113"/>
      <c r="D907" s="121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8"/>
      <c r="B908" s="90"/>
      <c r="C908" s="113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21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113"/>
      <c r="D910" s="121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113"/>
      <c r="D911" s="121"/>
      <c r="E911" s="121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113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113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113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113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13"/>
      <c r="C916" s="113"/>
      <c r="D916" s="121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21"/>
      <c r="C917" s="121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5"/>
      <c r="C918" s="121"/>
      <c r="D918" s="121"/>
      <c r="E918" s="121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113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90"/>
      <c r="C920" s="113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3"/>
      <c r="C921" s="113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121"/>
      <c r="C922" s="121"/>
      <c r="D922" s="121"/>
      <c r="E922" s="121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8"/>
      <c r="B924" s="90"/>
      <c r="C924" s="113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13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21"/>
      <c r="D933" s="121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13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113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90"/>
      <c r="C939" s="113"/>
      <c r="D939" s="121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113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21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113"/>
      <c r="D955" s="121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121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121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121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8"/>
      <c r="B960" s="90"/>
      <c r="C960" s="113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113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90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36">
        <v>6.06147862329E11</v>
      </c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13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21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13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90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8"/>
      <c r="B994" s="113"/>
      <c r="C994" s="113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36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36">
        <v>6.06147862329E11</v>
      </c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21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21"/>
      <c r="E1010" s="121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90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113"/>
      <c r="D1023" s="121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113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113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C1027" s="113"/>
      <c r="D1027" s="121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113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13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121"/>
      <c r="D1032" s="113"/>
      <c r="E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13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21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113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115"/>
      <c r="D1048" s="115"/>
      <c r="E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115"/>
      <c r="D1049" s="115"/>
      <c r="E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D1050" s="115"/>
      <c r="E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D1051" s="115"/>
      <c r="E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D1052" s="115"/>
      <c r="E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D1053" s="115"/>
      <c r="E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D1054" s="115"/>
      <c r="E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D1055" s="115"/>
      <c r="E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D1056" s="115"/>
      <c r="E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D1057" s="115"/>
      <c r="E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D1058" s="115"/>
      <c r="E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D1059" s="115"/>
      <c r="E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D1060" s="115"/>
      <c r="E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D1061" s="115"/>
      <c r="E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D1062" s="115"/>
      <c r="E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D1063" s="115"/>
      <c r="E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D1064" s="115"/>
      <c r="E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D1065" s="115"/>
      <c r="E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D1066" s="115"/>
      <c r="E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D1067" s="115"/>
      <c r="E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D1068" s="115"/>
      <c r="E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D1069" s="115"/>
      <c r="E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D1070" s="115"/>
      <c r="E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D1071" s="115"/>
      <c r="E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D1072" s="115"/>
      <c r="E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D1073" s="115"/>
      <c r="E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D1074" s="115"/>
      <c r="E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D1075" s="115"/>
      <c r="E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D1076" s="115"/>
      <c r="E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D1077" s="115"/>
      <c r="E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D1078" s="115"/>
      <c r="E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D1079" s="115"/>
      <c r="E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D1080" s="115"/>
      <c r="E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D1081" s="115"/>
      <c r="E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115"/>
      <c r="D1082" s="115"/>
      <c r="E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121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121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</sheetData>
  <conditionalFormatting sqref="D476">
    <cfRule type="expression" dxfId="3" priority="1">
      <formula>COUNTIF($D$1:$D$968,D476)&gt;1</formula>
    </cfRule>
  </conditionalFormatting>
  <conditionalFormatting sqref="D245 D261:D264">
    <cfRule type="expression" dxfId="3" priority="2">
      <formula>COUNTIF($D$1:$D$968,D245)&gt;1</formula>
    </cfRule>
  </conditionalFormatting>
  <conditionalFormatting sqref="D1:D244 D247:D475 D477:D749 D751:D761 D763:D1970 C1022">
    <cfRule type="expression" dxfId="3" priority="3">
      <formula>COUNTIF($D$1:$D$970,D1)&gt;1</formula>
    </cfRule>
  </conditionalFormatting>
  <conditionalFormatting sqref="D531:D532">
    <cfRule type="notContainsBlanks" dxfId="2" priority="4">
      <formula>LEN(TRIM(D531))&gt;0</formula>
    </cfRule>
  </conditionalFormatting>
  <conditionalFormatting sqref="D457">
    <cfRule type="expression" dxfId="3" priority="5">
      <formula>COUNTIF($D$1:$D$1988,D1)&gt;1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2" man="1"/>
    <brk id="18" man="1"/>
    <brk id="140" man="1"/>
    <brk id="60" man="1"/>
  </rowBreaks>
  <colBreaks count="1" manualBreakCount="1">
    <brk id="6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25.38"/>
    <col customWidth="1" hidden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A1" s="32" t="s">
        <v>8147</v>
      </c>
      <c r="B1" s="152" t="s">
        <v>5648</v>
      </c>
      <c r="C1" s="205" t="s">
        <v>713</v>
      </c>
      <c r="D1" s="134" t="s">
        <v>714</v>
      </c>
      <c r="E1" s="134" t="s">
        <v>715</v>
      </c>
      <c r="F1" s="134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40"/>
      <c r="B2" s="138" t="s">
        <v>8148</v>
      </c>
      <c r="C2" s="206">
        <v>6.380073379E9</v>
      </c>
      <c r="D2" s="113">
        <v>6.0917565652E11</v>
      </c>
      <c r="E2" s="138">
        <v>3150.0</v>
      </c>
      <c r="F2" s="138" t="s">
        <v>2725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45"/>
      <c r="B3" s="195" t="s">
        <v>8149</v>
      </c>
      <c r="C3" s="207">
        <v>6.382616065E9</v>
      </c>
      <c r="D3" s="195">
        <v>3.929900435E10</v>
      </c>
      <c r="E3" s="195">
        <v>21000.0</v>
      </c>
      <c r="F3" s="195" t="s">
        <v>8150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A4" s="140"/>
      <c r="B4" s="32" t="s">
        <v>8151</v>
      </c>
      <c r="C4" s="206">
        <v>7.094798733E9</v>
      </c>
      <c r="D4" s="138">
        <v>4.29592834628E11</v>
      </c>
      <c r="E4" s="138">
        <v>1503.0</v>
      </c>
      <c r="F4" s="138" t="s">
        <v>8152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40"/>
      <c r="B5" s="138" t="s">
        <v>8153</v>
      </c>
      <c r="C5" s="206">
        <v>7.418182825E9</v>
      </c>
      <c r="D5" s="138">
        <v>6.45932757553E11</v>
      </c>
      <c r="E5" s="138">
        <v>1503.0</v>
      </c>
      <c r="F5" s="138" t="s">
        <v>6297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38" t="s">
        <v>8154</v>
      </c>
      <c r="C6" s="206">
        <v>7.448735591E9</v>
      </c>
      <c r="D6" s="113">
        <v>1.20898018972E11</v>
      </c>
      <c r="E6" s="138">
        <v>3150.0</v>
      </c>
      <c r="F6" s="138" t="s">
        <v>3364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95" t="s">
        <v>8155</v>
      </c>
      <c r="C7" s="207">
        <v>7.449016684E9</v>
      </c>
      <c r="D7" s="208">
        <v>6.09254734447E11</v>
      </c>
      <c r="E7" s="195">
        <v>21000.0</v>
      </c>
      <c r="F7" s="195" t="s">
        <v>7515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40"/>
      <c r="B8" s="138" t="s">
        <v>8156</v>
      </c>
      <c r="C8" s="206">
        <v>8.072893155E9</v>
      </c>
      <c r="D8" s="136">
        <v>6.09276403174E11</v>
      </c>
      <c r="E8" s="138">
        <v>1503.0</v>
      </c>
      <c r="F8" s="138" t="s">
        <v>8157</v>
      </c>
      <c r="G8" s="112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40"/>
      <c r="B9" s="138" t="s">
        <v>8158</v>
      </c>
      <c r="C9" s="206">
        <v>8.148125967E9</v>
      </c>
      <c r="D9" s="113">
        <v>9.56825884502E11</v>
      </c>
      <c r="E9" s="138">
        <v>3150.0</v>
      </c>
      <c r="F9" s="138" t="s">
        <v>3362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40"/>
      <c r="B10" s="195" t="s">
        <v>8159</v>
      </c>
      <c r="C10" s="207">
        <v>8.590295292E9</v>
      </c>
      <c r="D10" s="195">
        <v>6.09617370929E11</v>
      </c>
      <c r="E10" s="195">
        <v>21000.0</v>
      </c>
      <c r="F10" s="195" t="s">
        <v>8160</v>
      </c>
      <c r="G10" s="100"/>
      <c r="H10" s="100" t="str">
        <f>SUM(#REF!)</f>
        <v>#REF!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3"/>
      <c r="B11" s="208" t="s">
        <v>8161</v>
      </c>
      <c r="C11" s="207">
        <v>8.608294118E9</v>
      </c>
      <c r="D11" s="208">
        <v>6.0939449736E11</v>
      </c>
      <c r="E11" s="208">
        <v>21000.0</v>
      </c>
      <c r="F11" s="208" t="s">
        <v>7706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143"/>
      <c r="B12" s="209" t="s">
        <v>8162</v>
      </c>
      <c r="C12" s="207">
        <v>8.925408163E9</v>
      </c>
      <c r="D12" s="195">
        <v>3.11678354549E11</v>
      </c>
      <c r="E12" s="195">
        <v>21000.0</v>
      </c>
      <c r="F12" s="195" t="s">
        <v>8163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5"/>
      <c r="B13" s="201" t="s">
        <v>8164</v>
      </c>
      <c r="C13" s="207">
        <v>9.159234594E9</v>
      </c>
      <c r="D13" s="195">
        <v>6.09665445598E11</v>
      </c>
      <c r="E13" s="195">
        <v>21000.0</v>
      </c>
      <c r="F13" s="195" t="s">
        <v>8165</v>
      </c>
      <c r="G13" s="112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196" t="s">
        <v>8166</v>
      </c>
      <c r="C14" s="207">
        <v>9.361250311E9</v>
      </c>
      <c r="D14" s="195">
        <v>6.09398396158E11</v>
      </c>
      <c r="E14" s="208">
        <v>21000.0</v>
      </c>
      <c r="F14" s="195" t="s">
        <v>8167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138" t="s">
        <v>8168</v>
      </c>
      <c r="C15" s="206">
        <v>9.384784415E9</v>
      </c>
      <c r="D15" s="136">
        <v>1.20944801115E11</v>
      </c>
      <c r="E15" s="138">
        <v>3150.0</v>
      </c>
      <c r="F15" s="138" t="s">
        <v>3441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140"/>
      <c r="B16" s="138" t="s">
        <v>8169</v>
      </c>
      <c r="C16" s="206">
        <v>9.488748816E9</v>
      </c>
      <c r="D16" s="113">
        <v>6.09072539744E11</v>
      </c>
      <c r="E16" s="138">
        <v>3150.0</v>
      </c>
      <c r="F16" s="138" t="s">
        <v>88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138"/>
      <c r="B17" s="138" t="s">
        <v>8170</v>
      </c>
      <c r="C17" s="206">
        <v>9.489123046E9</v>
      </c>
      <c r="D17" s="113">
        <v>5.10083269942E11</v>
      </c>
      <c r="E17" s="138">
        <v>3150.0</v>
      </c>
      <c r="F17" s="138" t="s">
        <v>2725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15.75" customHeight="1">
      <c r="A18" s="140"/>
      <c r="B18" s="195" t="s">
        <v>7209</v>
      </c>
      <c r="C18" s="207">
        <v>9.597769398E9</v>
      </c>
      <c r="D18" s="210">
        <v>6.45778226471E11</v>
      </c>
      <c r="E18" s="195">
        <v>21000.0</v>
      </c>
      <c r="F18" s="195" t="s">
        <v>8165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140"/>
      <c r="B19" s="138" t="s">
        <v>8171</v>
      </c>
      <c r="C19" s="206">
        <v>9.597961006E9</v>
      </c>
      <c r="D19" s="113">
        <v>6.45757019344E11</v>
      </c>
      <c r="E19" s="138">
        <v>3150.0</v>
      </c>
      <c r="F19" s="138" t="s">
        <v>3362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40"/>
      <c r="B20" s="201" t="s">
        <v>8172</v>
      </c>
      <c r="C20" s="207">
        <v>9.600041787E9</v>
      </c>
      <c r="D20" s="208" t="s">
        <v>8173</v>
      </c>
      <c r="E20" s="208">
        <v>21000.0</v>
      </c>
      <c r="F20" s="211" t="s">
        <v>8174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40"/>
      <c r="B21" s="208" t="s">
        <v>8175</v>
      </c>
      <c r="C21" s="207">
        <v>9.663962036E9</v>
      </c>
      <c r="D21" s="208">
        <v>1.64452900981E11</v>
      </c>
      <c r="E21" s="208">
        <v>21000.0</v>
      </c>
      <c r="F21" s="208" t="s">
        <v>8165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38"/>
      <c r="B22" s="138" t="s">
        <v>8176</v>
      </c>
      <c r="C22" s="206">
        <v>9.677234536E9</v>
      </c>
      <c r="D22" s="149">
        <v>3.9156073829E10</v>
      </c>
      <c r="E22" s="138">
        <v>1575.0</v>
      </c>
      <c r="F22" s="138" t="s">
        <v>8177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38" t="s">
        <v>8178</v>
      </c>
      <c r="C23" s="206">
        <v>9.78945565E9</v>
      </c>
      <c r="D23" s="113">
        <v>2.63117851232E11</v>
      </c>
      <c r="E23" s="138">
        <v>3150.0</v>
      </c>
      <c r="F23" s="138" t="s">
        <v>6009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138" t="s">
        <v>8179</v>
      </c>
      <c r="C24" s="206">
        <v>9.843063883E9</v>
      </c>
      <c r="D24" s="113">
        <v>5.5168265463E10</v>
      </c>
      <c r="E24" s="138">
        <v>3150.0</v>
      </c>
      <c r="F24" s="138" t="s">
        <v>3351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40"/>
      <c r="B25" s="195" t="s">
        <v>8180</v>
      </c>
      <c r="C25" s="207">
        <v>9.884020024E9</v>
      </c>
      <c r="D25" s="210">
        <v>1.20918876308E11</v>
      </c>
      <c r="E25" s="195">
        <v>21000.0</v>
      </c>
      <c r="F25" s="195" t="s">
        <v>8181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40"/>
      <c r="B26" s="195" t="s">
        <v>8182</v>
      </c>
      <c r="C26" s="207">
        <v>9.944318422E9</v>
      </c>
      <c r="D26" s="210">
        <v>6.09163123837E11</v>
      </c>
      <c r="E26" s="195">
        <v>21000.0</v>
      </c>
      <c r="F26" s="195" t="s">
        <v>8181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3"/>
      <c r="B27" s="195" t="s">
        <v>8183</v>
      </c>
      <c r="C27" s="207">
        <v>9.945736881E9</v>
      </c>
      <c r="D27" s="210">
        <v>6.09102242414E11</v>
      </c>
      <c r="E27" s="195">
        <v>21000.0</v>
      </c>
      <c r="F27" s="195" t="s">
        <v>8184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44"/>
      <c r="B28" s="139" t="s">
        <v>8185</v>
      </c>
      <c r="C28" s="212">
        <v>9.986854039E9</v>
      </c>
      <c r="D28" s="139">
        <v>6.09271973709E11</v>
      </c>
      <c r="E28" s="136">
        <v>1503.0</v>
      </c>
      <c r="F28" s="136" t="s">
        <v>8047</v>
      </c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5.75" customHeight="1">
      <c r="A29" s="140"/>
      <c r="B29" s="201" t="s">
        <v>8186</v>
      </c>
      <c r="C29" s="207">
        <v>1.5138579265E10</v>
      </c>
      <c r="D29" s="195" t="s">
        <v>8187</v>
      </c>
      <c r="E29" s="195">
        <v>27300.0</v>
      </c>
      <c r="F29" s="195" t="s">
        <v>8188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35"/>
      <c r="B30" s="196" t="s">
        <v>8189</v>
      </c>
      <c r="C30" s="207">
        <v>9.4713156129E10</v>
      </c>
      <c r="D30" s="195">
        <v>1.15512076191E11</v>
      </c>
      <c r="E30" s="208">
        <v>30111.0</v>
      </c>
      <c r="F30" s="195" t="s">
        <v>8190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45"/>
      <c r="B31" s="199" t="s">
        <v>8191</v>
      </c>
      <c r="C31" s="207">
        <v>9.71543086401E11</v>
      </c>
      <c r="D31" s="195">
        <v>2.60945672721E11</v>
      </c>
      <c r="E31" s="195">
        <v>26000.0</v>
      </c>
      <c r="F31" s="149" t="s">
        <v>8192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40"/>
      <c r="B32" s="32" t="s">
        <v>4303</v>
      </c>
      <c r="C32" s="206" t="s">
        <v>8193</v>
      </c>
      <c r="D32" s="113">
        <v>6.4575220754E11</v>
      </c>
      <c r="E32" s="138">
        <v>1504.0</v>
      </c>
      <c r="F32" s="138" t="s">
        <v>7594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83"/>
      <c r="B33" s="32" t="s">
        <v>8194</v>
      </c>
      <c r="C33" s="206" t="s">
        <v>8195</v>
      </c>
      <c r="D33" s="138">
        <v>6.09699520849E11</v>
      </c>
      <c r="E33" s="138">
        <v>3360.0</v>
      </c>
      <c r="F33" s="138" t="s">
        <v>8196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43">
        <v>46057.0</v>
      </c>
      <c r="B34" s="195" t="s">
        <v>8197</v>
      </c>
      <c r="C34" s="207" t="s">
        <v>8198</v>
      </c>
      <c r="D34" s="210">
        <v>6.09123384144E11</v>
      </c>
      <c r="E34" s="195">
        <v>21000.0</v>
      </c>
      <c r="F34" s="195" t="s">
        <v>8030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40"/>
      <c r="B35" s="138" t="s">
        <v>8199</v>
      </c>
      <c r="C35" s="206" t="s">
        <v>8200</v>
      </c>
      <c r="D35" s="113">
        <v>6.09152847958E11</v>
      </c>
      <c r="E35" s="138">
        <v>1180.0</v>
      </c>
      <c r="F35" s="138" t="s">
        <v>307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40"/>
      <c r="B36" s="138" t="s">
        <v>6412</v>
      </c>
      <c r="C36" s="206" t="s">
        <v>8201</v>
      </c>
      <c r="D36" s="138">
        <v>6.09532902944E11</v>
      </c>
      <c r="E36" s="138">
        <v>600.0</v>
      </c>
      <c r="F36" s="138" t="s">
        <v>8202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3"/>
      <c r="B37" s="32" t="s">
        <v>8203</v>
      </c>
      <c r="C37" s="213" t="s">
        <v>8204</v>
      </c>
      <c r="D37" s="128">
        <v>9.47432497692E11</v>
      </c>
      <c r="E37" s="138">
        <v>1180.0</v>
      </c>
      <c r="F37" s="128" t="s">
        <v>227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40"/>
      <c r="B38" s="138" t="s">
        <v>8205</v>
      </c>
      <c r="C38" s="206" t="s">
        <v>8206</v>
      </c>
      <c r="D38" s="113">
        <v>1.20897221289E11</v>
      </c>
      <c r="E38" s="138">
        <v>6012.0</v>
      </c>
      <c r="F38" s="138" t="s">
        <v>8207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214"/>
      <c r="B39" s="128" t="s">
        <v>8208</v>
      </c>
      <c r="C39" s="206" t="s">
        <v>8209</v>
      </c>
      <c r="D39" s="138">
        <v>6.09419770614E11</v>
      </c>
      <c r="E39" s="138">
        <v>2360.0</v>
      </c>
      <c r="F39" s="138" t="s">
        <v>8210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0"/>
      <c r="B40" s="201" t="s">
        <v>8211</v>
      </c>
      <c r="C40" s="207" t="s">
        <v>8212</v>
      </c>
      <c r="D40" s="195">
        <v>3.0025105E7</v>
      </c>
      <c r="E40" s="195">
        <v>21000.0</v>
      </c>
      <c r="F40" s="195" t="s">
        <v>8213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0"/>
      <c r="B41" s="138" t="s">
        <v>5164</v>
      </c>
      <c r="C41" s="206" t="s">
        <v>8214</v>
      </c>
      <c r="D41" s="138"/>
      <c r="E41" s="138" t="s">
        <v>39</v>
      </c>
      <c r="F41" s="138" t="s">
        <v>8215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35"/>
      <c r="B42" s="195" t="s">
        <v>8216</v>
      </c>
      <c r="C42" s="215" t="s">
        <v>2337</v>
      </c>
      <c r="D42" s="195" t="s">
        <v>8217</v>
      </c>
      <c r="E42" s="195">
        <v>21000.0</v>
      </c>
      <c r="F42" s="195" t="s">
        <v>7820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32" t="s">
        <v>8218</v>
      </c>
      <c r="C43" s="206" t="s">
        <v>8219</v>
      </c>
      <c r="D43" s="138" t="s">
        <v>8220</v>
      </c>
      <c r="E43" s="138">
        <v>25500.0</v>
      </c>
      <c r="F43" s="138" t="s">
        <v>8221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0"/>
      <c r="B44" s="128" t="s">
        <v>8222</v>
      </c>
      <c r="C44" s="206" t="s">
        <v>3961</v>
      </c>
      <c r="D44" s="138">
        <v>6.46131115807E11</v>
      </c>
      <c r="E44" s="138">
        <v>29152.0</v>
      </c>
      <c r="F44" s="138" t="s">
        <v>8223</v>
      </c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40"/>
      <c r="B45" s="201" t="s">
        <v>8224</v>
      </c>
      <c r="C45" s="207" t="s">
        <v>8225</v>
      </c>
      <c r="D45" s="195">
        <v>6.09516707855E11</v>
      </c>
      <c r="E45" s="195">
        <v>21000.0</v>
      </c>
      <c r="F45" s="195" t="s">
        <v>8226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43"/>
      <c r="B46" s="195" t="s">
        <v>8227</v>
      </c>
      <c r="C46" s="207" t="s">
        <v>8228</v>
      </c>
      <c r="D46" s="195">
        <v>5.29494635E8</v>
      </c>
      <c r="E46" s="195">
        <v>21000.0</v>
      </c>
      <c r="F46" s="195" t="s">
        <v>8181</v>
      </c>
      <c r="G46" s="112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95" t="s">
        <v>8229</v>
      </c>
      <c r="C47" s="207" t="s">
        <v>8230</v>
      </c>
      <c r="D47" s="210">
        <v>6.09208621118E11</v>
      </c>
      <c r="E47" s="195">
        <v>21000.0</v>
      </c>
      <c r="F47" s="195" t="s">
        <v>8231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40"/>
      <c r="B48" s="128" t="s">
        <v>8232</v>
      </c>
      <c r="C48" s="206" t="s">
        <v>8233</v>
      </c>
      <c r="D48" s="138">
        <v>6.45907141284E11</v>
      </c>
      <c r="E48" s="136">
        <v>2360.0</v>
      </c>
      <c r="F48" s="138" t="s">
        <v>220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3"/>
      <c r="B49" s="195" t="s">
        <v>8234</v>
      </c>
      <c r="C49" s="207" t="s">
        <v>7246</v>
      </c>
      <c r="D49" s="195">
        <v>1.21141370552E11</v>
      </c>
      <c r="E49" s="195">
        <v>21000.0</v>
      </c>
      <c r="F49" s="195" t="s">
        <v>8235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40"/>
      <c r="B50" s="199" t="s">
        <v>8236</v>
      </c>
      <c r="C50" s="207" t="s">
        <v>8237</v>
      </c>
      <c r="D50" s="208">
        <v>6.09284035294E11</v>
      </c>
      <c r="E50" s="195">
        <v>21000.0</v>
      </c>
      <c r="F50" s="196" t="s">
        <v>8238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38"/>
      <c r="B51" s="149" t="s">
        <v>8239</v>
      </c>
      <c r="C51" s="212" t="s">
        <v>8240</v>
      </c>
      <c r="D51" s="216">
        <v>6.45748947572E11</v>
      </c>
      <c r="E51" s="149">
        <v>2004.0</v>
      </c>
      <c r="F51" s="149" t="s">
        <v>8241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40"/>
      <c r="B52" s="32" t="s">
        <v>8242</v>
      </c>
      <c r="C52" s="206" t="s">
        <v>8243</v>
      </c>
      <c r="D52" s="136">
        <v>6.09225700867E11</v>
      </c>
      <c r="E52" s="136">
        <v>1180.0</v>
      </c>
      <c r="F52" s="136" t="s">
        <v>39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217">
        <v>46146.0</v>
      </c>
      <c r="B53" s="128" t="s">
        <v>8244</v>
      </c>
      <c r="C53" s="206" t="s">
        <v>8245</v>
      </c>
      <c r="D53" s="149">
        <v>1.21101847851E11</v>
      </c>
      <c r="E53" s="138">
        <v>1503.0</v>
      </c>
      <c r="F53" s="138" t="s">
        <v>8246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35"/>
      <c r="B54" s="138" t="s">
        <v>8247</v>
      </c>
      <c r="C54" s="206" t="s">
        <v>8248</v>
      </c>
      <c r="D54" s="138">
        <v>1.21162919689E11</v>
      </c>
      <c r="E54" s="138">
        <v>3360.0</v>
      </c>
      <c r="F54" s="128" t="s">
        <v>3150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95" t="s">
        <v>8249</v>
      </c>
      <c r="C55" s="207" t="s">
        <v>8250</v>
      </c>
      <c r="D55" s="195">
        <v>6.46062300077E11</v>
      </c>
      <c r="E55" s="218">
        <v>21000.0</v>
      </c>
      <c r="F55" s="195" t="s">
        <v>8030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43"/>
      <c r="B56" s="196" t="s">
        <v>8251</v>
      </c>
      <c r="C56" s="219" t="s">
        <v>8252</v>
      </c>
      <c r="D56" s="195">
        <v>6.09552713477E11</v>
      </c>
      <c r="E56" s="195">
        <v>21000.0</v>
      </c>
      <c r="F56" s="196" t="s">
        <v>7820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38" t="s">
        <v>8253</v>
      </c>
      <c r="C57" s="206" t="s">
        <v>8254</v>
      </c>
      <c r="D57" s="113">
        <v>1.0949571273E11</v>
      </c>
      <c r="E57" s="138">
        <v>1180.0</v>
      </c>
      <c r="F57" s="138" t="s">
        <v>307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203" t="s">
        <v>6629</v>
      </c>
      <c r="B58" s="201" t="s">
        <v>8255</v>
      </c>
      <c r="C58" s="207" t="s">
        <v>8256</v>
      </c>
      <c r="D58" s="195">
        <v>6.46131686441E11</v>
      </c>
      <c r="E58" s="195">
        <v>6000.0</v>
      </c>
      <c r="F58" s="195" t="s">
        <v>8257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40"/>
      <c r="B59" s="208" t="s">
        <v>8258</v>
      </c>
      <c r="C59" s="207" t="s">
        <v>8259</v>
      </c>
      <c r="D59" s="208">
        <v>6.09266842131E11</v>
      </c>
      <c r="E59" s="195">
        <v>21000.0</v>
      </c>
      <c r="F59" s="195" t="s">
        <v>8260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35"/>
      <c r="B60" s="138" t="s">
        <v>8261</v>
      </c>
      <c r="C60" s="206" t="s">
        <v>8262</v>
      </c>
      <c r="D60" s="138">
        <v>1.21129663769E11</v>
      </c>
      <c r="E60" s="151">
        <v>1180.0</v>
      </c>
      <c r="F60" s="138" t="s">
        <v>299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7.25" customHeight="1">
      <c r="A61" s="145"/>
      <c r="B61" s="136" t="s">
        <v>8263</v>
      </c>
      <c r="C61" s="206" t="s">
        <v>8264</v>
      </c>
      <c r="D61" s="136">
        <v>6.09253671048E11</v>
      </c>
      <c r="E61" s="136">
        <v>5712.0</v>
      </c>
      <c r="F61" s="136" t="s">
        <v>8265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35"/>
      <c r="B62" s="208" t="s">
        <v>8266</v>
      </c>
      <c r="C62" s="207" t="s">
        <v>8267</v>
      </c>
      <c r="D62" s="208">
        <v>1.21002092093E11</v>
      </c>
      <c r="E62" s="208">
        <v>21000.0</v>
      </c>
      <c r="F62" s="195" t="s">
        <v>7686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43">
        <v>46026.0</v>
      </c>
      <c r="B63" s="90" t="s">
        <v>8268</v>
      </c>
      <c r="C63" s="206" t="s">
        <v>8269</v>
      </c>
      <c r="D63" s="113">
        <v>3.99932020755E11</v>
      </c>
      <c r="E63" s="138">
        <v>702.0</v>
      </c>
      <c r="F63" s="138" t="s">
        <v>8270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52"/>
      <c r="B64" s="32" t="s">
        <v>8271</v>
      </c>
      <c r="C64" s="213" t="s">
        <v>8272</v>
      </c>
      <c r="D64" s="138">
        <v>6.45994208104E11</v>
      </c>
      <c r="E64" s="138">
        <v>2607.0</v>
      </c>
      <c r="F64" s="128" t="s">
        <v>8273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53">
        <v>46085.0</v>
      </c>
      <c r="B65" s="208" t="s">
        <v>7696</v>
      </c>
      <c r="C65" s="207" t="s">
        <v>8274</v>
      </c>
      <c r="D65" s="208">
        <v>6.45942518066E11</v>
      </c>
      <c r="E65" s="208">
        <v>21000.0</v>
      </c>
      <c r="F65" s="208" t="s">
        <v>8275</v>
      </c>
      <c r="G65" s="106">
        <f>SUM(E65:E77)</f>
        <v>87663</v>
      </c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40"/>
      <c r="B66" s="138" t="s">
        <v>6679</v>
      </c>
      <c r="C66" s="206" t="s">
        <v>8276</v>
      </c>
      <c r="D66" s="113">
        <v>7.2755659315E10</v>
      </c>
      <c r="E66" s="138">
        <v>3360.0</v>
      </c>
      <c r="F66" s="138" t="s">
        <v>1137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43"/>
      <c r="B67" s="128" t="s">
        <v>8277</v>
      </c>
      <c r="C67" s="206" t="s">
        <v>8278</v>
      </c>
      <c r="D67" s="138">
        <v>6.09544248955E11</v>
      </c>
      <c r="E67" s="138">
        <v>1100.0</v>
      </c>
      <c r="F67" s="128" t="s">
        <v>8279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40"/>
      <c r="B68" s="138" t="s">
        <v>8280</v>
      </c>
      <c r="C68" s="206" t="s">
        <v>8281</v>
      </c>
      <c r="D68" s="138">
        <v>1.21159999562E11</v>
      </c>
      <c r="E68" s="138">
        <v>2360.0</v>
      </c>
      <c r="F68" s="138" t="s">
        <v>257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0"/>
      <c r="B69" s="138" t="s">
        <v>7563</v>
      </c>
      <c r="C69" s="206" t="s">
        <v>7564</v>
      </c>
      <c r="D69" s="113">
        <v>6.09168467327E11</v>
      </c>
      <c r="E69" s="138">
        <v>3150.0</v>
      </c>
      <c r="F69" s="138" t="s">
        <v>4792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40"/>
      <c r="B70" s="90" t="s">
        <v>8282</v>
      </c>
      <c r="C70" s="212" t="s">
        <v>3522</v>
      </c>
      <c r="D70" s="139">
        <v>5262466.0</v>
      </c>
      <c r="E70" s="136">
        <v>3150.0</v>
      </c>
      <c r="F70" s="136" t="s">
        <v>2725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43"/>
      <c r="B71" s="149" t="s">
        <v>8283</v>
      </c>
      <c r="C71" s="206" t="s">
        <v>8284</v>
      </c>
      <c r="D71" s="138">
        <v>3.00230191402E11</v>
      </c>
      <c r="E71" s="138">
        <v>1503.0</v>
      </c>
      <c r="F71" s="138" t="s">
        <v>8285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49"/>
      <c r="B72" s="195" t="s">
        <v>8286</v>
      </c>
      <c r="C72" s="207" t="s">
        <v>8287</v>
      </c>
      <c r="D72" s="195" t="s">
        <v>8288</v>
      </c>
      <c r="E72" s="218">
        <v>6000.0</v>
      </c>
      <c r="F72" s="195" t="s">
        <v>8289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36"/>
      <c r="B73" s="138" t="s">
        <v>8290</v>
      </c>
      <c r="C73" s="206" t="s">
        <v>8291</v>
      </c>
      <c r="D73" s="138">
        <v>6.09473169535E11</v>
      </c>
      <c r="E73" s="138">
        <v>1680.0</v>
      </c>
      <c r="F73" s="138" t="s">
        <v>8292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0"/>
      <c r="B74" s="138" t="s">
        <v>8293</v>
      </c>
      <c r="C74" s="206" t="s">
        <v>8294</v>
      </c>
      <c r="D74" s="113">
        <v>1.20927926757E11</v>
      </c>
      <c r="E74" s="138">
        <v>1180.0</v>
      </c>
      <c r="F74" s="138" t="s">
        <v>121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3">
        <v>46116.0</v>
      </c>
      <c r="B75" s="199" t="s">
        <v>8295</v>
      </c>
      <c r="C75" s="207" t="s">
        <v>4466</v>
      </c>
      <c r="D75" s="195">
        <v>5.08170106742E11</v>
      </c>
      <c r="E75" s="195">
        <v>21000.0</v>
      </c>
      <c r="F75" s="196" t="s">
        <v>8296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0"/>
      <c r="B76" s="136" t="s">
        <v>8297</v>
      </c>
      <c r="C76" s="206" t="s">
        <v>8298</v>
      </c>
      <c r="D76" s="142">
        <v>6.4592182777E11</v>
      </c>
      <c r="E76" s="136">
        <v>1180.0</v>
      </c>
      <c r="F76" s="136" t="s">
        <v>39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7"/>
      <c r="B77" s="201" t="s">
        <v>8299</v>
      </c>
      <c r="C77" s="207" t="s">
        <v>8300</v>
      </c>
      <c r="D77" s="195" t="s">
        <v>8301</v>
      </c>
      <c r="E77" s="195">
        <v>21000.0</v>
      </c>
      <c r="F77" s="195" t="s">
        <v>8030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40"/>
      <c r="B78" s="195" t="s">
        <v>8302</v>
      </c>
      <c r="C78" s="207" t="s">
        <v>8303</v>
      </c>
      <c r="D78" s="220">
        <v>6.09208023467E11</v>
      </c>
      <c r="E78" s="195">
        <v>21000.0</v>
      </c>
      <c r="F78" s="195" t="s">
        <v>7706</v>
      </c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 ht="15.75" customHeight="1">
      <c r="A79" s="140"/>
      <c r="B79" s="90" t="s">
        <v>8304</v>
      </c>
      <c r="C79" s="206" t="s">
        <v>8305</v>
      </c>
      <c r="D79" s="113">
        <v>1.09499793641E11</v>
      </c>
      <c r="E79" s="138">
        <v>3150.0</v>
      </c>
      <c r="F79" s="138" t="s">
        <v>2725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40"/>
      <c r="B80" s="90" t="s">
        <v>4334</v>
      </c>
      <c r="C80" s="206" t="s">
        <v>8306</v>
      </c>
      <c r="D80" s="113">
        <v>6.09183749325E11</v>
      </c>
      <c r="E80" s="138">
        <v>3150.0</v>
      </c>
      <c r="F80" s="138" t="s">
        <v>2725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0"/>
      <c r="B81" s="196" t="s">
        <v>8307</v>
      </c>
      <c r="C81" s="215" t="s">
        <v>8308</v>
      </c>
      <c r="D81" s="195">
        <v>6.09426952689E11</v>
      </c>
      <c r="E81" s="218">
        <v>21000.0</v>
      </c>
      <c r="F81" s="195" t="s">
        <v>8163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0"/>
      <c r="B82" s="138" t="s">
        <v>8309</v>
      </c>
      <c r="C82" s="206" t="s">
        <v>8310</v>
      </c>
      <c r="D82" s="113">
        <v>1.20887929924E11</v>
      </c>
      <c r="E82" s="138">
        <v>3150.0</v>
      </c>
      <c r="F82" s="138" t="s">
        <v>2725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38" t="s">
        <v>8311</v>
      </c>
      <c r="C83" s="206" t="s">
        <v>8312</v>
      </c>
      <c r="D83" s="113">
        <v>4.52105155781E11</v>
      </c>
      <c r="E83" s="138">
        <v>3150.0</v>
      </c>
      <c r="F83" s="138" t="s">
        <v>88</v>
      </c>
      <c r="G83" s="106"/>
      <c r="H83" s="106"/>
      <c r="I83" s="110" t="str">
        <f>SUM(#REF!)</f>
        <v>#REF!</v>
      </c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40"/>
      <c r="B84" s="138" t="s">
        <v>8313</v>
      </c>
      <c r="C84" s="206" t="s">
        <v>7010</v>
      </c>
      <c r="D84" s="113">
        <v>1.094972007E11</v>
      </c>
      <c r="E84" s="138">
        <v>3150.0</v>
      </c>
      <c r="F84" s="138" t="s">
        <v>2725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40"/>
      <c r="B85" s="195" t="s">
        <v>8314</v>
      </c>
      <c r="C85" s="207" t="s">
        <v>8315</v>
      </c>
      <c r="D85" s="210">
        <v>6.09170125872E11</v>
      </c>
      <c r="E85" s="195">
        <v>21000.0</v>
      </c>
      <c r="F85" s="195" t="s">
        <v>8238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43">
        <v>46177.0</v>
      </c>
      <c r="B86" s="128" t="s">
        <v>6626</v>
      </c>
      <c r="C86" s="206" t="s">
        <v>8316</v>
      </c>
      <c r="D86" s="32">
        <v>4.06353615794E11</v>
      </c>
      <c r="E86" s="138">
        <v>1180.0</v>
      </c>
      <c r="F86" s="138" t="s">
        <v>39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40"/>
      <c r="B87" s="138" t="s">
        <v>8317</v>
      </c>
      <c r="C87" s="206" t="s">
        <v>8318</v>
      </c>
      <c r="D87" s="138">
        <v>6.46108084393E11</v>
      </c>
      <c r="E87" s="138">
        <v>702.0</v>
      </c>
      <c r="F87" s="138" t="s">
        <v>8319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53"/>
      <c r="B88" s="138" t="s">
        <v>8320</v>
      </c>
      <c r="C88" s="206" t="s">
        <v>8321</v>
      </c>
      <c r="D88" s="138">
        <v>6.09617432671E11</v>
      </c>
      <c r="E88" s="138">
        <v>1180.0</v>
      </c>
      <c r="F88" s="128" t="s">
        <v>39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0"/>
      <c r="B89" s="199" t="s">
        <v>8322</v>
      </c>
      <c r="C89" s="207" t="s">
        <v>8323</v>
      </c>
      <c r="D89" s="208">
        <v>6.45830076478E11</v>
      </c>
      <c r="E89" s="195">
        <v>21000.0</v>
      </c>
      <c r="F89" s="208" t="s">
        <v>8030</v>
      </c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40"/>
      <c r="B90" s="195" t="s">
        <v>8324</v>
      </c>
      <c r="C90" s="207" t="s">
        <v>8325</v>
      </c>
      <c r="D90" s="195">
        <v>6.09482721304E11</v>
      </c>
      <c r="E90" s="218">
        <v>21000.0</v>
      </c>
      <c r="F90" s="195" t="s">
        <v>8326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35"/>
      <c r="B91" s="136" t="s">
        <v>8327</v>
      </c>
      <c r="C91" s="206" t="s">
        <v>8328</v>
      </c>
      <c r="D91" s="136">
        <v>6.09063750511E11</v>
      </c>
      <c r="E91" s="136">
        <v>5040.0</v>
      </c>
      <c r="F91" s="136" t="s">
        <v>8329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 t="s">
        <v>8330</v>
      </c>
      <c r="C92" s="221" t="s">
        <v>7590</v>
      </c>
      <c r="D92" s="138">
        <v>6.09416803231E11</v>
      </c>
      <c r="E92" s="151">
        <v>12600.0</v>
      </c>
      <c r="F92" s="138" t="s">
        <v>8331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0"/>
      <c r="B93" s="32" t="s">
        <v>8332</v>
      </c>
      <c r="C93" s="206" t="s">
        <v>3098</v>
      </c>
      <c r="D93" s="136">
        <v>6.45836777606E11</v>
      </c>
      <c r="E93" s="136">
        <v>2360.0</v>
      </c>
      <c r="F93" s="136" t="s">
        <v>8333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90"/>
      <c r="B94" s="138" t="s">
        <v>8334</v>
      </c>
      <c r="C94" s="206" t="s">
        <v>8335</v>
      </c>
      <c r="D94" s="138">
        <v>6.09631038653E11</v>
      </c>
      <c r="E94" s="138">
        <v>1180.0</v>
      </c>
      <c r="F94" s="128" t="s">
        <v>227</v>
      </c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ht="15.75" customHeight="1">
      <c r="A95" s="140"/>
      <c r="B95" s="201" t="s">
        <v>8336</v>
      </c>
      <c r="C95" s="207" t="s">
        <v>8337</v>
      </c>
      <c r="D95" s="195">
        <v>1.21142271348E11</v>
      </c>
      <c r="E95" s="195">
        <v>21000.0</v>
      </c>
      <c r="F95" s="195" t="s">
        <v>8181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38"/>
      <c r="B96" s="128" t="s">
        <v>8338</v>
      </c>
      <c r="C96" s="206" t="s">
        <v>8339</v>
      </c>
      <c r="D96" s="138">
        <v>6.09691700249E11</v>
      </c>
      <c r="E96" s="138">
        <v>1503.0</v>
      </c>
      <c r="F96" s="138" t="s">
        <v>5965</v>
      </c>
      <c r="G96" s="112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40"/>
      <c r="B97" s="128" t="s">
        <v>8340</v>
      </c>
      <c r="C97" s="206" t="s">
        <v>8341</v>
      </c>
      <c r="D97" s="128">
        <v>6.45936847615E11</v>
      </c>
      <c r="E97" s="138">
        <v>6300.0</v>
      </c>
      <c r="F97" s="138" t="s">
        <v>8342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40"/>
      <c r="B98" s="128" t="s">
        <v>8133</v>
      </c>
      <c r="C98" s="206" t="s">
        <v>8134</v>
      </c>
      <c r="D98" s="138">
        <v>6.09494645509E11</v>
      </c>
      <c r="E98" s="138">
        <v>1180.0</v>
      </c>
      <c r="F98" s="138" t="s">
        <v>8343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40"/>
      <c r="C99" s="213"/>
      <c r="D99" s="128"/>
      <c r="E99" s="138"/>
      <c r="F99" s="13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28"/>
      <c r="C100" s="206"/>
      <c r="D100" s="138"/>
      <c r="E100" s="138"/>
      <c r="F100" s="13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0"/>
      <c r="B101" s="155"/>
      <c r="C101" s="206"/>
      <c r="D101" s="138"/>
      <c r="E101" s="138"/>
      <c r="F101" s="13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4"/>
      <c r="B102" s="90"/>
      <c r="C102" s="222"/>
      <c r="D102" s="156"/>
      <c r="E102" s="138"/>
      <c r="F102" s="15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7"/>
      <c r="B103" s="128"/>
      <c r="C103" s="222"/>
      <c r="D103" s="155"/>
      <c r="E103" s="138"/>
      <c r="F103" s="15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58"/>
      <c r="B104" s="128"/>
      <c r="C104" s="222"/>
      <c r="D104" s="155"/>
      <c r="E104" s="138"/>
      <c r="F104" s="15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35"/>
      <c r="B105" s="155"/>
      <c r="C105" s="222"/>
      <c r="D105" s="155"/>
      <c r="E105" s="138"/>
      <c r="F105" s="15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7"/>
      <c r="B106" s="155"/>
      <c r="C106" s="222"/>
      <c r="D106" s="184"/>
      <c r="E106" s="155"/>
      <c r="F106" s="15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55"/>
      <c r="C107" s="222"/>
      <c r="D107" s="155"/>
      <c r="E107" s="155"/>
      <c r="F107" s="1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38"/>
      <c r="C108" s="206"/>
      <c r="D108" s="138"/>
      <c r="E108" s="155"/>
      <c r="F108" s="12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55"/>
      <c r="C109" s="222"/>
      <c r="D109" s="155"/>
      <c r="E109" s="155"/>
      <c r="F109" s="15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54"/>
      <c r="B110" s="128"/>
      <c r="C110" s="213"/>
      <c r="D110" s="128"/>
      <c r="E110" s="155"/>
      <c r="F110" s="12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92"/>
      <c r="B111" s="185"/>
      <c r="C111" s="223"/>
      <c r="D111" s="185"/>
      <c r="E111" s="185"/>
      <c r="F111" s="18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186"/>
      <c r="B112" s="155"/>
      <c r="C112" s="222"/>
      <c r="D112" s="155"/>
      <c r="E112" s="155"/>
      <c r="F112" s="13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3"/>
      <c r="B113" s="138"/>
      <c r="C113" s="206"/>
      <c r="D113" s="138"/>
      <c r="E113" s="155"/>
      <c r="F113" s="13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8"/>
      <c r="B114" s="155"/>
      <c r="C114" s="222"/>
      <c r="D114" s="155"/>
      <c r="E114" s="155"/>
      <c r="F114" s="15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54"/>
      <c r="B115" s="138"/>
      <c r="C115" s="222"/>
      <c r="D115" s="155"/>
      <c r="E115" s="155"/>
      <c r="F115" s="15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7"/>
      <c r="B116" s="155"/>
      <c r="C116" s="222"/>
      <c r="D116" s="155"/>
      <c r="E116" s="155"/>
      <c r="F116" s="15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86"/>
      <c r="B117" s="155"/>
      <c r="C117" s="222"/>
      <c r="D117" s="155"/>
      <c r="E117" s="155"/>
      <c r="F117" s="15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54"/>
      <c r="B118" s="128"/>
      <c r="C118" s="222"/>
      <c r="D118" s="155"/>
      <c r="E118" s="155"/>
      <c r="F118" s="15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7.75" customHeight="1">
      <c r="A119" s="160"/>
      <c r="B119" s="128"/>
      <c r="C119" s="222"/>
      <c r="D119" s="155"/>
      <c r="E119" s="155"/>
      <c r="F119" s="155"/>
      <c r="G119" s="15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60"/>
      <c r="B120" s="128"/>
      <c r="C120" s="222"/>
      <c r="D120" s="155"/>
      <c r="E120" s="155"/>
      <c r="F120" s="15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/>
      <c r="C121" s="224"/>
      <c r="D121" s="156"/>
      <c r="E121" s="155"/>
      <c r="F121" s="15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/>
      <c r="C122" s="222"/>
      <c r="D122" s="155"/>
      <c r="E122" s="155"/>
      <c r="F122" s="128"/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4"/>
      <c r="B123" s="128"/>
      <c r="C123" s="222"/>
      <c r="D123" s="155"/>
      <c r="E123" s="155"/>
      <c r="F123" s="128"/>
      <c r="G123" s="14"/>
      <c r="H123" s="10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55"/>
      <c r="B124" s="128"/>
      <c r="C124" s="222"/>
      <c r="D124" s="155"/>
      <c r="E124" s="155"/>
      <c r="F124" s="13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/>
      <c r="C125" s="206"/>
      <c r="D125" s="138"/>
      <c r="E125" s="155"/>
      <c r="F125" s="1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0"/>
      <c r="B126" s="128"/>
      <c r="C126" s="206"/>
      <c r="D126" s="138"/>
      <c r="E126" s="155"/>
      <c r="F126" s="1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7"/>
      <c r="B127" s="128"/>
      <c r="C127" s="206"/>
      <c r="D127" s="138"/>
      <c r="E127" s="155"/>
      <c r="F127" s="1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62"/>
      <c r="B128" s="128"/>
      <c r="C128" s="206"/>
      <c r="D128" s="138"/>
      <c r="E128" s="155"/>
      <c r="F128" s="1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38"/>
      <c r="B129" s="128"/>
      <c r="C129" s="206"/>
      <c r="D129" s="138"/>
      <c r="E129" s="138"/>
      <c r="F129" s="12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7"/>
      <c r="B130" s="128"/>
      <c r="C130" s="206"/>
      <c r="D130" s="138"/>
      <c r="E130" s="138"/>
      <c r="F130" s="12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3"/>
      <c r="B131" s="128"/>
      <c r="C131" s="206"/>
      <c r="D131" s="138"/>
      <c r="E131" s="138"/>
      <c r="F131" s="12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36"/>
      <c r="B132" s="128"/>
      <c r="C132" s="206"/>
      <c r="D132" s="138"/>
      <c r="E132" s="138"/>
      <c r="F132" s="128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62"/>
      <c r="B133" s="128"/>
      <c r="C133" s="206"/>
      <c r="D133" s="138"/>
      <c r="E133" s="152"/>
      <c r="F133" s="15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/>
      <c r="C134" s="206"/>
      <c r="D134" s="138"/>
      <c r="E134" s="138"/>
      <c r="F134" s="138"/>
      <c r="G134" s="14"/>
      <c r="H134" s="10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/>
      <c r="C135" s="213"/>
      <c r="D135" s="138"/>
      <c r="E135" s="138"/>
      <c r="F135" s="13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/>
      <c r="C136" s="206"/>
      <c r="D136" s="138"/>
      <c r="E136" s="138"/>
      <c r="F136" s="13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0"/>
      <c r="B137" s="128"/>
      <c r="C137" s="206"/>
      <c r="D137" s="138"/>
      <c r="E137" s="138"/>
      <c r="F137" s="13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36"/>
      <c r="B138" s="128"/>
      <c r="C138" s="206"/>
      <c r="D138" s="138"/>
      <c r="E138" s="138"/>
      <c r="F138" s="13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0"/>
      <c r="B139" s="128"/>
      <c r="C139" s="206"/>
      <c r="D139" s="138"/>
      <c r="E139" s="138"/>
      <c r="F139" s="13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7"/>
      <c r="B140" s="128"/>
      <c r="C140" s="206"/>
      <c r="D140" s="138"/>
      <c r="E140" s="138"/>
      <c r="F140" s="13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62"/>
      <c r="B141" s="128"/>
      <c r="C141" s="206"/>
      <c r="D141" s="138"/>
      <c r="E141" s="138"/>
      <c r="F141" s="13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36"/>
      <c r="B142" s="128"/>
      <c r="C142" s="206"/>
      <c r="D142" s="138"/>
      <c r="E142" s="138"/>
      <c r="F142" s="13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3"/>
      <c r="B143" s="138"/>
      <c r="C143" s="206"/>
      <c r="D143" s="138"/>
      <c r="E143" s="138"/>
      <c r="F143" s="13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5"/>
      <c r="B144" s="138"/>
      <c r="C144" s="206"/>
      <c r="D144" s="138"/>
      <c r="E144" s="138"/>
      <c r="F144" s="13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0"/>
      <c r="B145" s="138"/>
      <c r="C145" s="206"/>
      <c r="D145" s="138"/>
      <c r="E145" s="138"/>
      <c r="F145" s="13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8"/>
      <c r="B146" s="138"/>
      <c r="C146" s="206"/>
      <c r="D146" s="138"/>
      <c r="E146" s="138"/>
      <c r="F146" s="13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28"/>
      <c r="C147" s="212"/>
      <c r="D147" s="138"/>
      <c r="E147" s="138"/>
      <c r="F147" s="13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/>
      <c r="C148" s="212"/>
      <c r="D148" s="138"/>
      <c r="E148" s="138"/>
      <c r="F148" s="13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38"/>
      <c r="C149" s="212"/>
      <c r="D149" s="138"/>
      <c r="E149" s="138"/>
      <c r="F149" s="13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/>
      <c r="C150" s="212"/>
      <c r="D150" s="138"/>
      <c r="E150" s="138"/>
      <c r="F150" s="138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28"/>
      <c r="C151" s="212"/>
      <c r="D151" s="138"/>
      <c r="E151" s="138"/>
      <c r="F151" s="90"/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0"/>
      <c r="B152" s="138"/>
      <c r="C152" s="212"/>
      <c r="D152" s="138"/>
      <c r="E152" s="138"/>
      <c r="F152" s="138"/>
      <c r="G152" s="14"/>
      <c r="H152" s="10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/>
      <c r="B153" s="138"/>
      <c r="C153" s="212"/>
      <c r="D153" s="138"/>
      <c r="E153" s="138"/>
      <c r="F153" s="13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3"/>
      <c r="B154" s="138"/>
      <c r="C154" s="212"/>
      <c r="D154" s="138"/>
      <c r="E154" s="138"/>
      <c r="F154" s="13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0"/>
      <c r="B155" s="138"/>
      <c r="C155" s="206"/>
      <c r="D155" s="138"/>
      <c r="E155" s="138"/>
      <c r="F155" s="13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3"/>
      <c r="B156" s="138"/>
      <c r="C156" s="206"/>
      <c r="D156" s="138"/>
      <c r="E156" s="138"/>
      <c r="F156" s="13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0"/>
      <c r="B157" s="193"/>
      <c r="C157" s="206"/>
      <c r="D157" s="138"/>
      <c r="E157" s="138"/>
      <c r="F157" s="13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3"/>
      <c r="B158" s="138"/>
      <c r="C158" s="206"/>
      <c r="D158" s="138"/>
      <c r="E158" s="138"/>
      <c r="F158" s="13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5"/>
      <c r="B159" s="128"/>
      <c r="C159" s="206"/>
      <c r="D159" s="138"/>
      <c r="E159" s="138"/>
      <c r="F159" s="13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38"/>
      <c r="B160" s="138"/>
      <c r="C160" s="213"/>
      <c r="D160" s="138"/>
      <c r="E160" s="138"/>
      <c r="F160" s="13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/>
      <c r="C161" s="206"/>
      <c r="D161" s="138"/>
      <c r="E161" s="138"/>
      <c r="F161" s="13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/>
      <c r="C162" s="206"/>
      <c r="D162" s="138"/>
      <c r="E162" s="138"/>
      <c r="F162" s="13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0"/>
      <c r="B163" s="138"/>
      <c r="C163" s="206"/>
      <c r="D163" s="138"/>
      <c r="E163" s="138"/>
      <c r="F163" s="13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94"/>
      <c r="B164" s="138"/>
      <c r="C164" s="206"/>
      <c r="D164" s="138"/>
      <c r="E164" s="138"/>
      <c r="F164" s="13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38"/>
      <c r="B165" s="138"/>
      <c r="C165" s="206"/>
      <c r="D165" s="138"/>
      <c r="E165" s="138"/>
      <c r="F165" s="138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0"/>
      <c r="B166" s="195"/>
      <c r="C166" s="207"/>
      <c r="D166" s="195"/>
      <c r="E166" s="195"/>
      <c r="F166" s="19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87"/>
      <c r="B167" s="195"/>
      <c r="C167" s="207"/>
      <c r="D167" s="195"/>
      <c r="E167" s="195"/>
      <c r="F167" s="19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B168" s="128"/>
      <c r="C168" s="206"/>
      <c r="D168" s="138"/>
      <c r="E168" s="138"/>
      <c r="F168" s="13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38"/>
      <c r="B169" s="138"/>
      <c r="C169" s="206"/>
      <c r="D169" s="138"/>
      <c r="E169" s="138"/>
      <c r="F169" s="138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95"/>
      <c r="C170" s="207"/>
      <c r="D170" s="195"/>
      <c r="E170" s="195"/>
      <c r="F170" s="19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0"/>
      <c r="B171" s="138"/>
      <c r="C171" s="206"/>
      <c r="D171" s="138"/>
      <c r="E171" s="138"/>
      <c r="F171" s="13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8"/>
      <c r="B172" s="138"/>
      <c r="C172" s="206"/>
      <c r="D172" s="138"/>
      <c r="E172" s="138"/>
      <c r="F172" s="13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96"/>
      <c r="C173" s="207"/>
      <c r="D173" s="195"/>
      <c r="E173" s="195"/>
      <c r="F173" s="19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0"/>
      <c r="B174" s="195"/>
      <c r="C174" s="207"/>
      <c r="D174" s="195"/>
      <c r="E174" s="195"/>
      <c r="F174" s="19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95"/>
      <c r="C175" s="207"/>
      <c r="D175" s="195"/>
      <c r="E175" s="195"/>
      <c r="F175" s="19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52"/>
      <c r="B176" s="138"/>
      <c r="C176" s="206"/>
      <c r="D176" s="138"/>
      <c r="E176" s="138"/>
      <c r="F176" s="13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/>
      <c r="C177" s="206"/>
      <c r="D177" s="138"/>
      <c r="E177" s="138"/>
      <c r="F177" s="13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95"/>
      <c r="C178" s="207"/>
      <c r="D178" s="195"/>
      <c r="E178" s="197"/>
      <c r="F178" s="19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38"/>
      <c r="B179" s="138"/>
      <c r="C179" s="206"/>
      <c r="D179" s="138"/>
      <c r="E179" s="138"/>
      <c r="F179" s="13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87"/>
      <c r="B180" s="138"/>
      <c r="C180" s="206"/>
      <c r="D180" s="138"/>
      <c r="E180" s="138"/>
      <c r="F180" s="13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38"/>
      <c r="B181" s="138"/>
      <c r="C181" s="206"/>
      <c r="D181" s="138"/>
      <c r="E181" s="138"/>
      <c r="F181" s="13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0"/>
      <c r="B182" s="138"/>
      <c r="C182" s="206"/>
      <c r="D182" s="138"/>
      <c r="E182" s="138"/>
      <c r="F182" s="13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8"/>
      <c r="B183" s="138"/>
      <c r="C183" s="206"/>
      <c r="D183" s="138"/>
      <c r="E183" s="138"/>
      <c r="F183" s="13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/>
      <c r="C184" s="206"/>
      <c r="D184" s="138"/>
      <c r="E184" s="138"/>
      <c r="F184" s="13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0"/>
      <c r="B185" s="138"/>
      <c r="C185" s="206"/>
      <c r="D185" s="138"/>
      <c r="E185" s="138"/>
      <c r="F185" s="13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38"/>
      <c r="B186" s="128"/>
      <c r="C186" s="206"/>
      <c r="D186" s="138"/>
      <c r="E186" s="138"/>
      <c r="F186" s="13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/>
      <c r="C187" s="206"/>
      <c r="D187" s="138"/>
      <c r="E187" s="138"/>
      <c r="F187" s="13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/>
      <c r="C188" s="206"/>
      <c r="D188" s="138"/>
      <c r="E188" s="138"/>
      <c r="F188" s="13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/>
      <c r="C189" s="206"/>
      <c r="D189" s="138"/>
      <c r="E189" s="138"/>
      <c r="F189" s="13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B190" s="138"/>
      <c r="C190" s="206"/>
      <c r="D190" s="138"/>
      <c r="E190" s="138"/>
      <c r="F190" s="13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98"/>
      <c r="C191" s="213"/>
      <c r="D191" s="138"/>
      <c r="E191" s="138"/>
      <c r="F191" s="13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38"/>
      <c r="B192" s="138"/>
      <c r="C192" s="206"/>
      <c r="D192" s="138"/>
      <c r="E192" s="138"/>
      <c r="F192" s="13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0"/>
      <c r="B193" s="138"/>
      <c r="C193" s="206"/>
      <c r="D193" s="138"/>
      <c r="E193" s="138"/>
      <c r="F193" s="13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38"/>
      <c r="B194" s="138"/>
      <c r="C194" s="206"/>
      <c r="D194" s="138"/>
      <c r="E194" s="138"/>
      <c r="F194" s="13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28"/>
      <c r="C195" s="206"/>
      <c r="D195" s="138"/>
      <c r="E195" s="138"/>
      <c r="F195" s="13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0"/>
      <c r="B196" s="138"/>
      <c r="C196" s="206"/>
      <c r="D196" s="138"/>
      <c r="E196" s="138"/>
      <c r="F196" s="13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8"/>
      <c r="B197" s="138"/>
      <c r="C197" s="206"/>
      <c r="D197" s="138"/>
      <c r="E197" s="138"/>
      <c r="F197" s="13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28"/>
      <c r="C198" s="206"/>
      <c r="D198" s="138"/>
      <c r="E198" s="138"/>
      <c r="F198" s="13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38"/>
      <c r="C199" s="206"/>
      <c r="D199" s="138"/>
      <c r="E199" s="138"/>
      <c r="F199" s="13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/>
      <c r="C200" s="206"/>
      <c r="D200" s="138"/>
      <c r="E200" s="138"/>
      <c r="F200" s="13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28"/>
      <c r="C201" s="206"/>
      <c r="D201" s="138"/>
      <c r="E201" s="138"/>
      <c r="F201" s="13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0"/>
      <c r="B202" s="195"/>
      <c r="C202" s="207"/>
      <c r="D202" s="195"/>
      <c r="E202" s="195"/>
      <c r="F202" s="19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3"/>
      <c r="B203" s="138"/>
      <c r="C203" s="206"/>
      <c r="D203" s="138"/>
      <c r="E203" s="138"/>
      <c r="F203" s="13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38"/>
      <c r="C204" s="206"/>
      <c r="D204" s="138"/>
      <c r="E204" s="138"/>
      <c r="F204" s="13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0"/>
      <c r="B205" s="128"/>
      <c r="C205" s="213"/>
      <c r="D205" s="138"/>
      <c r="E205" s="138"/>
      <c r="F205" s="138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7"/>
      <c r="B206" s="128"/>
      <c r="C206" s="206"/>
      <c r="D206" s="138"/>
      <c r="E206" s="138"/>
      <c r="F206" s="128"/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/>
      <c r="C207" s="206"/>
      <c r="D207" s="138"/>
      <c r="E207" s="138"/>
      <c r="F207" s="138"/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0"/>
      <c r="B208" s="138"/>
      <c r="C208" s="206"/>
      <c r="D208" s="138"/>
      <c r="E208" s="138"/>
      <c r="F208" s="138"/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62"/>
      <c r="B209" s="138"/>
      <c r="C209" s="206"/>
      <c r="D209" s="138"/>
      <c r="E209" s="138"/>
      <c r="F209" s="138"/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/>
      <c r="C210" s="206"/>
      <c r="D210" s="138"/>
      <c r="E210" s="138"/>
      <c r="F210" s="138"/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/>
      <c r="C211" s="206"/>
      <c r="D211" s="138"/>
      <c r="E211" s="138"/>
      <c r="F211" s="138"/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/>
      <c r="C212" s="206"/>
      <c r="D212" s="128"/>
      <c r="E212" s="138"/>
      <c r="F212" s="138"/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0"/>
      <c r="B213" s="138"/>
      <c r="C213" s="206"/>
      <c r="D213" s="138"/>
      <c r="E213" s="138"/>
      <c r="F213" s="138"/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8"/>
      <c r="B214" s="138"/>
      <c r="C214" s="206"/>
      <c r="D214" s="138"/>
      <c r="E214" s="138"/>
      <c r="F214" s="138"/>
      <c r="G214" s="14"/>
      <c r="H214" s="11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35"/>
      <c r="B215" s="149"/>
      <c r="C215" s="212"/>
      <c r="D215" s="149"/>
      <c r="E215" s="138"/>
      <c r="F215" s="138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28"/>
      <c r="C216" s="206"/>
      <c r="D216" s="138"/>
      <c r="E216" s="138"/>
      <c r="F216" s="138"/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0"/>
      <c r="B217" s="138"/>
      <c r="C217" s="206"/>
      <c r="D217" s="138"/>
      <c r="E217" s="138"/>
      <c r="F217" s="138"/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8"/>
      <c r="B218" s="128"/>
      <c r="C218" s="206"/>
      <c r="D218" s="138"/>
      <c r="E218" s="138"/>
      <c r="F218" s="138"/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/>
      <c r="C219" s="206"/>
      <c r="D219" s="138"/>
      <c r="E219" s="138"/>
      <c r="F219" s="138"/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B220" s="128"/>
      <c r="C220" s="206"/>
      <c r="D220" s="138"/>
      <c r="E220" s="138"/>
      <c r="F220" s="128"/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28"/>
      <c r="C221" s="206"/>
      <c r="D221" s="138"/>
      <c r="E221" s="138"/>
      <c r="F221" s="138"/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95"/>
      <c r="C222" s="207"/>
      <c r="D222" s="195"/>
      <c r="E222" s="195"/>
      <c r="F222" s="195"/>
      <c r="G222" s="14"/>
      <c r="H222" s="11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90"/>
      <c r="C223" s="206"/>
      <c r="D223" s="138"/>
      <c r="E223" s="138"/>
      <c r="F223" s="138"/>
      <c r="G223" s="14"/>
      <c r="H223" s="12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0"/>
      <c r="B224" s="128"/>
      <c r="C224" s="206"/>
      <c r="D224" s="138"/>
      <c r="E224" s="138"/>
      <c r="F224" s="138"/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38"/>
      <c r="B225" s="128"/>
      <c r="C225" s="206"/>
      <c r="D225" s="138"/>
      <c r="E225" s="138"/>
      <c r="F225" s="128"/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0"/>
      <c r="B226" s="128"/>
      <c r="C226" s="206"/>
      <c r="D226" s="138"/>
      <c r="E226" s="138"/>
      <c r="F226" s="128"/>
      <c r="G226" s="14"/>
      <c r="H226" s="11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/>
      <c r="C227" s="206"/>
      <c r="D227" s="138"/>
      <c r="E227" s="138"/>
      <c r="F227" s="138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8"/>
      <c r="B228" s="128"/>
      <c r="C228" s="206"/>
      <c r="D228" s="138"/>
      <c r="E228" s="138"/>
      <c r="F228" s="138"/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/>
      <c r="C229" s="206"/>
      <c r="D229" s="138"/>
      <c r="E229" s="138"/>
      <c r="F229" s="138"/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/>
      <c r="C230" s="206"/>
      <c r="D230" s="138"/>
      <c r="E230" s="138"/>
      <c r="F230" s="138"/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/>
      <c r="C231" s="206"/>
      <c r="D231" s="138"/>
      <c r="E231" s="138"/>
      <c r="F231" s="138"/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4"/>
      <c r="B232" s="195"/>
      <c r="C232" s="207"/>
      <c r="D232" s="195"/>
      <c r="E232" s="195"/>
      <c r="F232" s="199"/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40"/>
      <c r="B233" s="138"/>
      <c r="C233" s="206"/>
      <c r="D233" s="138"/>
      <c r="E233" s="138"/>
      <c r="F233" s="138"/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38"/>
      <c r="B234" s="149"/>
      <c r="C234" s="206"/>
      <c r="D234" s="138"/>
      <c r="E234" s="138"/>
      <c r="F234" s="138"/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/>
      <c r="C235" s="206"/>
      <c r="D235" s="138"/>
      <c r="E235" s="138"/>
      <c r="F235" s="138"/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C236" s="206"/>
      <c r="D236" s="138"/>
      <c r="E236" s="138"/>
      <c r="F236" s="138"/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52"/>
      <c r="C237" s="206"/>
      <c r="D237" s="138"/>
      <c r="E237" s="138"/>
      <c r="F237" s="138"/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40"/>
      <c r="B238" s="138"/>
      <c r="C238" s="206"/>
      <c r="D238" s="138"/>
      <c r="E238" s="138"/>
      <c r="F238" s="138"/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C239" s="206"/>
      <c r="D239" s="138"/>
      <c r="E239" s="138"/>
      <c r="F239" s="128"/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C240" s="213"/>
      <c r="D240" s="138"/>
      <c r="E240" s="138"/>
      <c r="F240" s="138"/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38"/>
      <c r="C241" s="206"/>
      <c r="D241" s="138"/>
      <c r="E241" s="138"/>
      <c r="F241" s="138"/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38"/>
      <c r="C242" s="206"/>
      <c r="D242" s="138"/>
      <c r="E242" s="138"/>
      <c r="F242" s="128"/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200"/>
      <c r="B243" s="201"/>
      <c r="C243" s="207"/>
      <c r="D243" s="195"/>
      <c r="E243" s="195"/>
      <c r="F243" s="195"/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/>
      <c r="C244" s="206"/>
      <c r="D244" s="138"/>
      <c r="E244" s="138"/>
      <c r="F244" s="138"/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/>
      <c r="C245" s="206"/>
      <c r="D245" s="113"/>
      <c r="E245" s="138"/>
      <c r="F245" s="138"/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40"/>
      <c r="C246" s="221"/>
      <c r="D246" s="90"/>
      <c r="E246" s="90"/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62"/>
      <c r="B247" s="138"/>
      <c r="C247" s="206"/>
      <c r="D247" s="138"/>
      <c r="E247" s="138"/>
      <c r="F247" s="138"/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/>
      <c r="B248" s="138"/>
      <c r="C248" s="206"/>
      <c r="D248" s="138"/>
      <c r="E248" s="138"/>
      <c r="F248" s="138"/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202"/>
      <c r="B249" s="196"/>
      <c r="C249" s="219"/>
      <c r="D249" s="196"/>
      <c r="E249" s="195"/>
      <c r="F249" s="195"/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40"/>
      <c r="B250" s="138"/>
      <c r="C250" s="206"/>
      <c r="D250" s="138"/>
      <c r="E250" s="138"/>
      <c r="F250" s="138"/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38"/>
      <c r="B251" s="138"/>
      <c r="C251" s="206"/>
      <c r="D251" s="138"/>
      <c r="E251" s="138"/>
      <c r="F251" s="138"/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40"/>
      <c r="B252" s="138"/>
      <c r="C252" s="206"/>
      <c r="D252" s="138"/>
      <c r="E252" s="138"/>
      <c r="F252" s="138"/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38"/>
      <c r="B253" s="138"/>
      <c r="C253" s="213"/>
      <c r="D253" s="138"/>
      <c r="E253" s="138"/>
      <c r="F253" s="138"/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B254" s="138"/>
      <c r="C254" s="206"/>
      <c r="D254" s="138"/>
      <c r="E254" s="138"/>
      <c r="F254" s="138"/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38"/>
      <c r="B255" s="138"/>
      <c r="C255" s="206"/>
      <c r="D255" s="138"/>
      <c r="E255" s="138"/>
      <c r="F255" s="138"/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/>
      <c r="B256" s="138"/>
      <c r="C256" s="206"/>
      <c r="D256" s="138"/>
      <c r="E256" s="138"/>
      <c r="F256" s="138"/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38"/>
      <c r="B257" s="196"/>
      <c r="C257" s="219"/>
      <c r="D257" s="195"/>
      <c r="E257" s="195"/>
      <c r="F257" s="195"/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38"/>
      <c r="B258" s="138"/>
      <c r="C258" s="206"/>
      <c r="D258" s="138"/>
      <c r="E258" s="138"/>
      <c r="F258" s="138"/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38"/>
      <c r="B259" s="195"/>
      <c r="C259" s="207"/>
      <c r="D259" s="195"/>
      <c r="E259" s="195"/>
      <c r="F259" s="195"/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38"/>
      <c r="B260" s="196"/>
      <c r="C260" s="207"/>
      <c r="D260" s="195"/>
      <c r="E260" s="195"/>
      <c r="F260" s="195"/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38"/>
      <c r="C261" s="206"/>
      <c r="D261" s="113"/>
      <c r="E261" s="138"/>
      <c r="F261" s="138"/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40"/>
      <c r="B262" s="138"/>
      <c r="C262" s="206"/>
      <c r="D262" s="113"/>
      <c r="E262" s="138"/>
      <c r="F262" s="138"/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/>
      <c r="C263" s="206"/>
      <c r="D263" s="113"/>
      <c r="E263" s="138"/>
      <c r="F263" s="138"/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40"/>
      <c r="B264" s="138"/>
      <c r="C264" s="206"/>
      <c r="D264" s="113"/>
      <c r="E264" s="138"/>
      <c r="F264" s="138"/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38"/>
      <c r="B265" s="138"/>
      <c r="C265" s="206"/>
      <c r="D265" s="138"/>
      <c r="E265" s="138"/>
      <c r="F265" s="138"/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40"/>
      <c r="B266" s="138"/>
      <c r="C266" s="206"/>
      <c r="D266" s="138"/>
      <c r="E266" s="138"/>
      <c r="F266" s="138"/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36.75" customHeight="1">
      <c r="A267" s="140"/>
      <c r="B267" s="138"/>
      <c r="C267" s="206"/>
      <c r="D267" s="138"/>
      <c r="E267" s="138"/>
      <c r="F267" s="138"/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/>
      <c r="C268" s="206"/>
      <c r="D268" s="138"/>
      <c r="E268" s="138"/>
      <c r="F268" s="138"/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40"/>
      <c r="B269" s="138"/>
      <c r="C269" s="206"/>
      <c r="D269" s="138"/>
      <c r="E269" s="138"/>
      <c r="F269" s="138"/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38"/>
      <c r="B270" s="138"/>
      <c r="C270" s="206"/>
      <c r="D270" s="138"/>
      <c r="E270" s="138"/>
      <c r="F270" s="138"/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40"/>
      <c r="B271" s="138"/>
      <c r="C271" s="206"/>
      <c r="D271" s="138"/>
      <c r="E271" s="138"/>
      <c r="F271" s="138"/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38"/>
      <c r="B272" s="138"/>
      <c r="C272" s="206"/>
      <c r="D272" s="138"/>
      <c r="E272" s="138"/>
      <c r="F272" s="138"/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40"/>
      <c r="B273" s="138"/>
      <c r="C273" s="206"/>
      <c r="D273" s="138"/>
      <c r="E273" s="138"/>
      <c r="F273" s="138"/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38"/>
      <c r="B274" s="128"/>
      <c r="C274" s="206"/>
      <c r="D274" s="138"/>
      <c r="E274" s="138"/>
      <c r="F274" s="138"/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38"/>
      <c r="C275" s="206"/>
      <c r="D275" s="138"/>
      <c r="E275" s="138"/>
      <c r="F275" s="138"/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40"/>
      <c r="B276" s="128"/>
      <c r="C276" s="206"/>
      <c r="D276" s="138"/>
      <c r="E276" s="138"/>
      <c r="F276" s="138"/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38"/>
      <c r="B277" s="128"/>
      <c r="C277" s="206"/>
      <c r="D277" s="138"/>
      <c r="E277" s="138"/>
      <c r="F277" s="138"/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40"/>
      <c r="B278" s="138"/>
      <c r="C278" s="213"/>
      <c r="D278" s="138"/>
      <c r="E278" s="138"/>
      <c r="F278" s="138"/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38"/>
      <c r="B279" s="138"/>
      <c r="C279" s="221"/>
      <c r="D279" s="138"/>
      <c r="E279" s="138"/>
      <c r="F279" s="138"/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40"/>
      <c r="B280" s="128"/>
      <c r="C280" s="206"/>
      <c r="D280" s="138"/>
      <c r="E280" s="138"/>
      <c r="F280" s="138"/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38"/>
      <c r="B281" s="195"/>
      <c r="C281" s="207"/>
      <c r="D281" s="195"/>
      <c r="E281" s="195"/>
      <c r="F281" s="195"/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/>
      <c r="C282" s="206"/>
      <c r="D282" s="138"/>
      <c r="E282" s="138"/>
      <c r="F282" s="138"/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38"/>
      <c r="C283" s="206"/>
      <c r="D283" s="138"/>
      <c r="E283" s="138"/>
      <c r="F283" s="138"/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28"/>
      <c r="C284" s="206"/>
      <c r="D284" s="138"/>
      <c r="E284" s="138"/>
      <c r="F284" s="138"/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/>
      <c r="C285" s="206"/>
      <c r="D285" s="138"/>
      <c r="E285" s="138"/>
      <c r="F285" s="138"/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/>
      <c r="C286" s="206"/>
      <c r="D286" s="138"/>
      <c r="E286" s="138"/>
      <c r="F286" s="138"/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40"/>
      <c r="B287" s="138"/>
      <c r="C287" s="206"/>
      <c r="D287" s="138"/>
      <c r="E287" s="138"/>
      <c r="F287" s="138"/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38"/>
      <c r="B288" s="128"/>
      <c r="C288" s="206"/>
      <c r="D288" s="138"/>
      <c r="E288" s="138"/>
      <c r="F288" s="138"/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/>
      <c r="C289" s="206"/>
      <c r="D289" s="138"/>
      <c r="E289" s="138"/>
      <c r="F289" s="138"/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B290" s="128"/>
      <c r="C290" s="206"/>
      <c r="D290" s="138"/>
      <c r="E290" s="138"/>
      <c r="F290" s="138"/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38"/>
      <c r="B291" s="90"/>
      <c r="C291" s="206"/>
      <c r="D291" s="138"/>
      <c r="E291" s="138"/>
      <c r="F291" s="138"/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40"/>
      <c r="B292" s="128"/>
      <c r="C292" s="206"/>
      <c r="D292" s="138"/>
      <c r="E292" s="138"/>
      <c r="F292" s="138"/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38"/>
      <c r="B293" s="128"/>
      <c r="C293" s="206"/>
      <c r="D293" s="138"/>
      <c r="E293" s="138"/>
      <c r="F293" s="138"/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/>
      <c r="C294" s="206"/>
      <c r="D294" s="138"/>
      <c r="E294" s="138"/>
      <c r="F294" s="138"/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/>
      <c r="C295" s="206"/>
      <c r="D295" s="138"/>
      <c r="E295" s="138"/>
      <c r="F295" s="138"/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/>
      <c r="C296" s="206"/>
      <c r="D296" s="138"/>
      <c r="E296" s="138"/>
      <c r="F296" s="138"/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/>
      <c r="C297" s="206"/>
      <c r="D297" s="138"/>
      <c r="E297" s="138"/>
      <c r="F297" s="128"/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40"/>
      <c r="B298" s="128"/>
      <c r="C298" s="206"/>
      <c r="D298" s="138"/>
      <c r="E298" s="138"/>
      <c r="F298" s="138"/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38"/>
      <c r="B299" s="128"/>
      <c r="C299" s="206"/>
      <c r="D299" s="138"/>
      <c r="E299" s="138"/>
      <c r="F299" s="138"/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22.5" customHeight="1">
      <c r="A300" s="140"/>
      <c r="B300" s="128"/>
      <c r="C300" s="206"/>
      <c r="D300" s="138"/>
      <c r="E300" s="138"/>
      <c r="F300" s="138"/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38"/>
      <c r="B301" s="128"/>
      <c r="C301" s="206"/>
      <c r="D301" s="138"/>
      <c r="E301" s="138"/>
      <c r="F301" s="138"/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40"/>
      <c r="B302" s="128"/>
      <c r="C302" s="206"/>
      <c r="D302" s="138"/>
      <c r="E302" s="138"/>
      <c r="F302" s="128"/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38"/>
      <c r="B303" s="128"/>
      <c r="C303" s="206"/>
      <c r="D303" s="138"/>
      <c r="E303" s="138"/>
      <c r="F303" s="128"/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96"/>
      <c r="C304" s="207"/>
      <c r="D304" s="195"/>
      <c r="E304" s="195"/>
      <c r="F304" s="196"/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38"/>
      <c r="B305" s="138"/>
      <c r="C305" s="213"/>
      <c r="D305" s="128"/>
      <c r="E305" s="138"/>
      <c r="F305" s="128"/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C306" s="206"/>
      <c r="D306" s="138"/>
      <c r="E306" s="138"/>
      <c r="F306" s="138"/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C307" s="206"/>
      <c r="D307" s="138"/>
      <c r="E307" s="138"/>
      <c r="F307" s="138"/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40"/>
      <c r="B308" s="128"/>
      <c r="C308" s="206"/>
      <c r="D308" s="138"/>
      <c r="E308" s="138"/>
      <c r="F308" s="138"/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28"/>
      <c r="C309" s="206"/>
      <c r="D309" s="138"/>
      <c r="E309" s="138"/>
      <c r="F309" s="138"/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38"/>
      <c r="B310" s="138"/>
      <c r="C310" s="206"/>
      <c r="D310" s="138"/>
      <c r="E310" s="138"/>
      <c r="F310" s="138"/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/>
      <c r="C311" s="206"/>
      <c r="D311" s="138"/>
      <c r="E311" s="138"/>
      <c r="F311" s="138"/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38"/>
      <c r="C312" s="206"/>
      <c r="D312" s="138"/>
      <c r="E312" s="138"/>
      <c r="F312" s="138"/>
      <c r="G312" s="100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/>
      <c r="C313" s="213"/>
      <c r="D313" s="138"/>
      <c r="E313" s="138"/>
      <c r="F313" s="128"/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40"/>
      <c r="B314" s="128"/>
      <c r="C314" s="213"/>
      <c r="D314" s="138"/>
      <c r="E314" s="138"/>
      <c r="F314" s="128"/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35"/>
      <c r="C315" s="213"/>
      <c r="D315" s="128"/>
      <c r="E315" s="138"/>
      <c r="F315" s="128"/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213"/>
      <c r="D316" s="128"/>
      <c r="E316" s="138"/>
      <c r="F316" s="13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40"/>
      <c r="B317" s="128"/>
      <c r="C317" s="206"/>
      <c r="D317" s="138"/>
      <c r="E317" s="138"/>
      <c r="F317" s="138"/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38"/>
      <c r="B318" s="128"/>
      <c r="C318" s="206"/>
      <c r="D318" s="138"/>
      <c r="E318" s="128"/>
      <c r="F318" s="128"/>
      <c r="G318" s="112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40"/>
      <c r="B319" s="138"/>
      <c r="C319" s="213"/>
      <c r="D319" s="138"/>
      <c r="E319" s="138"/>
      <c r="F319" s="138"/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38"/>
      <c r="B320" s="128"/>
      <c r="C320" s="206"/>
      <c r="D320" s="138"/>
      <c r="E320" s="138"/>
      <c r="F320" s="128"/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/>
      <c r="C321" s="206"/>
      <c r="D321" s="138"/>
      <c r="E321" s="138"/>
      <c r="F321" s="128"/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40"/>
      <c r="B322" s="128"/>
      <c r="C322" s="206"/>
      <c r="D322" s="138"/>
      <c r="E322" s="138"/>
      <c r="F322" s="138"/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38"/>
      <c r="B323" s="128"/>
      <c r="C323" s="206"/>
      <c r="D323" s="138"/>
      <c r="E323" s="138"/>
      <c r="F323" s="138"/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38"/>
      <c r="C324" s="206"/>
      <c r="D324" s="138"/>
      <c r="E324" s="138"/>
      <c r="F324" s="138"/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/>
      <c r="C325" s="206"/>
      <c r="D325" s="138"/>
      <c r="E325" s="138"/>
      <c r="F325" s="128"/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40"/>
      <c r="B326" s="128"/>
      <c r="C326" s="206"/>
      <c r="D326" s="138"/>
      <c r="E326" s="138"/>
      <c r="F326" s="128"/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38"/>
      <c r="B327" s="138"/>
      <c r="C327" s="206"/>
      <c r="D327" s="138"/>
      <c r="E327" s="138"/>
      <c r="F327" s="138"/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40"/>
      <c r="B328" s="128"/>
      <c r="C328" s="206"/>
      <c r="D328" s="138"/>
      <c r="E328" s="138"/>
      <c r="F328" s="138"/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38"/>
      <c r="B329" s="196"/>
      <c r="C329" s="207"/>
      <c r="D329" s="195"/>
      <c r="E329" s="195"/>
      <c r="F329" s="196"/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C330" s="206"/>
      <c r="D330" s="138"/>
      <c r="E330" s="138"/>
      <c r="F330" s="138"/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95"/>
      <c r="C331" s="207"/>
      <c r="D331" s="195"/>
      <c r="E331" s="195"/>
      <c r="F331" s="195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40"/>
      <c r="B332" s="149"/>
      <c r="C332" s="212"/>
      <c r="D332" s="149"/>
      <c r="E332" s="138"/>
      <c r="F332" s="138"/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/>
      <c r="C333" s="206"/>
      <c r="D333" s="138"/>
      <c r="E333" s="138"/>
      <c r="F333" s="128"/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38"/>
      <c r="C334" s="213"/>
      <c r="D334" s="138"/>
      <c r="E334" s="138"/>
      <c r="F334" s="138"/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24.0" customHeight="1">
      <c r="A335" s="138"/>
      <c r="B335" s="128"/>
      <c r="C335" s="206"/>
      <c r="D335" s="138"/>
      <c r="E335" s="138"/>
      <c r="F335" s="138"/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/>
      <c r="C336" s="206"/>
      <c r="D336" s="138"/>
      <c r="E336" s="138"/>
      <c r="F336" s="138"/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38"/>
      <c r="C337" s="206"/>
      <c r="D337" s="128"/>
      <c r="E337" s="138"/>
      <c r="F337" s="138"/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40"/>
      <c r="B338" s="128"/>
      <c r="C338" s="206"/>
      <c r="D338" s="138"/>
      <c r="E338" s="138"/>
      <c r="F338" s="138"/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38"/>
      <c r="B339" s="128"/>
      <c r="C339" s="206"/>
      <c r="D339" s="138"/>
      <c r="E339" s="138"/>
      <c r="F339" s="138"/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/>
      <c r="C340" s="206"/>
      <c r="D340" s="138"/>
      <c r="E340" s="138"/>
      <c r="F340" s="128"/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/>
      <c r="C341" s="206"/>
      <c r="D341" s="138"/>
      <c r="E341" s="138"/>
      <c r="F341" s="138"/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40"/>
      <c r="B342" s="128"/>
      <c r="C342" s="206"/>
      <c r="D342" s="138"/>
      <c r="E342" s="138"/>
      <c r="F342" s="128"/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38"/>
      <c r="B343" s="128"/>
      <c r="C343" s="206"/>
      <c r="D343" s="138"/>
      <c r="E343" s="138"/>
      <c r="F343" s="138"/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/>
      <c r="C344" s="206"/>
      <c r="D344" s="138"/>
      <c r="E344" s="138"/>
      <c r="F344" s="128"/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40"/>
      <c r="B345" s="128"/>
      <c r="C345" s="206"/>
      <c r="D345" s="138"/>
      <c r="E345" s="138"/>
      <c r="F345" s="138"/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C346" s="213"/>
      <c r="D346" s="138"/>
      <c r="E346" s="138"/>
      <c r="F346" s="138"/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38"/>
      <c r="B347" s="138"/>
      <c r="C347" s="206"/>
      <c r="D347" s="138"/>
      <c r="E347" s="138"/>
      <c r="F347" s="138"/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40"/>
      <c r="B348" s="138"/>
      <c r="C348" s="212"/>
      <c r="D348" s="138"/>
      <c r="E348" s="138"/>
      <c r="F348" s="138"/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7"/>
      <c r="B349" s="138"/>
      <c r="C349" s="212"/>
      <c r="D349" s="138"/>
      <c r="E349" s="138"/>
      <c r="F349" s="138"/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38"/>
      <c r="B350" s="138"/>
      <c r="C350" s="212"/>
      <c r="D350" s="138"/>
      <c r="E350" s="138"/>
      <c r="F350" s="128"/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C351" s="206"/>
      <c r="D351" s="138"/>
      <c r="E351" s="138"/>
      <c r="F351" s="138"/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28"/>
      <c r="C352" s="206"/>
      <c r="D352" s="138"/>
      <c r="E352" s="138"/>
      <c r="F352" s="138"/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38"/>
      <c r="C353" s="206"/>
      <c r="D353" s="138"/>
      <c r="E353" s="138"/>
      <c r="F353" s="138"/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38"/>
      <c r="B354" s="128"/>
      <c r="C354" s="206"/>
      <c r="D354" s="138"/>
      <c r="E354" s="138"/>
      <c r="F354" s="138"/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/>
      <c r="C355" s="206"/>
      <c r="D355" s="138"/>
      <c r="E355" s="138"/>
      <c r="F355" s="138"/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/>
      <c r="C356" s="206"/>
      <c r="D356" s="138"/>
      <c r="E356" s="138"/>
      <c r="F356" s="138"/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40"/>
      <c r="B357" s="128"/>
      <c r="C357" s="206"/>
      <c r="D357" s="138"/>
      <c r="E357" s="138"/>
      <c r="F357" s="138"/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38"/>
      <c r="B358" s="128"/>
      <c r="C358" s="206"/>
      <c r="D358" s="138"/>
      <c r="E358" s="138"/>
      <c r="F358" s="138"/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/>
      <c r="C359" s="206"/>
      <c r="D359" s="138"/>
      <c r="E359" s="138"/>
      <c r="F359" s="138"/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40"/>
      <c r="B360" s="138"/>
      <c r="C360" s="206"/>
      <c r="D360" s="138"/>
      <c r="E360" s="138"/>
      <c r="F360" s="138"/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23.25" customHeight="1">
      <c r="A361" s="138"/>
      <c r="B361" s="138"/>
      <c r="C361" s="206"/>
      <c r="D361" s="138"/>
      <c r="E361" s="138"/>
      <c r="F361" s="138"/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6"/>
      <c r="B362" s="136"/>
      <c r="C362" s="206"/>
      <c r="D362" s="136"/>
      <c r="E362" s="138"/>
      <c r="F362" s="138"/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38"/>
      <c r="B363" s="128"/>
      <c r="C363" s="206"/>
      <c r="D363" s="138"/>
      <c r="E363" s="138"/>
      <c r="F363" s="138"/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C364" s="206"/>
      <c r="D364" s="138"/>
      <c r="E364" s="138"/>
      <c r="F364" s="138"/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/>
      <c r="C365" s="206"/>
      <c r="D365" s="138"/>
      <c r="E365" s="138"/>
      <c r="F365" s="138"/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40"/>
      <c r="B366" s="128"/>
      <c r="C366" s="206"/>
      <c r="D366" s="138"/>
      <c r="E366" s="138"/>
      <c r="F366" s="138"/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38"/>
      <c r="B367" s="128"/>
      <c r="C367" s="206"/>
      <c r="D367" s="138"/>
      <c r="E367" s="138"/>
      <c r="F367" s="138"/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/>
      <c r="C368" s="206"/>
      <c r="D368" s="138"/>
      <c r="E368" s="138"/>
      <c r="F368" s="138"/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40"/>
      <c r="B369" s="138"/>
      <c r="C369" s="206"/>
      <c r="D369" s="138"/>
      <c r="E369" s="138"/>
      <c r="F369" s="128"/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36"/>
      <c r="B370" s="138"/>
      <c r="C370" s="206"/>
      <c r="D370" s="138"/>
      <c r="E370" s="138"/>
      <c r="F370" s="128"/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/>
      <c r="C371" s="206"/>
      <c r="D371" s="138"/>
      <c r="E371" s="138"/>
      <c r="F371" s="128"/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/>
      <c r="C372" s="206"/>
      <c r="D372" s="138"/>
      <c r="E372" s="138"/>
      <c r="F372" s="128"/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40"/>
      <c r="B373" s="138"/>
      <c r="C373" s="206"/>
      <c r="D373" s="138"/>
      <c r="E373" s="138"/>
      <c r="F373" s="138"/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38"/>
      <c r="B374" s="128"/>
      <c r="C374" s="206"/>
      <c r="D374" s="128"/>
      <c r="E374" s="138"/>
      <c r="F374" s="138"/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40"/>
      <c r="B375" s="128"/>
      <c r="C375" s="206"/>
      <c r="D375" s="138"/>
      <c r="E375" s="138"/>
      <c r="F375" s="138"/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6.5" customHeight="1">
      <c r="A376" s="140"/>
      <c r="B376" s="90"/>
      <c r="C376" s="206"/>
      <c r="D376" s="138"/>
      <c r="E376" s="138"/>
      <c r="F376" s="138"/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/>
      <c r="C377" s="206"/>
      <c r="D377" s="138"/>
      <c r="E377" s="138"/>
      <c r="F377" s="138"/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38"/>
      <c r="B378" s="138"/>
      <c r="C378" s="206"/>
      <c r="D378" s="138"/>
      <c r="E378" s="138"/>
      <c r="F378" s="138"/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/>
      <c r="C379" s="206"/>
      <c r="D379" s="138"/>
      <c r="E379" s="138"/>
      <c r="F379" s="138"/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/>
      <c r="C380" s="206"/>
      <c r="D380" s="138"/>
      <c r="E380" s="138"/>
      <c r="F380" s="138"/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203"/>
      <c r="B381" s="138"/>
      <c r="C381" s="206"/>
      <c r="D381" s="138"/>
      <c r="E381" s="138"/>
      <c r="F381" s="138"/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/>
      <c r="C382" s="206"/>
      <c r="D382" s="138"/>
      <c r="E382" s="138"/>
      <c r="F382" s="128"/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/>
      <c r="C383" s="206"/>
      <c r="D383" s="138"/>
      <c r="E383" s="138"/>
      <c r="F383" s="128"/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/>
      <c r="C384" s="206"/>
      <c r="D384" s="138"/>
      <c r="E384" s="138"/>
      <c r="F384" s="128"/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/>
      <c r="C385" s="206"/>
      <c r="D385" s="138"/>
      <c r="E385" s="138"/>
      <c r="F385" s="138"/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28"/>
      <c r="C386" s="206"/>
      <c r="D386" s="138"/>
      <c r="E386" s="138"/>
      <c r="F386" s="138"/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38"/>
      <c r="C387" s="206"/>
      <c r="D387" s="138"/>
      <c r="E387" s="138"/>
      <c r="F387" s="138"/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28"/>
      <c r="C388" s="206"/>
      <c r="D388" s="138"/>
      <c r="E388" s="138"/>
      <c r="F388" s="138"/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/>
      <c r="C389" s="206"/>
      <c r="D389" s="138"/>
      <c r="E389" s="138"/>
      <c r="F389" s="138"/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40"/>
      <c r="B390" s="138"/>
      <c r="C390" s="206"/>
      <c r="D390" s="138"/>
      <c r="E390" s="138"/>
      <c r="F390" s="138"/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38"/>
      <c r="B391" s="138"/>
      <c r="C391" s="206"/>
      <c r="D391" s="138"/>
      <c r="E391" s="138"/>
      <c r="F391" s="138"/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/>
      <c r="C392" s="206"/>
      <c r="D392" s="138"/>
      <c r="E392" s="138"/>
      <c r="F392" s="138"/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/>
      <c r="C393" s="206"/>
      <c r="D393" s="138"/>
      <c r="E393" s="138"/>
      <c r="F393" s="138"/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90"/>
      <c r="C394" s="206"/>
      <c r="D394" s="138"/>
      <c r="E394" s="138"/>
      <c r="F394" s="138"/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/>
      <c r="C395" s="206"/>
      <c r="D395" s="138"/>
      <c r="E395" s="138"/>
      <c r="F395" s="138"/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40"/>
      <c r="B396" s="138"/>
      <c r="C396" s="206"/>
      <c r="D396" s="138"/>
      <c r="E396" s="138"/>
      <c r="F396" s="138"/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38"/>
      <c r="B397" s="138"/>
      <c r="C397" s="206"/>
      <c r="D397" s="138"/>
      <c r="E397" s="138"/>
      <c r="F397" s="138"/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40"/>
      <c r="B398" s="138"/>
      <c r="C398" s="206"/>
      <c r="D398" s="138"/>
      <c r="E398" s="138"/>
      <c r="F398" s="138"/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/>
      <c r="C399" s="206"/>
      <c r="D399" s="138"/>
      <c r="E399" s="138"/>
      <c r="F399" s="138"/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38"/>
      <c r="B400" s="138"/>
      <c r="C400" s="206"/>
      <c r="D400" s="138"/>
      <c r="E400" s="138"/>
      <c r="F400" s="138"/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/>
      <c r="C401" s="206"/>
      <c r="D401" s="138"/>
      <c r="E401" s="138"/>
      <c r="F401" s="138"/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28"/>
      <c r="C402" s="206"/>
      <c r="D402" s="138"/>
      <c r="E402" s="138"/>
      <c r="F402" s="138"/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/>
      <c r="C403" s="206"/>
      <c r="D403" s="138"/>
      <c r="E403" s="138"/>
      <c r="F403" s="138"/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40"/>
      <c r="C404" s="206"/>
      <c r="D404" s="138"/>
      <c r="E404" s="138"/>
      <c r="F404" s="128"/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52"/>
      <c r="C405" s="206"/>
      <c r="D405" s="138"/>
      <c r="E405" s="138"/>
      <c r="F405" s="138"/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28"/>
      <c r="C406" s="206"/>
      <c r="D406" s="138"/>
      <c r="E406" s="138"/>
      <c r="F406" s="138"/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38"/>
      <c r="C407" s="206"/>
      <c r="D407" s="138"/>
      <c r="E407" s="138"/>
      <c r="F407" s="138"/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/>
      <c r="C408" s="206"/>
      <c r="D408" s="138"/>
      <c r="E408" s="138"/>
      <c r="F408" s="138"/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40"/>
      <c r="B409" s="128"/>
      <c r="C409" s="206"/>
      <c r="D409" s="138"/>
      <c r="E409" s="138"/>
      <c r="F409" s="138"/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38"/>
      <c r="B410" s="128"/>
      <c r="C410" s="206"/>
      <c r="D410" s="138"/>
      <c r="E410" s="138"/>
      <c r="F410" s="138"/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28"/>
      <c r="C411" s="206"/>
      <c r="D411" s="138"/>
      <c r="E411" s="138"/>
      <c r="F411" s="138"/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/>
      <c r="C412" s="206"/>
      <c r="D412" s="138"/>
      <c r="E412" s="138"/>
      <c r="F412" s="138"/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38"/>
      <c r="B413" s="138"/>
      <c r="C413" s="206"/>
      <c r="D413" s="138"/>
      <c r="E413" s="138"/>
      <c r="F413" s="138"/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40"/>
      <c r="B414" s="138"/>
      <c r="C414" s="206"/>
      <c r="D414" s="138"/>
      <c r="E414" s="138"/>
      <c r="F414" s="138"/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38"/>
      <c r="B415" s="138"/>
      <c r="C415" s="206"/>
      <c r="D415" s="138"/>
      <c r="E415" s="138"/>
      <c r="F415" s="128"/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40"/>
      <c r="B416" s="128"/>
      <c r="C416" s="206"/>
      <c r="D416" s="138"/>
      <c r="E416" s="138"/>
      <c r="F416" s="138"/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52"/>
      <c r="B417" s="128"/>
      <c r="C417" s="206"/>
      <c r="D417" s="138"/>
      <c r="E417" s="138"/>
      <c r="F417" s="138"/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40"/>
      <c r="B418" s="138"/>
      <c r="C418" s="206"/>
      <c r="D418" s="138"/>
      <c r="E418" s="138"/>
      <c r="F418" s="138"/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88"/>
      <c r="B419" s="138"/>
      <c r="C419" s="206"/>
      <c r="D419" s="138"/>
      <c r="E419" s="138"/>
      <c r="F419" s="138"/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38"/>
      <c r="B420" s="138"/>
      <c r="C420" s="206"/>
      <c r="D420" s="138"/>
      <c r="E420" s="138"/>
      <c r="F420" s="138"/>
      <c r="G420" s="100"/>
      <c r="H420" s="14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28"/>
      <c r="B421" s="128"/>
      <c r="C421" s="206"/>
      <c r="D421" s="128"/>
      <c r="E421" s="138"/>
      <c r="F421" s="128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/>
      <c r="C422" s="213"/>
      <c r="D422" s="128"/>
      <c r="E422" s="138"/>
      <c r="F422" s="138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/>
      <c r="C423" s="213"/>
      <c r="D423" s="128"/>
      <c r="E423" s="138"/>
      <c r="F423" s="138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/>
      <c r="C424" s="213"/>
      <c r="D424" s="128"/>
      <c r="E424" s="138"/>
      <c r="F424" s="138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/>
      <c r="C425" s="213"/>
      <c r="D425" s="128"/>
      <c r="E425" s="138"/>
      <c r="F425" s="138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7"/>
      <c r="B426" s="128"/>
      <c r="C426" s="213"/>
      <c r="D426" s="128"/>
      <c r="E426" s="138"/>
      <c r="F426" s="138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38"/>
      <c r="B427" s="128"/>
      <c r="C427" s="213"/>
      <c r="D427" s="128"/>
      <c r="E427" s="138"/>
      <c r="F427" s="90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63"/>
      <c r="B428" s="128"/>
      <c r="C428" s="213"/>
      <c r="D428" s="128"/>
      <c r="E428" s="138"/>
      <c r="F428" s="138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38"/>
      <c r="C429" s="213"/>
      <c r="D429" s="138"/>
      <c r="E429" s="138"/>
      <c r="F429" s="138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C430" s="213"/>
      <c r="D430" s="128"/>
      <c r="E430" s="138"/>
      <c r="F430" s="128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/>
      <c r="C431" s="213"/>
      <c r="D431" s="128"/>
      <c r="E431" s="138"/>
      <c r="F431" s="128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/>
      <c r="C432" s="213"/>
      <c r="D432" s="128"/>
      <c r="E432" s="138"/>
      <c r="F432" s="128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/>
      <c r="C433" s="213"/>
      <c r="D433" s="128"/>
      <c r="E433" s="128"/>
      <c r="F433" s="128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/>
      <c r="C434" s="213"/>
      <c r="D434" s="128"/>
      <c r="E434" s="128"/>
      <c r="F434" s="128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/>
      <c r="C435" s="213"/>
      <c r="D435" s="128"/>
      <c r="E435" s="128"/>
      <c r="F435" s="128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204"/>
      <c r="C436" s="225"/>
      <c r="D436" s="204"/>
      <c r="E436" s="204"/>
      <c r="F436" s="204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28"/>
      <c r="B437" s="128"/>
      <c r="C437" s="213"/>
      <c r="D437" s="128"/>
      <c r="E437" s="128"/>
      <c r="F437" s="128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C438" s="213"/>
      <c r="D438" s="128"/>
      <c r="E438" s="128"/>
      <c r="F438" s="128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/>
      <c r="C439" s="213"/>
      <c r="D439" s="128"/>
      <c r="E439" s="128"/>
      <c r="F439" s="128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/>
      <c r="C440" s="213"/>
      <c r="D440" s="128"/>
      <c r="E440" s="128"/>
      <c r="F440" s="128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/>
      <c r="C441" s="213"/>
      <c r="D441" s="128"/>
      <c r="E441" s="128"/>
      <c r="F441" s="128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/>
      <c r="C442" s="213"/>
      <c r="D442" s="128"/>
      <c r="E442" s="128"/>
      <c r="F442" s="128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7"/>
      <c r="B443" s="128"/>
      <c r="C443" s="213"/>
      <c r="D443" s="128"/>
      <c r="E443" s="128"/>
      <c r="F443" s="128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8"/>
      <c r="B444" s="128"/>
      <c r="C444" s="213"/>
      <c r="D444" s="128"/>
      <c r="E444" s="128"/>
      <c r="F444" s="128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/>
      <c r="C445" s="213"/>
      <c r="D445" s="90"/>
      <c r="E445" s="128"/>
      <c r="F445" s="128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/>
      <c r="C446" s="213"/>
      <c r="D446" s="128"/>
      <c r="E446" s="128"/>
      <c r="F446" s="128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28"/>
      <c r="B447" s="196"/>
      <c r="C447" s="219"/>
      <c r="D447" s="196"/>
      <c r="E447" s="196"/>
      <c r="F447" s="196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28"/>
      <c r="B448" s="128"/>
      <c r="C448" s="213"/>
      <c r="D448" s="128"/>
      <c r="E448" s="128"/>
      <c r="F448" s="128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ht="15.75" customHeight="1">
      <c r="A449" s="137"/>
      <c r="B449" s="128"/>
      <c r="C449" s="213"/>
      <c r="D449" s="128"/>
      <c r="E449" s="128"/>
      <c r="F449" s="128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/>
      <c r="C450" s="213"/>
      <c r="D450" s="128"/>
      <c r="E450" s="128"/>
      <c r="F450" s="128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/>
      <c r="C451" s="213"/>
      <c r="D451" s="128"/>
      <c r="E451" s="128"/>
      <c r="F451" s="128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/>
      <c r="C452" s="213"/>
      <c r="D452" s="128"/>
      <c r="E452" s="128"/>
      <c r="F452" s="128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37"/>
      <c r="B453" s="196"/>
      <c r="C453" s="219"/>
      <c r="D453" s="196"/>
      <c r="E453" s="196"/>
      <c r="F453" s="196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ht="15.75" customHeight="1">
      <c r="A454" s="137"/>
      <c r="B454" s="90"/>
      <c r="C454" s="213"/>
      <c r="D454" s="128"/>
      <c r="E454" s="128"/>
      <c r="F454" s="128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/>
      <c r="C455" s="213"/>
      <c r="D455" s="128"/>
      <c r="E455" s="128"/>
      <c r="F455" s="128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/>
      <c r="C456" s="213"/>
      <c r="D456" s="128"/>
      <c r="E456" s="128"/>
      <c r="F456" s="128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28"/>
      <c r="B457" s="128"/>
      <c r="C457" s="213"/>
      <c r="D457" s="128"/>
      <c r="E457" s="128"/>
      <c r="F457" s="128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66"/>
      <c r="B458" s="128"/>
      <c r="C458" s="213"/>
      <c r="D458" s="128"/>
      <c r="E458" s="128"/>
      <c r="F458" s="128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ht="15.75" customHeight="1">
      <c r="A459" s="137"/>
      <c r="B459" s="90"/>
      <c r="C459" s="213"/>
      <c r="D459" s="128"/>
      <c r="E459" s="128"/>
      <c r="F459" s="128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8"/>
      <c r="B460" s="128"/>
      <c r="C460" s="213"/>
      <c r="D460" s="128"/>
      <c r="E460" s="128"/>
      <c r="F460" s="128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/>
      <c r="C461" s="213"/>
      <c r="D461" s="128"/>
      <c r="E461" s="128"/>
      <c r="F461" s="128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/>
      <c r="C462" s="213"/>
      <c r="D462" s="128"/>
      <c r="E462" s="128"/>
      <c r="F462" s="128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C463" s="213"/>
      <c r="D463" s="128"/>
      <c r="E463" s="128"/>
      <c r="F463" s="128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C464" s="213"/>
      <c r="D464" s="128"/>
      <c r="E464" s="128"/>
      <c r="F464" s="128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37"/>
      <c r="B465" s="128"/>
      <c r="C465" s="213"/>
      <c r="D465" s="128"/>
      <c r="E465" s="128"/>
      <c r="F465" s="128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28"/>
      <c r="B466" s="128"/>
      <c r="C466" s="213"/>
      <c r="D466" s="128"/>
      <c r="E466" s="128"/>
      <c r="F466" s="128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37"/>
      <c r="B467" s="128"/>
      <c r="C467" s="213"/>
      <c r="D467" s="128"/>
      <c r="E467" s="128"/>
      <c r="F467" s="128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ht="15.75" customHeight="1">
      <c r="A468" s="128"/>
      <c r="B468" s="196"/>
      <c r="C468" s="219"/>
      <c r="D468" s="196"/>
      <c r="E468" s="196"/>
      <c r="F468" s="196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/>
      <c r="C469" s="213"/>
      <c r="D469" s="128"/>
      <c r="E469" s="128"/>
      <c r="F469" s="128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/>
      <c r="C470" s="213"/>
      <c r="D470" s="128"/>
      <c r="E470" s="128"/>
      <c r="F470" s="128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37"/>
      <c r="B471" s="128"/>
      <c r="C471" s="213"/>
      <c r="D471" s="128"/>
      <c r="E471" s="128"/>
      <c r="F471" s="128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28"/>
      <c r="B472" s="90"/>
      <c r="C472" s="213"/>
      <c r="D472" s="128"/>
      <c r="E472" s="128"/>
      <c r="F472" s="128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37"/>
      <c r="B473" s="90"/>
      <c r="C473" s="213"/>
      <c r="D473" s="170"/>
      <c r="E473" s="170"/>
      <c r="F473" s="170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28"/>
      <c r="B474" s="90"/>
      <c r="C474" s="213"/>
      <c r="D474" s="128"/>
      <c r="E474" s="128"/>
      <c r="F474" s="128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37"/>
      <c r="B475" s="196"/>
      <c r="C475" s="219"/>
      <c r="D475" s="196"/>
      <c r="E475" s="196"/>
      <c r="F475" s="196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28"/>
      <c r="B476" s="138"/>
      <c r="C476" s="206"/>
      <c r="D476" s="113"/>
      <c r="E476" s="138"/>
      <c r="F476" s="138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37"/>
      <c r="B477" s="128"/>
      <c r="C477" s="213"/>
      <c r="D477" s="128"/>
      <c r="E477" s="128"/>
      <c r="F477" s="128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28"/>
      <c r="B478" s="128"/>
      <c r="C478" s="213"/>
      <c r="D478" s="128"/>
      <c r="E478" s="128"/>
      <c r="F478" s="128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/>
      <c r="C479" s="213"/>
      <c r="D479" s="128"/>
      <c r="E479" s="128"/>
      <c r="F479" s="128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/>
      <c r="C480" s="213"/>
      <c r="D480" s="128"/>
      <c r="E480" s="128"/>
      <c r="F480" s="128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196"/>
      <c r="C481" s="219"/>
      <c r="D481" s="196"/>
      <c r="E481" s="196"/>
      <c r="F481" s="196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28"/>
      <c r="B482" s="199"/>
      <c r="C482" s="219"/>
      <c r="D482" s="196"/>
      <c r="E482" s="196"/>
      <c r="F482" s="196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/>
      <c r="C483" s="213"/>
      <c r="D483" s="128"/>
      <c r="E483" s="128"/>
      <c r="F483" s="128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96"/>
      <c r="C484" s="219"/>
      <c r="D484" s="196"/>
      <c r="E484" s="196"/>
      <c r="F484" s="196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/>
      <c r="C485" s="213"/>
      <c r="D485" s="128"/>
      <c r="E485" s="128"/>
      <c r="F485" s="128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37"/>
      <c r="B486" s="128"/>
      <c r="C486" s="213"/>
      <c r="D486" s="128"/>
      <c r="E486" s="128"/>
      <c r="F486" s="128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28"/>
      <c r="B487" s="128"/>
      <c r="C487" s="213"/>
      <c r="D487" s="128"/>
      <c r="E487" s="128"/>
      <c r="F487" s="128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/>
      <c r="C488" s="213"/>
      <c r="D488" s="128"/>
      <c r="E488" s="128"/>
      <c r="F488" s="128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/>
      <c r="C489" s="213"/>
      <c r="D489" s="128"/>
      <c r="E489" s="128"/>
      <c r="F489" s="128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37"/>
      <c r="B490" s="196"/>
      <c r="C490" s="219"/>
      <c r="D490" s="196"/>
      <c r="E490" s="196"/>
      <c r="F490" s="196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28"/>
      <c r="B491" s="128"/>
      <c r="C491" s="213"/>
      <c r="D491" s="128"/>
      <c r="E491" s="128"/>
      <c r="F491" s="128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/>
      <c r="C492" s="213"/>
      <c r="D492" s="128"/>
      <c r="E492" s="128"/>
      <c r="F492" s="128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37"/>
      <c r="B493" s="128"/>
      <c r="C493" s="213"/>
      <c r="D493" s="128"/>
      <c r="E493" s="128"/>
      <c r="F493" s="128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28"/>
      <c r="B494" s="128"/>
      <c r="C494" s="213"/>
      <c r="D494" s="128"/>
      <c r="E494" s="128"/>
      <c r="F494" s="128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22.5" customHeight="1">
      <c r="A495" s="128"/>
      <c r="B495" s="128"/>
      <c r="C495" s="213"/>
      <c r="D495" s="128"/>
      <c r="E495" s="128"/>
      <c r="F495" s="128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96"/>
      <c r="C496" s="219"/>
      <c r="D496" s="196"/>
      <c r="E496" s="196"/>
      <c r="F496" s="196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/>
      <c r="C497" s="226"/>
      <c r="D497" s="128"/>
      <c r="E497" s="128"/>
      <c r="F497" s="128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/>
      <c r="C498" s="213"/>
      <c r="D498" s="128"/>
      <c r="E498" s="128"/>
      <c r="F498" s="128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/>
      <c r="C499" s="213"/>
      <c r="D499" s="128"/>
      <c r="E499" s="128"/>
      <c r="F499" s="128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/>
      <c r="B500" s="128"/>
      <c r="C500" s="213"/>
      <c r="D500" s="128"/>
      <c r="E500" s="128"/>
      <c r="F500" s="128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28"/>
      <c r="B501" s="201"/>
      <c r="C501" s="219"/>
      <c r="D501" s="196"/>
      <c r="E501" s="196"/>
      <c r="F501" s="196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8"/>
      <c r="B502" s="128"/>
      <c r="C502" s="213"/>
      <c r="D502" s="128"/>
      <c r="E502" s="128"/>
      <c r="F502" s="128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/>
      <c r="C503" s="213"/>
      <c r="D503" s="128"/>
      <c r="E503" s="128"/>
      <c r="F503" s="128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37"/>
      <c r="B504" s="128"/>
      <c r="C504" s="213"/>
      <c r="D504" s="128"/>
      <c r="E504" s="128"/>
      <c r="F504" s="128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68"/>
      <c r="B505" s="128"/>
      <c r="C505" s="213"/>
      <c r="D505" s="128"/>
      <c r="E505" s="128"/>
      <c r="F505" s="128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28"/>
      <c r="B506" s="128"/>
      <c r="C506" s="213"/>
      <c r="D506" s="128"/>
      <c r="E506" s="128"/>
      <c r="F506" s="128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/>
      <c r="C507" s="213"/>
      <c r="D507" s="128"/>
      <c r="E507" s="128"/>
      <c r="F507" s="128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/>
      <c r="C508" s="213"/>
      <c r="D508" s="128"/>
      <c r="E508" s="128"/>
      <c r="F508" s="128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/>
      <c r="C509" s="213"/>
      <c r="D509" s="128"/>
      <c r="E509" s="128"/>
      <c r="F509" s="128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/>
      <c r="C510" s="213"/>
      <c r="D510" s="128"/>
      <c r="E510" s="128"/>
      <c r="F510" s="128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28"/>
      <c r="B511" s="128"/>
      <c r="C511" s="213"/>
      <c r="D511" s="128"/>
      <c r="E511" s="128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C512" s="213"/>
      <c r="D512" s="128"/>
      <c r="E512" s="128"/>
      <c r="F512" s="128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213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C514" s="213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213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213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213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213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213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213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213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213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213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213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213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213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213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213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213"/>
      <c r="D529" s="128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213"/>
      <c r="D530" s="169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213"/>
      <c r="D531" s="170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213"/>
      <c r="D532" s="169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213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28"/>
      <c r="C534" s="213"/>
      <c r="D534" s="128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7"/>
      <c r="B535" s="163"/>
      <c r="C535" s="227"/>
      <c r="D535" s="169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8"/>
      <c r="B536" s="128"/>
      <c r="C536" s="213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213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213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213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213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213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213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213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37"/>
      <c r="B544" s="128"/>
      <c r="C544" s="213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68"/>
      <c r="B545" s="128"/>
      <c r="C545" s="213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213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213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213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213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213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213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37"/>
      <c r="B552" s="128"/>
      <c r="C552" s="213"/>
      <c r="D552" s="128"/>
      <c r="E552" s="128"/>
      <c r="F552" s="128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66"/>
      <c r="B553" s="163"/>
      <c r="C553" s="227"/>
      <c r="D553" s="166"/>
      <c r="E553" s="163"/>
      <c r="F553" s="163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ht="15.75" customHeight="1">
      <c r="A554" s="137"/>
      <c r="B554" s="128"/>
      <c r="C554" s="228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213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213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213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213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213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213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213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213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213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213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213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213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213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213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213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213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213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213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37"/>
      <c r="B573" s="128"/>
      <c r="C573" s="213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71"/>
      <c r="B574" s="128"/>
      <c r="C574" s="213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8"/>
      <c r="B575" s="128"/>
      <c r="C575" s="213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213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213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213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213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213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213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213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213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213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213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213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213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213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213"/>
      <c r="D589" s="128"/>
      <c r="E589" s="128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213"/>
      <c r="D590" s="128"/>
      <c r="E590" s="163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213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213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213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213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213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213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213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213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213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213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213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37"/>
      <c r="B602" s="128"/>
      <c r="C602" s="213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28"/>
      <c r="B603" s="172"/>
      <c r="C603" s="213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213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213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213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213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213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213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213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213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213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213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37"/>
      <c r="B614" s="128"/>
      <c r="C614" s="228"/>
      <c r="D614" s="128"/>
      <c r="E614" s="128"/>
      <c r="F614" s="128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66"/>
      <c r="B615" s="163"/>
      <c r="C615" s="227"/>
      <c r="D615" s="166"/>
      <c r="E615" s="163"/>
      <c r="F615" s="163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ht="15.75" customHeight="1">
      <c r="A616" s="138"/>
      <c r="B616" s="128"/>
      <c r="C616" s="213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213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213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213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213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213"/>
      <c r="D621" s="128"/>
      <c r="E621" s="128"/>
      <c r="F621" s="128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213"/>
      <c r="D622" s="128"/>
      <c r="E622" s="128"/>
      <c r="F622" s="163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213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213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213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213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213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213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213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213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213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213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213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228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213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213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213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213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213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213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213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7"/>
      <c r="B642" s="128"/>
      <c r="C642" s="213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8"/>
      <c r="B643" s="128"/>
      <c r="C643" s="213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213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213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213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213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213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213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213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213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213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213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213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213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213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213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213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213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213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213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213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213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213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213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213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213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213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213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213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213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213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213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213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37"/>
      <c r="B675" s="128"/>
      <c r="C675" s="213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63"/>
      <c r="B676" s="128"/>
      <c r="C676" s="213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213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213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37"/>
      <c r="B679" s="128"/>
      <c r="C679" s="213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63"/>
      <c r="B680" s="128"/>
      <c r="C680" s="213"/>
      <c r="D680" s="128"/>
      <c r="E680" s="128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213"/>
      <c r="D681" s="128"/>
      <c r="E681" s="173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37"/>
      <c r="B682" s="128"/>
      <c r="C682" s="213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74"/>
      <c r="B683" s="128"/>
      <c r="C683" s="213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213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213"/>
      <c r="D685" s="128"/>
      <c r="E685" s="128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7"/>
      <c r="B686" s="128"/>
      <c r="C686" s="213"/>
      <c r="D686" s="128"/>
      <c r="E686" s="173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8"/>
      <c r="B687" s="128"/>
      <c r="C687" s="213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213"/>
      <c r="D688" s="128"/>
      <c r="E688" s="128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213"/>
      <c r="D689" s="128"/>
      <c r="E689" s="173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213"/>
      <c r="D690" s="128"/>
      <c r="E690" s="128"/>
      <c r="F690" s="128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213"/>
      <c r="D691" s="128"/>
      <c r="E691" s="128"/>
      <c r="F691" s="163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213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213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213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213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37"/>
      <c r="B696" s="128"/>
      <c r="C696" s="213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74"/>
      <c r="B697" s="128"/>
      <c r="C697" s="213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213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213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213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213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213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213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213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213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213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213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213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213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213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213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37"/>
      <c r="B712" s="128"/>
      <c r="C712" s="213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28"/>
      <c r="B713" s="128"/>
      <c r="C713" s="213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213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213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213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213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213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213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213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213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213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213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213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37"/>
      <c r="B725" s="128"/>
      <c r="C725" s="213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28"/>
      <c r="B726" s="128"/>
      <c r="C726" s="213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213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213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213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213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213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213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213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37"/>
      <c r="B734" s="128"/>
      <c r="C734" s="213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28"/>
      <c r="B735" s="128"/>
      <c r="C735" s="213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213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213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213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37"/>
      <c r="B739" s="128"/>
      <c r="C739" s="213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28"/>
      <c r="B740" s="128"/>
      <c r="C740" s="213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213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213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213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213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213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37"/>
      <c r="C746" s="213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213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213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213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37"/>
      <c r="B750" s="128"/>
      <c r="C750" s="213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28"/>
      <c r="B751" s="128"/>
      <c r="C751" s="213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213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213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37"/>
      <c r="B754" s="128"/>
      <c r="C754" s="213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28"/>
      <c r="B755" s="128"/>
      <c r="C755" s="213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213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213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213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213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213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37"/>
      <c r="B761" s="128"/>
      <c r="C761" s="213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28"/>
      <c r="B762" s="128"/>
      <c r="C762" s="213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213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213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213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213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213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213"/>
      <c r="D768" s="128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213"/>
      <c r="D769" s="137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213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213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37"/>
      <c r="B772" s="128"/>
      <c r="C772" s="213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28"/>
      <c r="B773" s="128"/>
      <c r="C773" s="213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213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213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213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213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213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213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37"/>
      <c r="B780" s="128"/>
      <c r="C780" s="213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213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28"/>
      <c r="B782" s="128"/>
      <c r="C782" s="213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213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37"/>
      <c r="B784" s="128"/>
      <c r="C784" s="213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75"/>
      <c r="B785" s="128"/>
      <c r="C785" s="213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213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213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213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213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213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213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213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213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213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213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213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213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37"/>
      <c r="B798" s="128"/>
      <c r="C798" s="213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28"/>
      <c r="B799" s="128"/>
      <c r="C799" s="213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213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213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213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213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213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213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213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213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213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213"/>
      <c r="D809" s="128"/>
      <c r="E809" s="128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213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213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213"/>
      <c r="D812" s="128"/>
      <c r="E812" s="176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213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213"/>
      <c r="D814" s="128"/>
      <c r="E814" s="128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28"/>
      <c r="C815" s="213"/>
      <c r="D815" s="128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228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228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228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228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37"/>
      <c r="B820" s="137"/>
      <c r="C820" s="228"/>
      <c r="D820" s="137"/>
      <c r="E820" s="137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28"/>
      <c r="B821" s="163"/>
      <c r="C821" s="213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213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213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213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213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37"/>
      <c r="B826" s="128"/>
      <c r="C826" s="213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28"/>
      <c r="B827" s="128"/>
      <c r="C827" s="213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213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213"/>
      <c r="D829" s="128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213"/>
      <c r="D830" s="137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213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213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213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213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213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213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213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228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213"/>
      <c r="D839" s="128"/>
      <c r="E839" s="128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213"/>
      <c r="D840" s="137"/>
      <c r="E840" s="137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213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213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213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213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37"/>
      <c r="B845" s="128"/>
      <c r="C845" s="213"/>
      <c r="D845" s="128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28"/>
      <c r="B846" s="128"/>
      <c r="C846" s="213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213"/>
      <c r="D847" s="137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37"/>
      <c r="B848" s="128"/>
      <c r="C848" s="213"/>
      <c r="D848" s="128"/>
      <c r="E848" s="128"/>
      <c r="F848" s="128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229"/>
      <c r="D849" s="113"/>
      <c r="E849" s="128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229"/>
      <c r="D850" s="121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113"/>
      <c r="C851" s="229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90"/>
      <c r="C852" s="229"/>
      <c r="D852" s="113"/>
      <c r="E852" s="113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229"/>
      <c r="D853" s="113"/>
      <c r="E853" s="128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229"/>
      <c r="D854" s="113"/>
      <c r="E854" s="113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229"/>
      <c r="D855" s="113"/>
      <c r="E855" s="128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229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229"/>
      <c r="D857" s="113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229"/>
      <c r="D858" s="121"/>
      <c r="E858" s="113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229"/>
      <c r="D859" s="113"/>
      <c r="E859" s="128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229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229"/>
      <c r="D861" s="113"/>
      <c r="E861" s="113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113"/>
      <c r="C862" s="229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1"/>
      <c r="B863" s="90"/>
      <c r="C863" s="229"/>
      <c r="D863" s="113"/>
      <c r="E863" s="128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8"/>
      <c r="B864" s="113"/>
      <c r="C864" s="229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229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229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229"/>
      <c r="D867" s="113"/>
      <c r="E867" s="113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229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229"/>
      <c r="D869" s="113"/>
      <c r="E869" s="128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229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229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229"/>
      <c r="D872" s="113"/>
      <c r="E872" s="113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229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113"/>
      <c r="C874" s="229"/>
      <c r="D874" s="113"/>
      <c r="E874" s="128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90"/>
      <c r="C875" s="229"/>
      <c r="D875" s="113"/>
      <c r="E875" s="113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1"/>
      <c r="B876" s="113"/>
      <c r="C876" s="229"/>
      <c r="D876" s="113"/>
      <c r="E876" s="128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8"/>
      <c r="B877" s="113"/>
      <c r="C877" s="229"/>
      <c r="D877" s="113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229"/>
      <c r="D878" s="121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229"/>
      <c r="D879" s="113"/>
      <c r="E879" s="113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113"/>
      <c r="C880" s="229"/>
      <c r="D880" s="113"/>
      <c r="E880" s="128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229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90"/>
      <c r="C882" s="229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229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229"/>
      <c r="D884" s="113"/>
      <c r="E884" s="113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229"/>
      <c r="D885" s="113"/>
      <c r="E885" s="177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229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229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229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229"/>
      <c r="D889" s="113"/>
      <c r="E889" s="113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229"/>
      <c r="D890" s="121"/>
      <c r="E890" s="121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229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1"/>
      <c r="B892" s="113"/>
      <c r="C892" s="229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8"/>
      <c r="B893" s="113"/>
      <c r="C893" s="229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229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229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229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229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229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113"/>
      <c r="C899" s="229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21"/>
      <c r="B900" s="90"/>
      <c r="C900" s="229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3"/>
      <c r="B901" s="113"/>
      <c r="C901" s="229"/>
      <c r="D901" s="113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229"/>
      <c r="D902" s="121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229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229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113"/>
      <c r="C905" s="230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90"/>
      <c r="C906" s="229"/>
      <c r="D906" s="113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1"/>
      <c r="B907" s="113"/>
      <c r="C907" s="229"/>
      <c r="D907" s="121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8"/>
      <c r="B908" s="90"/>
      <c r="C908" s="229"/>
      <c r="D908" s="113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230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229"/>
      <c r="D910" s="121"/>
      <c r="E910" s="113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113"/>
      <c r="C911" s="229"/>
      <c r="D911" s="121"/>
      <c r="E911" s="121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229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229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90"/>
      <c r="C914" s="229"/>
      <c r="D914" s="113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229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13"/>
      <c r="C916" s="229"/>
      <c r="D916" s="121"/>
      <c r="E916" s="113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21"/>
      <c r="C917" s="230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115"/>
      <c r="C918" s="230"/>
      <c r="D918" s="121"/>
      <c r="E918" s="121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229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90"/>
      <c r="C920" s="229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13"/>
      <c r="C921" s="229"/>
      <c r="D921" s="113"/>
      <c r="E921" s="113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121"/>
      <c r="C922" s="230"/>
      <c r="D922" s="121"/>
      <c r="E922" s="121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1"/>
      <c r="B923" s="90"/>
      <c r="C923" s="229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8"/>
      <c r="B924" s="90"/>
      <c r="C924" s="229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229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229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229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229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229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229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229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229"/>
      <c r="D932" s="113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230"/>
      <c r="D933" s="121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229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229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229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229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113"/>
      <c r="C938" s="229"/>
      <c r="D938" s="113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90"/>
      <c r="C939" s="229"/>
      <c r="D939" s="121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229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229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229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229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229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229"/>
      <c r="D945" s="113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229"/>
      <c r="D946" s="121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229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229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229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229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229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229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229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229"/>
      <c r="D954" s="113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3"/>
      <c r="C955" s="229"/>
      <c r="D955" s="121"/>
      <c r="E955" s="113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230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230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230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1"/>
      <c r="B959" s="115"/>
      <c r="C959" s="230"/>
      <c r="D959" s="121"/>
      <c r="E959" s="121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8"/>
      <c r="B960" s="90"/>
      <c r="C960" s="229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229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229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113"/>
      <c r="C963" s="229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90"/>
      <c r="C964" s="229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229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229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229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229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229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229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229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229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229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229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229"/>
      <c r="D975" s="113"/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229"/>
      <c r="D976" s="136">
        <v>6.06147862329E11</v>
      </c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229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229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229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230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229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229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229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229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229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113"/>
      <c r="C986" s="229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90"/>
      <c r="C987" s="229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229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229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229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229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229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1"/>
      <c r="B993" s="113"/>
      <c r="C993" s="229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8"/>
      <c r="B994" s="113"/>
      <c r="C994" s="229"/>
      <c r="D994" s="113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229"/>
      <c r="D995" s="136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229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229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229"/>
      <c r="D998" s="113"/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229"/>
      <c r="D999" s="136">
        <v>6.06147862329E11</v>
      </c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229"/>
      <c r="D1000" s="113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229"/>
      <c r="D1001" s="121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229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229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229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229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229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229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229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229"/>
      <c r="D1009" s="113"/>
      <c r="E1009" s="113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229"/>
      <c r="D1010" s="121"/>
      <c r="E1010" s="121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229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229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229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113"/>
      <c r="C1014" s="229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90"/>
      <c r="C1015" s="229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229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229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229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229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229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229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229"/>
      <c r="D1022" s="113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21"/>
      <c r="B1023" s="113"/>
      <c r="C1023" s="229"/>
      <c r="D1023" s="121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229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229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B1026" s="113"/>
      <c r="C1026" s="229"/>
      <c r="D1026" s="113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C1027" s="229"/>
      <c r="D1027" s="121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229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229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229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229"/>
      <c r="D1031" s="113"/>
      <c r="E1031" s="113"/>
      <c r="F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B1032" s="113"/>
      <c r="C1032" s="230"/>
      <c r="D1032" s="113"/>
      <c r="E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C1033" s="229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229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229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229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229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229"/>
      <c r="D1038" s="113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229"/>
      <c r="D1039" s="121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229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229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229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229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229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229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229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A1047" s="112"/>
      <c r="B1047" s="113"/>
      <c r="C1047" s="229"/>
      <c r="D1047" s="113"/>
      <c r="E1047" s="113"/>
      <c r="F1047" s="113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226"/>
      <c r="D1048" s="115"/>
      <c r="E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226"/>
      <c r="D1049" s="115"/>
      <c r="E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226"/>
      <c r="D1050" s="115"/>
      <c r="E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226"/>
      <c r="D1051" s="115"/>
      <c r="E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226"/>
      <c r="D1052" s="115"/>
      <c r="E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226"/>
      <c r="D1053" s="115"/>
      <c r="E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226"/>
      <c r="D1054" s="115"/>
      <c r="E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226"/>
      <c r="D1055" s="115"/>
      <c r="E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226"/>
      <c r="D1056" s="115"/>
      <c r="E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226"/>
      <c r="D1057" s="115"/>
      <c r="E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226"/>
      <c r="D1058" s="115"/>
      <c r="E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226"/>
      <c r="D1059" s="115"/>
      <c r="E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226"/>
      <c r="D1060" s="115"/>
      <c r="E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226"/>
      <c r="D1061" s="115"/>
      <c r="E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226"/>
      <c r="D1062" s="115"/>
      <c r="E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226"/>
      <c r="D1063" s="115"/>
      <c r="E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226"/>
      <c r="D1064" s="115"/>
      <c r="E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226"/>
      <c r="D1065" s="115"/>
      <c r="E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226"/>
      <c r="D1066" s="115"/>
      <c r="E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226"/>
      <c r="D1067" s="115"/>
      <c r="E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226"/>
      <c r="D1068" s="115"/>
      <c r="E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226"/>
      <c r="D1069" s="115"/>
      <c r="E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226"/>
      <c r="D1070" s="115"/>
      <c r="E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226"/>
      <c r="D1071" s="115"/>
      <c r="E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226"/>
      <c r="D1072" s="115"/>
      <c r="E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226"/>
      <c r="D1073" s="115"/>
      <c r="E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226"/>
      <c r="D1074" s="115"/>
      <c r="E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226"/>
      <c r="D1075" s="115"/>
      <c r="E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226"/>
      <c r="D1076" s="115"/>
      <c r="E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226"/>
      <c r="D1077" s="115"/>
      <c r="E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226"/>
      <c r="D1078" s="115"/>
      <c r="E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226"/>
      <c r="D1079" s="115"/>
      <c r="E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226"/>
      <c r="D1080" s="115"/>
      <c r="E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226"/>
      <c r="D1081" s="115"/>
      <c r="E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C1082" s="226"/>
      <c r="D1082" s="115"/>
      <c r="E1082" s="115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230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230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230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230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230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230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230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230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230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230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230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230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230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230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230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230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230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230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230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230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230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230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230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230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230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230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230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230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230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230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230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230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230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230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230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230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230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230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230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230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230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230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230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230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230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230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230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230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230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230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230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230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230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230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230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230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230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230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230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230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230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230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230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230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230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230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230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230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230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230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230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230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230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230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230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230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230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230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230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230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230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230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230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230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230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230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230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230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230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230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230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230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230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230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230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230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230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230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230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230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230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230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230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230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230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230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230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230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230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230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230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230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230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230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230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230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230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230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230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230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230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230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230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230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230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230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230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230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230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230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230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230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230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230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230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230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230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230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230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230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230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230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230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230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230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230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230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230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230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230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230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230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230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230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230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230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230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230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230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230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230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230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230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230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230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230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230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230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230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230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230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230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230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230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230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230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230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230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230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230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230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230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230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230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230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230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230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230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230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230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230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230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230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230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230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230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230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230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230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230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230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230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230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230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230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230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230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230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230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230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230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230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230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230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230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230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230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230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230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230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230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230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230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230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230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230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230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230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230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230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230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230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230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230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230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230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230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230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230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230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230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230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230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230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230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230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230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230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230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230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230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230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230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230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230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230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230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230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230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230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230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230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230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230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230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230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230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230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230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230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230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230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230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230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230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230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230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230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230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230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230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230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230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230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230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230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230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230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230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230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230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230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230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230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230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230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230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230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230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230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230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230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230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230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230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230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230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230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230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230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230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230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230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230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230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230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230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230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230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230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230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230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230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230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230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230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230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230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230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230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230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230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230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230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230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230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230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230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230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230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230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230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230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230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230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230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230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230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230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230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230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230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230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230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230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230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230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230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230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230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230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230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230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230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230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230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230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230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230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230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230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230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230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230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230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230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230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230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230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230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230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230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230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230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230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230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230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230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230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230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230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230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230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230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230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230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230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230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230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230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230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230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230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230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230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230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230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230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230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230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230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230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230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230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230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230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230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230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230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230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230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230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230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230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230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230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230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230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230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230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230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230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230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230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230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230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230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230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230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230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230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230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230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230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230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230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230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230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230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230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230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230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230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230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230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230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230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230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230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230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230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230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230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230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230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230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230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230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230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230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230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230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230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230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230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230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230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230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230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230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230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230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230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230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230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230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230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230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230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230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230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230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230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230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230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230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230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230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230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230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230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230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230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230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230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230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230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230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230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230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230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230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230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230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230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230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230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230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230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230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230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230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230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230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230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230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230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230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230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230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230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230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230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230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230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230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230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230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230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230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230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230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230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230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230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230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230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230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230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230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230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230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230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230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230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230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230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230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230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230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230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230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230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230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230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230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230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230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230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230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230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230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230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230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230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230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230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230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230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230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230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230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230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230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230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230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230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230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230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230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230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230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230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230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230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230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230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230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230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230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230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230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230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230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230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230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230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230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230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230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230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230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230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230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230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230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230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230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230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230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230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230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230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230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230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230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230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230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230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230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230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230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230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230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230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230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230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230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230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230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230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230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230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230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230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230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230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230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230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230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230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230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230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230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230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230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230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230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230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230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230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230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230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230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230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230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230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230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230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230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230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230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230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230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230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230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230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230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230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230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230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230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230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230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230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230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230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230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230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230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230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230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230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230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230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230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230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230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230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230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230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230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230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230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230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230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230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230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230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230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230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230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230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230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230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230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230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230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230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230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230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230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230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230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230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230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230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230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230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230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230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230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230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230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230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230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230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230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230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230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230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230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230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230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230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230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230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230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230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230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230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230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230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230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230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230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230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230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230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230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230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230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230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230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230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230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230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230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230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230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230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230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230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230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230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230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230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230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230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230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230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230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230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230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230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230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230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230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230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230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230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230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230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230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230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230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230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230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230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230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230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230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230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230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230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230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230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230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230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230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230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230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230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230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230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230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230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230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230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230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230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230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230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230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230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230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230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230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230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230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230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230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230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230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230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230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230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230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230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230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230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230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230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230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230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230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230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230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230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230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230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230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230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230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230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230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230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230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230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230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230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230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230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230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230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230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230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230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230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230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230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230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230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230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230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230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230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230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230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230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230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230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230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230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230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230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230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  <row r="1970" ht="15.75" customHeight="1">
      <c r="A1970" s="112"/>
      <c r="B1970" s="121"/>
      <c r="C1970" s="230"/>
      <c r="D1970" s="121"/>
      <c r="E1970" s="121"/>
      <c r="F1970" s="121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</row>
  </sheetData>
  <conditionalFormatting sqref="D15">
    <cfRule type="expression" dxfId="3" priority="1">
      <formula>COUNTIF($D$1:$D$968,D15)&gt;1</formula>
    </cfRule>
  </conditionalFormatting>
  <conditionalFormatting sqref="D476">
    <cfRule type="expression" dxfId="3" priority="2">
      <formula>COUNTIF($D$1:$D$968,D476)&gt;1</formula>
    </cfRule>
  </conditionalFormatting>
  <conditionalFormatting sqref="D245 D261:D264">
    <cfRule type="expression" dxfId="3" priority="3">
      <formula>COUNTIF($D$1:$D$968,D245)&gt;1</formula>
    </cfRule>
  </conditionalFormatting>
  <conditionalFormatting sqref="D1:D14 D16:D24 D26:D27 D29:D244 D247:D475 D477:D749 D751:D761 D763:D1970 C1022">
    <cfRule type="expression" dxfId="3" priority="4">
      <formula>COUNTIF($D$1:$D$970,D1)&gt;1</formula>
    </cfRule>
  </conditionalFormatting>
  <conditionalFormatting sqref="D531:D532">
    <cfRule type="notContainsBlanks" dxfId="2" priority="5">
      <formula>LEN(TRIM(D531))&gt;0</formula>
    </cfRule>
  </conditionalFormatting>
  <conditionalFormatting sqref="D457">
    <cfRule type="expression" dxfId="3" priority="6">
      <formula>COUNTIF($D$1:$D$1988,D1)&gt;1</formula>
    </cfRule>
  </conditionalFormatting>
  <dataValidations>
    <dataValidation type="list" allowBlank="1" showErrorMessage="1" sqref="C2:C1970">
      <formula1>" 63794 98990 , 63807 32348 -, 73388 22267, 93846 22763, 96550 60795 - , 97415 88244 - , 97863 38562, 97917 92913 , 99403 11441 , 99620 94942,15138579265,41 78 834 82 00,44 7393 728640,44 7884 556235,60 16-393 0439,6380073379,6382616065,64 27 378 0663,7010"&amp;"7 67373 -,70223 66782 -,7094798733,72001 89404,73387 77518,7418182825,74484 57565,7448735591,7449016684,77080 18341 -,7708566322 - ,78068 68671,79045 19504,80150 93078,80560 55134,8072893155,8148125967,81486 01751 ,831 049 0255 -,84892 05566 -,84895 55161"&amp;" ,8590295292,8608294118,86102 44566,86828 70378,86828 70378 -,88382 93060 -,89254 08163 ,8925408163,90358 17820 -  ,91416 99988,91480 38001 ,9159234594,9361250311,9384784415,94 76 722 5380,94438 15652 - ,94444 71913 -,94451 82370,94713156129,94872 80985,9"&amp;"488748816,9489123046,94908 74103 ,95001 79745 -,95005 27486 -,9535371591 -,95664 78537,95858 88333,9597769398,9597961006,9600041787,96531 57374 ,9663962036,9677234536,9677420109 -,971529962552 -,971543086401,97466883765 -,97512 07488 ,97877 17610 - ,97880"&amp;" 23824,97890 35666,9789455650,9840460932 -,98422 37927 ,98424 53215,98430 73049 ,98430 83830,98430 83830 -,9843063883,9884020024,99011 41067 - ,9944318422,9945736881,99522 48106,99701 66444,9986854039,99949 61421 ,CONTACT NO"</formula1>
    </dataValidation>
  </dataValidations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2" man="1"/>
    <brk id="18" man="1"/>
    <brk id="60" man="1"/>
    <brk id="140" man="1"/>
  </rowBreaks>
  <colBreaks count="1" manualBreakCount="1">
    <brk id="6" man="1"/>
  </colBreak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 ht="15.75" customHeight="1">
      <c r="B1" s="134" t="s">
        <v>1</v>
      </c>
      <c r="C1" s="134" t="s">
        <v>713</v>
      </c>
      <c r="D1" s="134" t="s">
        <v>714</v>
      </c>
      <c r="E1" s="134" t="s">
        <v>715</v>
      </c>
      <c r="F1" s="134" t="s">
        <v>716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38" t="s">
        <v>7512</v>
      </c>
      <c r="B2" s="149" t="s">
        <v>1639</v>
      </c>
      <c r="C2" s="149" t="s">
        <v>7514</v>
      </c>
      <c r="D2" s="149">
        <v>6.43808373823E11</v>
      </c>
      <c r="E2" s="149">
        <v>21000.0</v>
      </c>
      <c r="F2" s="149" t="s">
        <v>7515</v>
      </c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75" customHeight="1">
      <c r="A3" s="187"/>
      <c r="B3" s="149" t="s">
        <v>7516</v>
      </c>
      <c r="C3" s="149">
        <f>96897565005</f>
        <v>96897565005</v>
      </c>
      <c r="D3" s="149" t="s">
        <v>7517</v>
      </c>
      <c r="E3" s="149">
        <v>25500.0</v>
      </c>
      <c r="F3" s="149" t="s">
        <v>7518</v>
      </c>
      <c r="G3" s="100">
        <f>SUM(E2:E79)</f>
        <v>1686842</v>
      </c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75" customHeight="1">
      <c r="B4" s="149" t="s">
        <v>7522</v>
      </c>
      <c r="C4" s="149">
        <v>9.566359305E9</v>
      </c>
      <c r="D4" s="216">
        <v>3.98857568411E11</v>
      </c>
      <c r="E4" s="149">
        <v>21000.0</v>
      </c>
      <c r="F4" s="149" t="s">
        <v>7523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5.75" customHeight="1">
      <c r="A5" s="138" t="s">
        <v>8344</v>
      </c>
      <c r="B5" s="170" t="s">
        <v>7528</v>
      </c>
      <c r="C5" s="149" t="s">
        <v>7529</v>
      </c>
      <c r="D5" s="149">
        <v>6.43965679464E11</v>
      </c>
      <c r="E5" s="149">
        <v>21000.0</v>
      </c>
      <c r="F5" s="149" t="s">
        <v>7530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5.75" customHeight="1">
      <c r="A6" s="140"/>
      <c r="B6" s="149" t="s">
        <v>7531</v>
      </c>
      <c r="C6" s="149" t="s">
        <v>3580</v>
      </c>
      <c r="D6" s="149">
        <v>6.4396056083E11</v>
      </c>
      <c r="E6" s="149">
        <v>21000.0</v>
      </c>
      <c r="F6" s="149" t="s">
        <v>7532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0"/>
      <c r="B7" s="149" t="s">
        <v>7533</v>
      </c>
      <c r="C7" s="149" t="s">
        <v>7230</v>
      </c>
      <c r="D7" s="149">
        <v>1.20000873978E11</v>
      </c>
      <c r="E7" s="149">
        <v>21000.0</v>
      </c>
      <c r="F7" s="149" t="s">
        <v>7534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15.75" customHeight="1">
      <c r="A8" s="138"/>
      <c r="B8" s="138" t="s">
        <v>7539</v>
      </c>
      <c r="C8" s="138" t="s">
        <v>7540</v>
      </c>
      <c r="D8" s="138" t="s">
        <v>3115</v>
      </c>
      <c r="E8" s="164">
        <v>26531.0</v>
      </c>
      <c r="F8" s="138" t="s">
        <v>7541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38" t="s">
        <v>7571</v>
      </c>
      <c r="B9" s="149" t="s">
        <v>7587</v>
      </c>
      <c r="C9" s="149" t="s">
        <v>7588</v>
      </c>
      <c r="D9" s="149">
        <v>1.201562385E11</v>
      </c>
      <c r="E9" s="149">
        <v>21000.0</v>
      </c>
      <c r="F9" s="149" t="s">
        <v>7589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38" t="s">
        <v>7625</v>
      </c>
      <c r="B10" s="138" t="s">
        <v>1641</v>
      </c>
      <c r="C10" s="138" t="s">
        <v>7632</v>
      </c>
      <c r="D10" s="138">
        <v>6.07729189814E11</v>
      </c>
      <c r="E10" s="138">
        <v>21000.0</v>
      </c>
      <c r="F10" s="138" t="s">
        <v>7633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44"/>
      <c r="B11" s="149" t="s">
        <v>2017</v>
      </c>
      <c r="C11" s="149" t="s">
        <v>7647</v>
      </c>
      <c r="D11" s="149">
        <v>6.44368625648E11</v>
      </c>
      <c r="E11" s="149">
        <v>26400.0</v>
      </c>
      <c r="F11" s="231" t="s">
        <v>7648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232"/>
      <c r="W11" s="232"/>
      <c r="X11" s="232"/>
      <c r="Y11" s="232"/>
      <c r="Z11" s="232"/>
    </row>
    <row r="12" ht="15.75" customHeight="1">
      <c r="A12" s="138" t="s">
        <v>7665</v>
      </c>
      <c r="B12" s="138" t="s">
        <v>8345</v>
      </c>
      <c r="C12" s="138" t="s">
        <v>8346</v>
      </c>
      <c r="D12" s="113">
        <v>6.07879448467E11</v>
      </c>
      <c r="E12" s="138">
        <v>21000.0</v>
      </c>
      <c r="F12" s="138" t="s">
        <v>8347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140"/>
      <c r="B13" s="138" t="s">
        <v>8348</v>
      </c>
      <c r="C13" s="138">
        <v>9.488888797E9</v>
      </c>
      <c r="D13" s="138">
        <v>6.44479360905E11</v>
      </c>
      <c r="E13" s="138">
        <v>21000.0</v>
      </c>
      <c r="F13" s="138" t="s">
        <v>7534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140"/>
      <c r="B14" s="90" t="s">
        <v>1112</v>
      </c>
      <c r="C14" s="138">
        <v>9.740360769E9</v>
      </c>
      <c r="D14" s="113">
        <v>6.07889018632E11</v>
      </c>
      <c r="E14" s="138">
        <v>21000.0</v>
      </c>
      <c r="F14" s="138" t="s">
        <v>8349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140"/>
      <c r="B15" s="149" t="s">
        <v>71</v>
      </c>
      <c r="C15" s="149">
        <v>6.14359168E10</v>
      </c>
      <c r="D15" s="216">
        <v>6.07702253467E11</v>
      </c>
      <c r="E15" s="149">
        <v>26300.0</v>
      </c>
      <c r="F15" s="149" t="s">
        <v>8350</v>
      </c>
      <c r="G15" s="100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0"/>
      <c r="W15" s="100"/>
      <c r="X15" s="100"/>
      <c r="Y15" s="100"/>
      <c r="Z15" s="100"/>
    </row>
    <row r="16" ht="15.75" customHeight="1">
      <c r="A16" s="144"/>
      <c r="B16" s="149" t="s">
        <v>8351</v>
      </c>
      <c r="C16" s="149" t="s">
        <v>2275</v>
      </c>
      <c r="D16" s="216"/>
      <c r="E16" s="149">
        <v>25300.0</v>
      </c>
      <c r="F16" s="149" t="s">
        <v>8352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232"/>
      <c r="W16" s="232"/>
      <c r="X16" s="232"/>
      <c r="Y16" s="232"/>
      <c r="Z16" s="232"/>
    </row>
    <row r="17" ht="15.75" customHeight="1">
      <c r="A17" s="138" t="s">
        <v>7682</v>
      </c>
      <c r="B17" s="138" t="s">
        <v>8353</v>
      </c>
      <c r="C17" s="138">
        <v>7.358810901E9</v>
      </c>
      <c r="D17" s="113" t="s">
        <v>8354</v>
      </c>
      <c r="E17" s="138">
        <v>21000.0</v>
      </c>
      <c r="F17" s="138" t="s">
        <v>8349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10"/>
      <c r="W17" s="110"/>
      <c r="X17" s="110"/>
      <c r="Y17" s="110"/>
      <c r="Z17" s="110"/>
    </row>
    <row r="18" ht="15.75" customHeight="1">
      <c r="A18" s="138" t="s">
        <v>7695</v>
      </c>
      <c r="B18" s="138" t="s">
        <v>3245</v>
      </c>
      <c r="C18" s="138" t="s">
        <v>6136</v>
      </c>
      <c r="D18" s="113">
        <v>6.08066926085E11</v>
      </c>
      <c r="E18" s="138">
        <v>21000.0</v>
      </c>
      <c r="F18" s="138" t="s">
        <v>8349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B19" s="138" t="s">
        <v>1587</v>
      </c>
      <c r="C19" s="138">
        <v>9.498026716E9</v>
      </c>
      <c r="D19" s="113">
        <v>1.20352118598E11</v>
      </c>
      <c r="E19" s="138">
        <v>21000.0</v>
      </c>
      <c r="F19" s="138" t="s">
        <v>8349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140"/>
      <c r="B20" s="138" t="s">
        <v>8355</v>
      </c>
      <c r="C20" s="138">
        <v>7.899162599E9</v>
      </c>
      <c r="D20" s="113">
        <v>6.44540747619E11</v>
      </c>
      <c r="E20" s="138">
        <v>21000.0</v>
      </c>
      <c r="F20" s="138" t="s">
        <v>8349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38" t="s">
        <v>8356</v>
      </c>
      <c r="B21" s="149" t="s">
        <v>7745</v>
      </c>
      <c r="C21" s="149">
        <v>7.338991912E9</v>
      </c>
      <c r="D21" s="149">
        <v>6.0815231171E11</v>
      </c>
      <c r="E21" s="149">
        <v>21000.0</v>
      </c>
      <c r="F21" s="149" t="s">
        <v>7706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38" t="s">
        <v>7756</v>
      </c>
      <c r="B22" s="128" t="s">
        <v>7779</v>
      </c>
      <c r="C22" s="138">
        <v>6.1470403929E10</v>
      </c>
      <c r="D22" s="138">
        <v>6.0825282839E11</v>
      </c>
      <c r="E22" s="138">
        <v>21000.0</v>
      </c>
      <c r="F22" s="128" t="s">
        <v>7780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40"/>
      <c r="B23" s="128" t="s">
        <v>7818</v>
      </c>
      <c r="C23" s="138" t="s">
        <v>7819</v>
      </c>
      <c r="D23" s="138">
        <v>6.08370135903E11</v>
      </c>
      <c r="E23" s="138">
        <v>21000.0</v>
      </c>
      <c r="F23" s="128" t="s">
        <v>7820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40"/>
      <c r="B24" s="138" t="s">
        <v>7823</v>
      </c>
      <c r="C24" s="138" t="s">
        <v>7824</v>
      </c>
      <c r="D24" s="138">
        <v>6.08317790689E11</v>
      </c>
      <c r="E24" s="138">
        <v>21000.0</v>
      </c>
      <c r="F24" s="138" t="s">
        <v>7825</v>
      </c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38">
        <v>25.0</v>
      </c>
      <c r="B25" s="128" t="s">
        <v>7991</v>
      </c>
      <c r="C25" s="128">
        <v>9.629154507E9</v>
      </c>
      <c r="D25" s="128">
        <v>6.08457137829E11</v>
      </c>
      <c r="E25" s="128">
        <v>21000.0</v>
      </c>
      <c r="F25" s="128" t="s">
        <v>7633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38">
        <v>26.0</v>
      </c>
      <c r="B26" s="128" t="s">
        <v>8017</v>
      </c>
      <c r="C26" s="128">
        <v>-8.870923031E9</v>
      </c>
      <c r="D26" s="128">
        <v>8.24372594308E11</v>
      </c>
      <c r="E26" s="128">
        <v>21000.0</v>
      </c>
      <c r="F26" s="128" t="s">
        <v>8018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43"/>
      <c r="B27" s="128" t="s">
        <v>8028</v>
      </c>
      <c r="C27" s="128" t="s">
        <v>8029</v>
      </c>
      <c r="D27" s="128">
        <v>6.45294336873E11</v>
      </c>
      <c r="E27" s="128">
        <v>21000.0</v>
      </c>
      <c r="F27" s="128" t="s">
        <v>8030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38">
        <v>28.0</v>
      </c>
      <c r="B28" s="128" t="s">
        <v>8062</v>
      </c>
      <c r="C28" s="128" t="s">
        <v>8063</v>
      </c>
      <c r="D28" s="128"/>
      <c r="E28" s="128">
        <v>27400.0</v>
      </c>
      <c r="F28" s="128" t="s">
        <v>8357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38">
        <v>29.0</v>
      </c>
      <c r="B29" s="128" t="s">
        <v>8077</v>
      </c>
      <c r="C29" s="128">
        <v>9.841149415E9</v>
      </c>
      <c r="D29" s="128">
        <v>6.08888241824E11</v>
      </c>
      <c r="E29" s="128">
        <v>21000.0</v>
      </c>
      <c r="F29" s="128" t="s">
        <v>8078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40"/>
      <c r="B30" s="128" t="s">
        <v>4772</v>
      </c>
      <c r="C30" s="128" t="s">
        <v>8087</v>
      </c>
      <c r="D30" s="128">
        <v>6.08808170064E11</v>
      </c>
      <c r="E30" s="128">
        <v>21000.0</v>
      </c>
      <c r="F30" s="128" t="s">
        <v>7530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38">
        <v>30.0</v>
      </c>
      <c r="B31" s="90" t="s">
        <v>8089</v>
      </c>
      <c r="C31" s="128">
        <v>8.07254008E9</v>
      </c>
      <c r="D31" s="128">
        <v>6.08907096008E11</v>
      </c>
      <c r="E31" s="170">
        <v>21000.0</v>
      </c>
      <c r="F31" s="128" t="s">
        <v>8018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ht="15.75" customHeight="1">
      <c r="A32" s="140"/>
      <c r="B32" s="128" t="s">
        <v>8092</v>
      </c>
      <c r="C32" s="128" t="s">
        <v>8093</v>
      </c>
      <c r="D32" s="128">
        <v>6.089355448E9</v>
      </c>
      <c r="E32" s="128">
        <v>21000.0</v>
      </c>
      <c r="F32" s="128" t="s">
        <v>7530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38"/>
      <c r="B33" s="128" t="s">
        <v>8102</v>
      </c>
      <c r="C33" s="128" t="s">
        <v>7763</v>
      </c>
      <c r="D33" s="128">
        <v>6.45526221939E11</v>
      </c>
      <c r="E33" s="128">
        <v>21000.0</v>
      </c>
      <c r="F33" s="128" t="s">
        <v>8103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40"/>
      <c r="B34" s="128" t="s">
        <v>8112</v>
      </c>
      <c r="C34" s="128">
        <v>9.79086212E9</v>
      </c>
      <c r="D34" s="128">
        <v>1.20818327913E11</v>
      </c>
      <c r="E34" s="128">
        <v>21000.0</v>
      </c>
      <c r="F34" s="128" t="s">
        <v>7780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38">
        <v>31.0</v>
      </c>
      <c r="B35" s="32" t="s">
        <v>8124</v>
      </c>
      <c r="C35" s="128" t="s">
        <v>8125</v>
      </c>
      <c r="D35" s="128">
        <v>6.0907982519E11</v>
      </c>
      <c r="E35" s="128">
        <v>21000.0</v>
      </c>
      <c r="F35" s="128" t="s">
        <v>8078</v>
      </c>
      <c r="G35" s="112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52" t="s">
        <v>8358</v>
      </c>
      <c r="B36" s="138" t="s">
        <v>8359</v>
      </c>
      <c r="C36" s="138">
        <v>9.865334311E9</v>
      </c>
      <c r="D36" s="136"/>
      <c r="E36" s="128">
        <v>21000.0</v>
      </c>
      <c r="F36" s="138" t="s">
        <v>8181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43">
        <v>46026.0</v>
      </c>
      <c r="B37" s="136" t="s">
        <v>3851</v>
      </c>
      <c r="C37" s="136" t="s">
        <v>8360</v>
      </c>
      <c r="D37" s="136">
        <v>6.45778226471E11</v>
      </c>
      <c r="E37" s="128">
        <v>21000.0</v>
      </c>
      <c r="F37" s="138" t="s">
        <v>7530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52" t="s">
        <v>8361</v>
      </c>
      <c r="B38" s="128" t="s">
        <v>8362</v>
      </c>
      <c r="C38" s="136" t="s">
        <v>8363</v>
      </c>
      <c r="D38" s="136" t="s">
        <v>8364</v>
      </c>
      <c r="E38" s="128">
        <v>21000.0</v>
      </c>
      <c r="F38" s="136" t="s">
        <v>7780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38"/>
      <c r="B39" s="32" t="s">
        <v>8365</v>
      </c>
      <c r="C39" s="136" t="s">
        <v>8366</v>
      </c>
      <c r="D39" s="136">
        <v>6.09163123837E11</v>
      </c>
      <c r="E39" s="128">
        <v>21000.0</v>
      </c>
      <c r="F39" s="142" t="s">
        <v>8163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43"/>
      <c r="B40" s="32" t="s">
        <v>8186</v>
      </c>
      <c r="C40" s="128">
        <v>1.5138579265E10</v>
      </c>
      <c r="D40" s="128" t="s">
        <v>8187</v>
      </c>
      <c r="E40" s="128">
        <v>27300.0</v>
      </c>
      <c r="F40" s="128" t="s">
        <v>8181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45"/>
      <c r="B41" s="136" t="s">
        <v>8180</v>
      </c>
      <c r="C41" s="136">
        <f>+919884020024 </f>
        <v>919884020024</v>
      </c>
      <c r="D41" s="136">
        <v>1.20918876308E11</v>
      </c>
      <c r="E41" s="128">
        <v>21000.0</v>
      </c>
      <c r="F41" s="136" t="s">
        <v>8367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40"/>
      <c r="B42" s="32" t="s">
        <v>2258</v>
      </c>
      <c r="C42" s="136" t="s">
        <v>8219</v>
      </c>
      <c r="D42" s="136" t="s">
        <v>8220</v>
      </c>
      <c r="E42" s="136">
        <v>25000.0</v>
      </c>
      <c r="F42" s="136" t="s">
        <v>8368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40"/>
      <c r="B43" s="136" t="s">
        <v>8183</v>
      </c>
      <c r="C43" s="136">
        <v>9.945736881E9</v>
      </c>
      <c r="D43" s="136">
        <v>6.09102242414E11</v>
      </c>
      <c r="E43" s="136">
        <v>21000.0</v>
      </c>
      <c r="F43" s="136" t="s">
        <v>8184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44"/>
      <c r="B44" s="139" t="s">
        <v>8369</v>
      </c>
      <c r="C44" s="139" t="s">
        <v>6378</v>
      </c>
      <c r="D44" s="216">
        <v>6.09170125872E11</v>
      </c>
      <c r="E44" s="136">
        <v>21000.0</v>
      </c>
      <c r="F44" s="139" t="s">
        <v>8238</v>
      </c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153">
        <v>46057.0</v>
      </c>
      <c r="B45" s="138" t="s">
        <v>8197</v>
      </c>
      <c r="C45" s="138" t="s">
        <v>8198</v>
      </c>
      <c r="D45" s="113">
        <v>6.09123384144E11</v>
      </c>
      <c r="E45" s="138">
        <v>21000.0</v>
      </c>
      <c r="F45" s="138" t="s">
        <v>8030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140"/>
      <c r="B46" s="138" t="s">
        <v>8302</v>
      </c>
      <c r="C46" s="138" t="s">
        <v>8303</v>
      </c>
      <c r="D46" s="180">
        <v>6.09208023467E11</v>
      </c>
      <c r="E46" s="138">
        <v>21000.0</v>
      </c>
      <c r="F46" s="138" t="s">
        <v>7706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40"/>
      <c r="B47" s="138" t="s">
        <v>8229</v>
      </c>
      <c r="C47" s="138" t="s">
        <v>8230</v>
      </c>
      <c r="D47" s="113">
        <v>6.09208621118E11</v>
      </c>
      <c r="E47" s="149">
        <v>21000.0</v>
      </c>
      <c r="F47" s="138" t="s">
        <v>8231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35"/>
      <c r="B48" s="138" t="s">
        <v>8155</v>
      </c>
      <c r="C48" s="138">
        <v>7.449016684E9</v>
      </c>
      <c r="D48" s="136">
        <v>6.09254734447E11</v>
      </c>
      <c r="E48" s="149">
        <v>21000.0</v>
      </c>
      <c r="F48" s="138" t="s">
        <v>7515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43"/>
      <c r="B49" s="136" t="s">
        <v>8258</v>
      </c>
      <c r="C49" s="138" t="s">
        <v>8259</v>
      </c>
      <c r="D49" s="136">
        <v>6.09266842131E11</v>
      </c>
      <c r="E49" s="138">
        <v>21000.0</v>
      </c>
      <c r="F49" s="138" t="s">
        <v>8260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35"/>
      <c r="B50" s="90" t="s">
        <v>8236</v>
      </c>
      <c r="C50" s="136" t="s">
        <v>8237</v>
      </c>
      <c r="D50" s="136">
        <v>6.09284035294E11</v>
      </c>
      <c r="E50" s="149">
        <v>21000.0</v>
      </c>
      <c r="F50" s="128" t="s">
        <v>8238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40"/>
      <c r="B51" s="90" t="s">
        <v>8322</v>
      </c>
      <c r="C51" s="136" t="s">
        <v>8323</v>
      </c>
      <c r="D51" s="136">
        <v>6.45830076478E11</v>
      </c>
      <c r="E51" s="149">
        <v>21000.0</v>
      </c>
      <c r="F51" s="136" t="s">
        <v>8030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40"/>
      <c r="B52" s="32" t="s">
        <v>8172</v>
      </c>
      <c r="C52" s="136">
        <v>9.600041787E9</v>
      </c>
      <c r="D52" s="136" t="s">
        <v>8173</v>
      </c>
      <c r="E52" s="136">
        <v>21000.0</v>
      </c>
      <c r="F52" s="142" t="s">
        <v>8174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52"/>
      <c r="B53" s="233" t="s">
        <v>8162</v>
      </c>
      <c r="C53" s="138">
        <v>8.925408163E9</v>
      </c>
      <c r="D53" s="138">
        <v>3.11678354549E11</v>
      </c>
      <c r="E53" s="138">
        <v>21000.0</v>
      </c>
      <c r="F53" s="138" t="s">
        <v>8163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43">
        <v>46085.0</v>
      </c>
      <c r="B54" s="139" t="s">
        <v>7696</v>
      </c>
      <c r="C54" s="139" t="s">
        <v>8274</v>
      </c>
      <c r="D54" s="139">
        <v>6.45942518066E11</v>
      </c>
      <c r="E54" s="136">
        <v>21000.0</v>
      </c>
      <c r="F54" s="136" t="s">
        <v>8275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40"/>
      <c r="B55" s="136" t="s">
        <v>8175</v>
      </c>
      <c r="C55" s="136">
        <v>9.663962036E9</v>
      </c>
      <c r="D55" s="136">
        <v>1.64452900981E11</v>
      </c>
      <c r="E55" s="136">
        <v>21000.0</v>
      </c>
      <c r="F55" s="136" t="s">
        <v>8165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35"/>
      <c r="B56" s="136" t="s">
        <v>8161</v>
      </c>
      <c r="C56" s="136">
        <v>8.608294118E9</v>
      </c>
      <c r="D56" s="136">
        <v>6.0939449736E11</v>
      </c>
      <c r="E56" s="136">
        <v>21000.0</v>
      </c>
      <c r="F56" s="136" t="s">
        <v>7706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40"/>
      <c r="B57" s="136" t="s">
        <v>8266</v>
      </c>
      <c r="C57" s="136" t="s">
        <v>8267</v>
      </c>
      <c r="D57" s="136">
        <v>1.21002092093E11</v>
      </c>
      <c r="E57" s="136">
        <v>21000.0</v>
      </c>
      <c r="F57" s="138" t="s">
        <v>7686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40"/>
      <c r="B58" s="128" t="s">
        <v>8166</v>
      </c>
      <c r="C58" s="138">
        <v>9.361250311E9</v>
      </c>
      <c r="D58" s="138">
        <v>6.09398396158E11</v>
      </c>
      <c r="E58" s="136">
        <v>21000.0</v>
      </c>
      <c r="F58" s="138" t="s">
        <v>8167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7.25" customHeight="1">
      <c r="A59" s="153">
        <v>46116.0</v>
      </c>
      <c r="B59" s="90" t="s">
        <v>8295</v>
      </c>
      <c r="C59" s="138" t="s">
        <v>4466</v>
      </c>
      <c r="D59" s="138">
        <v>5.08170106742E11</v>
      </c>
      <c r="E59" s="138">
        <v>21000.0</v>
      </c>
      <c r="F59" s="128" t="s">
        <v>8296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54.75" customHeight="1">
      <c r="A60" s="145"/>
      <c r="B60" s="170" t="s">
        <v>8189</v>
      </c>
      <c r="C60" s="149">
        <v>9.4713156129E10</v>
      </c>
      <c r="D60" s="149">
        <v>1.15512076191E11</v>
      </c>
      <c r="E60" s="139">
        <v>30111.0</v>
      </c>
      <c r="F60" s="149" t="s">
        <v>8190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40"/>
      <c r="B61" s="90" t="s">
        <v>8191</v>
      </c>
      <c r="C61" s="138">
        <v>9.71543086401E11</v>
      </c>
      <c r="D61" s="138">
        <v>2.60945672721E11</v>
      </c>
      <c r="E61" s="138">
        <v>26000.0</v>
      </c>
      <c r="F61" s="138" t="s">
        <v>8192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36"/>
      <c r="B62" s="32" t="s">
        <v>8299</v>
      </c>
      <c r="C62" s="138" t="s">
        <v>8300</v>
      </c>
      <c r="D62" s="138" t="s">
        <v>8301</v>
      </c>
      <c r="E62" s="138">
        <v>21000.0</v>
      </c>
      <c r="F62" s="138" t="s">
        <v>8030</v>
      </c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47"/>
      <c r="B63" s="138" t="s">
        <v>8249</v>
      </c>
      <c r="C63" s="138" t="s">
        <v>8250</v>
      </c>
      <c r="D63" s="138">
        <v>6.46062300077E11</v>
      </c>
      <c r="E63" s="151">
        <v>21000.0</v>
      </c>
      <c r="F63" s="138" t="s">
        <v>8030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40"/>
      <c r="B64" s="138" t="s">
        <v>8324</v>
      </c>
      <c r="C64" s="138" t="s">
        <v>8325</v>
      </c>
      <c r="D64" s="138">
        <v>6.09482721304E11</v>
      </c>
      <c r="E64" s="151">
        <v>21000.0</v>
      </c>
      <c r="F64" s="138" t="s">
        <v>8326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40"/>
      <c r="B65" s="138" t="s">
        <v>8286</v>
      </c>
      <c r="C65" s="138" t="s">
        <v>8287</v>
      </c>
      <c r="D65" s="138"/>
      <c r="E65" s="151">
        <v>21000.0</v>
      </c>
      <c r="F65" s="138" t="s">
        <v>8370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40"/>
      <c r="B66" s="128" t="s">
        <v>8307</v>
      </c>
      <c r="C66" s="32" t="s">
        <v>8308</v>
      </c>
      <c r="D66" s="138">
        <v>6.09426952689E11</v>
      </c>
      <c r="E66" s="151">
        <v>21000.0</v>
      </c>
      <c r="F66" s="138" t="s">
        <v>8163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38" t="s">
        <v>8371</v>
      </c>
      <c r="B67" s="138" t="s">
        <v>8372</v>
      </c>
      <c r="C67" s="138" t="s">
        <v>8373</v>
      </c>
      <c r="D67" s="138" t="s">
        <v>8374</v>
      </c>
      <c r="E67" s="151">
        <v>29000.0</v>
      </c>
      <c r="F67" s="138" t="s">
        <v>8375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38" t="s">
        <v>8376</v>
      </c>
      <c r="B68" s="128" t="s">
        <v>8377</v>
      </c>
      <c r="C68" s="138" t="s">
        <v>8378</v>
      </c>
      <c r="D68" s="138"/>
      <c r="E68" s="151">
        <v>21000.0</v>
      </c>
      <c r="F68" s="138" t="s">
        <v>7686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43">
        <v>46146.0</v>
      </c>
      <c r="B69" s="32" t="s">
        <v>8224</v>
      </c>
      <c r="C69" s="138" t="s">
        <v>8225</v>
      </c>
      <c r="D69" s="138">
        <v>6.09516707855E11</v>
      </c>
      <c r="E69" s="138">
        <v>21000.0</v>
      </c>
      <c r="F69" s="138" t="s">
        <v>8226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82"/>
      <c r="B70" s="128" t="s">
        <v>8251</v>
      </c>
      <c r="C70" s="128" t="s">
        <v>8252</v>
      </c>
      <c r="D70" s="138">
        <v>6.09552713477E11</v>
      </c>
      <c r="E70" s="138">
        <v>21000.0</v>
      </c>
      <c r="F70" s="128" t="s">
        <v>7820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234" t="s">
        <v>6629</v>
      </c>
      <c r="B71" s="32" t="s">
        <v>8255</v>
      </c>
      <c r="C71" s="138" t="s">
        <v>8256</v>
      </c>
      <c r="D71" s="138">
        <v>6.46131686441E11</v>
      </c>
      <c r="E71" s="138">
        <v>6000.0</v>
      </c>
      <c r="F71" s="138" t="s">
        <v>8257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38"/>
      <c r="B72" s="32" t="s">
        <v>8336</v>
      </c>
      <c r="C72" s="138" t="s">
        <v>8337</v>
      </c>
      <c r="D72" s="138">
        <v>1.21142271348E11</v>
      </c>
      <c r="E72" s="138">
        <v>21000.0</v>
      </c>
      <c r="F72" s="138" t="s">
        <v>8181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40"/>
      <c r="B73" s="138" t="s">
        <v>8234</v>
      </c>
      <c r="C73" s="138" t="s">
        <v>7246</v>
      </c>
      <c r="D73" s="138">
        <v>1.21141370552E11</v>
      </c>
      <c r="E73" s="138">
        <v>21000.0</v>
      </c>
      <c r="F73" s="138" t="s">
        <v>8235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43"/>
      <c r="B74" s="138" t="s">
        <v>8227</v>
      </c>
      <c r="C74" s="138" t="s">
        <v>8228</v>
      </c>
      <c r="D74" s="138">
        <v>5.29494635E8</v>
      </c>
      <c r="E74" s="138">
        <v>21000.0</v>
      </c>
      <c r="F74" s="138" t="s">
        <v>8181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40"/>
      <c r="B75" s="235" t="s">
        <v>8164</v>
      </c>
      <c r="C75" s="149">
        <v>9.159234594E9</v>
      </c>
      <c r="D75" s="149">
        <v>6.09665445598E11</v>
      </c>
      <c r="E75" s="149">
        <v>21000.0</v>
      </c>
      <c r="F75" s="149" t="s">
        <v>8165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43"/>
      <c r="B76" s="32" t="s">
        <v>8211</v>
      </c>
      <c r="C76" s="138" t="s">
        <v>8212</v>
      </c>
      <c r="D76" s="138">
        <v>3.0025105E7</v>
      </c>
      <c r="E76" s="138">
        <v>21000.0</v>
      </c>
      <c r="F76" s="138" t="s">
        <v>8213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40"/>
      <c r="B77" s="138" t="s">
        <v>8149</v>
      </c>
      <c r="C77" s="138">
        <v>6.382616065E9</v>
      </c>
      <c r="D77" s="138">
        <v>3.929900435E10</v>
      </c>
      <c r="E77" s="138">
        <v>21000.0</v>
      </c>
      <c r="F77" s="138" t="s">
        <v>8150</v>
      </c>
      <c r="G77" s="100"/>
      <c r="H77" s="100"/>
      <c r="I77" s="100">
        <f>SUM(E2:E79)</f>
        <v>1686842</v>
      </c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35"/>
      <c r="B78" s="138" t="s">
        <v>8216</v>
      </c>
      <c r="C78" s="90" t="s">
        <v>2337</v>
      </c>
      <c r="D78" s="138" t="s">
        <v>8217</v>
      </c>
      <c r="E78" s="138">
        <v>21000.0</v>
      </c>
      <c r="F78" s="138" t="s">
        <v>7820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40"/>
      <c r="B79" s="138" t="s">
        <v>8159</v>
      </c>
      <c r="C79" s="138">
        <v>8.590295292E9</v>
      </c>
      <c r="D79" s="138">
        <v>6.09617370929E11</v>
      </c>
      <c r="E79" s="138">
        <v>21000.0</v>
      </c>
      <c r="F79" s="138" t="s">
        <v>8160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236"/>
      <c r="B80" s="237" t="s">
        <v>8379</v>
      </c>
      <c r="C80" s="237" t="s">
        <v>8380</v>
      </c>
      <c r="D80" s="237">
        <v>6.46529423884E11</v>
      </c>
      <c r="E80" s="237">
        <v>21000.0</v>
      </c>
      <c r="F80" s="237" t="s">
        <v>8381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43"/>
      <c r="B81" s="238" t="s">
        <v>8382</v>
      </c>
      <c r="C81" s="238" t="s">
        <v>8383</v>
      </c>
      <c r="D81" s="238">
        <v>6.10695599163E11</v>
      </c>
      <c r="E81" s="238">
        <v>21000.0</v>
      </c>
      <c r="F81" s="238" t="s">
        <v>8384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43"/>
      <c r="B82" s="138"/>
      <c r="C82" s="138"/>
      <c r="D82" s="138"/>
      <c r="E82" s="138"/>
      <c r="F82" s="138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40"/>
      <c r="B83" s="128"/>
      <c r="C83" s="138"/>
      <c r="D83" s="138"/>
      <c r="E83" s="138"/>
      <c r="F83" s="138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90"/>
      <c r="B84" s="152"/>
      <c r="C84" s="152"/>
      <c r="D84" s="152"/>
      <c r="E84" s="152"/>
      <c r="F84" s="152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ht="15.75" customHeight="1">
      <c r="A85" s="143"/>
      <c r="B85" s="128"/>
      <c r="C85" s="128"/>
      <c r="D85" s="128"/>
      <c r="E85" s="138"/>
      <c r="F85" s="128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38"/>
      <c r="B86" s="128"/>
      <c r="C86" s="138"/>
      <c r="D86" s="138"/>
      <c r="E86" s="138"/>
      <c r="F86" s="138"/>
      <c r="G86" s="112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43"/>
      <c r="B87" s="138"/>
      <c r="C87" s="138"/>
      <c r="D87" s="138"/>
      <c r="E87" s="138"/>
      <c r="F87" s="138"/>
      <c r="G87" s="112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45"/>
      <c r="B88" s="138"/>
      <c r="C88" s="138"/>
      <c r="D88" s="138"/>
      <c r="E88" s="138"/>
      <c r="F88" s="138"/>
      <c r="G88" s="112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40"/>
      <c r="B89" s="138"/>
      <c r="C89" s="138"/>
      <c r="D89" s="138"/>
      <c r="E89" s="138"/>
      <c r="F89" s="138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35"/>
      <c r="B90" s="138"/>
      <c r="C90" s="138"/>
      <c r="D90" s="138"/>
      <c r="E90" s="138"/>
      <c r="F90" s="138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40"/>
      <c r="B91" s="128"/>
      <c r="C91" s="138"/>
      <c r="D91" s="138"/>
      <c r="E91" s="138"/>
      <c r="F91" s="138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40"/>
      <c r="B92" s="138"/>
      <c r="C92" s="138"/>
      <c r="D92" s="138"/>
      <c r="E92" s="138"/>
      <c r="F92" s="138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45"/>
      <c r="B93" s="138"/>
      <c r="C93" s="138"/>
      <c r="D93" s="138"/>
      <c r="E93" s="138"/>
      <c r="F93" s="138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35"/>
      <c r="B94" s="138"/>
      <c r="C94" s="90"/>
      <c r="D94" s="138"/>
      <c r="E94" s="138"/>
      <c r="F94" s="138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83"/>
      <c r="B95" s="138"/>
      <c r="C95" s="138"/>
      <c r="D95" s="138"/>
      <c r="E95" s="138"/>
      <c r="F95" s="138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40"/>
      <c r="B96" s="138"/>
      <c r="C96" s="138"/>
      <c r="D96" s="138"/>
      <c r="E96" s="138"/>
      <c r="F96" s="138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53"/>
      <c r="B97" s="138"/>
      <c r="C97" s="138"/>
      <c r="D97" s="138"/>
      <c r="E97" s="138"/>
      <c r="F97" s="128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0"/>
      <c r="B98" s="128"/>
      <c r="C98" s="128"/>
      <c r="D98" s="128"/>
      <c r="E98" s="138"/>
      <c r="F98" s="138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0"/>
      <c r="B99" s="128"/>
      <c r="C99" s="138"/>
      <c r="D99" s="138"/>
      <c r="E99" s="138"/>
      <c r="F99" s="13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0"/>
      <c r="B100" s="155"/>
      <c r="C100" s="138"/>
      <c r="D100" s="138"/>
      <c r="E100" s="138"/>
      <c r="F100" s="13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54"/>
      <c r="B101" s="90"/>
      <c r="C101" s="155"/>
      <c r="D101" s="156"/>
      <c r="E101" s="138"/>
      <c r="F101" s="15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57"/>
      <c r="B102" s="128"/>
      <c r="C102" s="155"/>
      <c r="D102" s="155"/>
      <c r="E102" s="138"/>
      <c r="F102" s="15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58"/>
      <c r="B103" s="128"/>
      <c r="C103" s="155"/>
      <c r="D103" s="155"/>
      <c r="E103" s="138"/>
      <c r="F103" s="15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35"/>
      <c r="B104" s="155"/>
      <c r="C104" s="155"/>
      <c r="D104" s="155"/>
      <c r="E104" s="138"/>
      <c r="F104" s="15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57"/>
      <c r="B105" s="155"/>
      <c r="C105" s="155"/>
      <c r="D105" s="184"/>
      <c r="E105" s="155"/>
      <c r="F105" s="15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54"/>
      <c r="B106" s="155"/>
      <c r="C106" s="155"/>
      <c r="D106" s="155"/>
      <c r="E106" s="155"/>
      <c r="F106" s="12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54"/>
      <c r="B107" s="138"/>
      <c r="C107" s="138"/>
      <c r="D107" s="138"/>
      <c r="E107" s="155"/>
      <c r="F107" s="1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54"/>
      <c r="B108" s="155"/>
      <c r="C108" s="155"/>
      <c r="D108" s="155"/>
      <c r="E108" s="155"/>
      <c r="F108" s="15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54"/>
      <c r="B109" s="128"/>
      <c r="C109" s="128"/>
      <c r="D109" s="128"/>
      <c r="E109" s="155"/>
      <c r="F109" s="12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92"/>
      <c r="B110" s="185"/>
      <c r="C110" s="185"/>
      <c r="D110" s="185"/>
      <c r="E110" s="185"/>
      <c r="F110" s="18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186"/>
      <c r="B111" s="155"/>
      <c r="C111" s="155"/>
      <c r="D111" s="155"/>
      <c r="E111" s="155"/>
      <c r="F111" s="13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3"/>
      <c r="B112" s="138"/>
      <c r="C112" s="138"/>
      <c r="D112" s="138"/>
      <c r="E112" s="155"/>
      <c r="F112" s="13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58"/>
      <c r="B113" s="155"/>
      <c r="C113" s="155"/>
      <c r="D113" s="155"/>
      <c r="E113" s="155"/>
      <c r="F113" s="15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54"/>
      <c r="B114" s="138"/>
      <c r="C114" s="155"/>
      <c r="D114" s="155"/>
      <c r="E114" s="155"/>
      <c r="F114" s="15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7"/>
      <c r="B115" s="155"/>
      <c r="C115" s="155"/>
      <c r="D115" s="155"/>
      <c r="E115" s="155"/>
      <c r="F115" s="15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86"/>
      <c r="B116" s="155"/>
      <c r="C116" s="155"/>
      <c r="D116" s="155"/>
      <c r="E116" s="155"/>
      <c r="F116" s="15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54"/>
      <c r="B117" s="128"/>
      <c r="C117" s="155"/>
      <c r="D117" s="155"/>
      <c r="E117" s="155"/>
      <c r="F117" s="15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7.75" customHeight="1">
      <c r="A118" s="160"/>
      <c r="B118" s="128"/>
      <c r="C118" s="155"/>
      <c r="D118" s="155"/>
      <c r="E118" s="155"/>
      <c r="F118" s="155"/>
      <c r="G118" s="15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60"/>
      <c r="B119" s="128"/>
      <c r="C119" s="155"/>
      <c r="D119" s="155"/>
      <c r="E119" s="155"/>
      <c r="F119" s="15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54"/>
      <c r="B120" s="128"/>
      <c r="C120" s="156"/>
      <c r="D120" s="156"/>
      <c r="E120" s="155"/>
      <c r="F120" s="15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54"/>
      <c r="B121" s="128"/>
      <c r="C121" s="155"/>
      <c r="D121" s="155"/>
      <c r="E121" s="155"/>
      <c r="F121" s="128"/>
      <c r="G121" s="14"/>
      <c r="H121" s="10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54"/>
      <c r="B122" s="128"/>
      <c r="C122" s="155"/>
      <c r="D122" s="155"/>
      <c r="E122" s="155"/>
      <c r="F122" s="128"/>
      <c r="G122" s="14"/>
      <c r="H122" s="10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55"/>
      <c r="B123" s="128"/>
      <c r="C123" s="155"/>
      <c r="D123" s="155"/>
      <c r="E123" s="155"/>
      <c r="F123" s="13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0"/>
      <c r="B124" s="128"/>
      <c r="C124" s="138"/>
      <c r="D124" s="138"/>
      <c r="E124" s="155"/>
      <c r="F124" s="12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0"/>
      <c r="B125" s="128"/>
      <c r="C125" s="138"/>
      <c r="D125" s="138"/>
      <c r="E125" s="155"/>
      <c r="F125" s="1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7"/>
      <c r="B126" s="128"/>
      <c r="C126" s="138"/>
      <c r="D126" s="138"/>
      <c r="E126" s="155"/>
      <c r="F126" s="1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62"/>
      <c r="B127" s="128"/>
      <c r="C127" s="138"/>
      <c r="D127" s="138"/>
      <c r="E127" s="155"/>
      <c r="F127" s="1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38"/>
      <c r="B128" s="128"/>
      <c r="C128" s="138"/>
      <c r="D128" s="138"/>
      <c r="E128" s="138"/>
      <c r="F128" s="1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7"/>
      <c r="B129" s="128"/>
      <c r="C129" s="138"/>
      <c r="D129" s="138"/>
      <c r="E129" s="138"/>
      <c r="F129" s="12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3"/>
      <c r="B130" s="128"/>
      <c r="C130" s="138"/>
      <c r="D130" s="138"/>
      <c r="E130" s="138"/>
      <c r="F130" s="12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36"/>
      <c r="B131" s="128"/>
      <c r="C131" s="138"/>
      <c r="D131" s="138"/>
      <c r="E131" s="138"/>
      <c r="F131" s="12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62"/>
      <c r="B132" s="128"/>
      <c r="C132" s="138"/>
      <c r="D132" s="138"/>
      <c r="E132" s="152"/>
      <c r="F132" s="15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0"/>
      <c r="B133" s="128"/>
      <c r="C133" s="138"/>
      <c r="D133" s="138"/>
      <c r="E133" s="138"/>
      <c r="F133" s="138"/>
      <c r="G133" s="14"/>
      <c r="H133" s="10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0"/>
      <c r="B134" s="128"/>
      <c r="C134" s="128"/>
      <c r="D134" s="138"/>
      <c r="E134" s="138"/>
      <c r="F134" s="138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0"/>
      <c r="B135" s="128"/>
      <c r="C135" s="138"/>
      <c r="D135" s="138"/>
      <c r="E135" s="138"/>
      <c r="F135" s="13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0"/>
      <c r="B136" s="128"/>
      <c r="C136" s="138"/>
      <c r="D136" s="138"/>
      <c r="E136" s="138"/>
      <c r="F136" s="13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36"/>
      <c r="B137" s="128"/>
      <c r="C137" s="138"/>
      <c r="D137" s="138"/>
      <c r="E137" s="138"/>
      <c r="F137" s="13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0"/>
      <c r="B138" s="128"/>
      <c r="C138" s="138"/>
      <c r="D138" s="138"/>
      <c r="E138" s="138"/>
      <c r="F138" s="13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7"/>
      <c r="B139" s="128"/>
      <c r="C139" s="138"/>
      <c r="D139" s="138"/>
      <c r="E139" s="138"/>
      <c r="F139" s="13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62"/>
      <c r="B140" s="128"/>
      <c r="C140" s="138"/>
      <c r="D140" s="138"/>
      <c r="E140" s="138"/>
      <c r="F140" s="13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36"/>
      <c r="B141" s="128"/>
      <c r="C141" s="138"/>
      <c r="D141" s="138"/>
      <c r="E141" s="138"/>
      <c r="F141" s="13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3"/>
      <c r="B142" s="138"/>
      <c r="C142" s="138"/>
      <c r="D142" s="138"/>
      <c r="E142" s="138"/>
      <c r="F142" s="13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35"/>
      <c r="B143" s="138"/>
      <c r="C143" s="138"/>
      <c r="D143" s="138"/>
      <c r="E143" s="138"/>
      <c r="F143" s="13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0"/>
      <c r="B144" s="138"/>
      <c r="C144" s="138"/>
      <c r="D144" s="138"/>
      <c r="E144" s="138"/>
      <c r="F144" s="13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38"/>
      <c r="B145" s="138"/>
      <c r="C145" s="138"/>
      <c r="D145" s="138"/>
      <c r="E145" s="138"/>
      <c r="F145" s="13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0"/>
      <c r="B146" s="128"/>
      <c r="C146" s="149"/>
      <c r="D146" s="138"/>
      <c r="E146" s="138"/>
      <c r="F146" s="13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0"/>
      <c r="B147" s="138"/>
      <c r="C147" s="149"/>
      <c r="D147" s="138"/>
      <c r="E147" s="138"/>
      <c r="F147" s="13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0"/>
      <c r="B148" s="138"/>
      <c r="C148" s="149"/>
      <c r="D148" s="138"/>
      <c r="E148" s="138"/>
      <c r="F148" s="13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0"/>
      <c r="B149" s="128"/>
      <c r="C149" s="149"/>
      <c r="D149" s="138"/>
      <c r="E149" s="138"/>
      <c r="F149" s="13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0"/>
      <c r="B150" s="128"/>
      <c r="C150" s="149"/>
      <c r="D150" s="138"/>
      <c r="E150" s="138"/>
      <c r="F150" s="90"/>
      <c r="G150" s="14"/>
      <c r="H150" s="10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0"/>
      <c r="B151" s="138"/>
      <c r="C151" s="149"/>
      <c r="D151" s="138"/>
      <c r="E151" s="138"/>
      <c r="F151" s="138"/>
      <c r="G151" s="14"/>
      <c r="H151" s="10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3"/>
      <c r="B152" s="138"/>
      <c r="C152" s="149"/>
      <c r="D152" s="138"/>
      <c r="E152" s="138"/>
      <c r="F152" s="138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3"/>
      <c r="B153" s="138"/>
      <c r="C153" s="149"/>
      <c r="D153" s="138"/>
      <c r="E153" s="138"/>
      <c r="F153" s="13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0"/>
      <c r="B154" s="138"/>
      <c r="C154" s="138"/>
      <c r="D154" s="138"/>
      <c r="E154" s="138"/>
      <c r="F154" s="13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3"/>
      <c r="B155" s="138"/>
      <c r="C155" s="138"/>
      <c r="D155" s="138"/>
      <c r="E155" s="138"/>
      <c r="F155" s="13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0"/>
      <c r="B156" s="193"/>
      <c r="C156" s="138"/>
      <c r="D156" s="138"/>
      <c r="E156" s="138"/>
      <c r="F156" s="13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3"/>
      <c r="B157" s="138"/>
      <c r="C157" s="138"/>
      <c r="D157" s="138"/>
      <c r="E157" s="138"/>
      <c r="F157" s="13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35"/>
      <c r="B158" s="128"/>
      <c r="C158" s="138"/>
      <c r="D158" s="138"/>
      <c r="E158" s="138"/>
      <c r="F158" s="13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8"/>
      <c r="B159" s="138"/>
      <c r="C159" s="128"/>
      <c r="D159" s="138"/>
      <c r="E159" s="138"/>
      <c r="F159" s="13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0"/>
      <c r="B160" s="138"/>
      <c r="C160" s="138"/>
      <c r="D160" s="138"/>
      <c r="E160" s="138"/>
      <c r="F160" s="13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0"/>
      <c r="B161" s="138"/>
      <c r="C161" s="138"/>
      <c r="D161" s="138"/>
      <c r="E161" s="138"/>
      <c r="F161" s="13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0"/>
      <c r="B162" s="138"/>
      <c r="C162" s="138"/>
      <c r="D162" s="138"/>
      <c r="E162" s="138"/>
      <c r="F162" s="13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94"/>
      <c r="B163" s="138"/>
      <c r="C163" s="138"/>
      <c r="D163" s="138"/>
      <c r="E163" s="138"/>
      <c r="F163" s="13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38"/>
      <c r="B164" s="138"/>
      <c r="C164" s="138"/>
      <c r="D164" s="138"/>
      <c r="E164" s="138"/>
      <c r="F164" s="13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0"/>
      <c r="B165" s="195"/>
      <c r="C165" s="195"/>
      <c r="D165" s="195"/>
      <c r="E165" s="195"/>
      <c r="F165" s="19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87"/>
      <c r="B166" s="195"/>
      <c r="C166" s="195"/>
      <c r="D166" s="195"/>
      <c r="E166" s="195"/>
      <c r="F166" s="19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B167" s="128"/>
      <c r="C167" s="138"/>
      <c r="D167" s="138"/>
      <c r="E167" s="138"/>
      <c r="F167" s="138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38"/>
      <c r="B168" s="138"/>
      <c r="C168" s="138"/>
      <c r="D168" s="138"/>
      <c r="E168" s="138"/>
      <c r="F168" s="13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0"/>
      <c r="B169" s="195"/>
      <c r="C169" s="195"/>
      <c r="D169" s="195"/>
      <c r="E169" s="195"/>
      <c r="F169" s="19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0"/>
      <c r="B170" s="138"/>
      <c r="C170" s="138"/>
      <c r="D170" s="138"/>
      <c r="E170" s="138"/>
      <c r="F170" s="138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38"/>
      <c r="B171" s="138"/>
      <c r="C171" s="138"/>
      <c r="D171" s="138"/>
      <c r="E171" s="138"/>
      <c r="F171" s="13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0"/>
      <c r="B172" s="128"/>
      <c r="C172" s="138"/>
      <c r="D172" s="138"/>
      <c r="E172" s="138"/>
      <c r="F172" s="13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0"/>
      <c r="B173" s="138"/>
      <c r="C173" s="138"/>
      <c r="D173" s="138"/>
      <c r="E173" s="138"/>
      <c r="F173" s="138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52"/>
      <c r="B174" s="138"/>
      <c r="C174" s="138"/>
      <c r="D174" s="138"/>
      <c r="E174" s="138"/>
      <c r="F174" s="138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52"/>
      <c r="B175" s="138"/>
      <c r="C175" s="138"/>
      <c r="D175" s="138"/>
      <c r="E175" s="138"/>
      <c r="F175" s="138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0"/>
      <c r="B176" s="138"/>
      <c r="C176" s="138"/>
      <c r="D176" s="138"/>
      <c r="E176" s="138"/>
      <c r="F176" s="13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0"/>
      <c r="B177" s="138"/>
      <c r="C177" s="138"/>
      <c r="D177" s="138"/>
      <c r="E177" s="138"/>
      <c r="F177" s="13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0"/>
      <c r="B178" s="138"/>
      <c r="C178" s="138"/>
      <c r="D178" s="138"/>
      <c r="E178" s="138"/>
      <c r="F178" s="138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87"/>
      <c r="B179" s="138"/>
      <c r="C179" s="138"/>
      <c r="D179" s="138"/>
      <c r="E179" s="138"/>
      <c r="F179" s="13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38"/>
      <c r="B180" s="138"/>
      <c r="C180" s="138"/>
      <c r="D180" s="138"/>
      <c r="E180" s="138"/>
      <c r="F180" s="13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0"/>
      <c r="B181" s="138"/>
      <c r="C181" s="138"/>
      <c r="D181" s="138"/>
      <c r="E181" s="138"/>
      <c r="F181" s="13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3"/>
      <c r="B182" s="138"/>
      <c r="C182" s="138"/>
      <c r="D182" s="138"/>
      <c r="E182" s="138"/>
      <c r="F182" s="13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0"/>
      <c r="B183" s="138"/>
      <c r="C183" s="138"/>
      <c r="D183" s="138"/>
      <c r="E183" s="138"/>
      <c r="F183" s="13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0"/>
      <c r="B184" s="138"/>
      <c r="C184" s="138"/>
      <c r="D184" s="138"/>
      <c r="E184" s="138"/>
      <c r="F184" s="13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38"/>
      <c r="B185" s="128"/>
      <c r="C185" s="138"/>
      <c r="D185" s="138"/>
      <c r="E185" s="138"/>
      <c r="F185" s="13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0"/>
      <c r="B186" s="138"/>
      <c r="C186" s="138"/>
      <c r="D186" s="138"/>
      <c r="E186" s="138"/>
      <c r="F186" s="13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0"/>
      <c r="B187" s="138"/>
      <c r="C187" s="138"/>
      <c r="D187" s="138"/>
      <c r="E187" s="138"/>
      <c r="F187" s="13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0"/>
      <c r="B188" s="138"/>
      <c r="C188" s="138"/>
      <c r="D188" s="138"/>
      <c r="E188" s="138"/>
      <c r="F188" s="13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0"/>
      <c r="B189" s="138"/>
      <c r="C189" s="138"/>
      <c r="D189" s="138"/>
      <c r="E189" s="138"/>
      <c r="F189" s="13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0"/>
      <c r="C190" s="90"/>
      <c r="D190" s="138"/>
      <c r="E190" s="138"/>
      <c r="F190" s="13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0"/>
      <c r="B191" s="138"/>
      <c r="C191" s="138"/>
      <c r="D191" s="138"/>
      <c r="E191" s="138"/>
      <c r="F191" s="13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0"/>
      <c r="B192" s="138"/>
      <c r="C192" s="138"/>
      <c r="D192" s="138"/>
      <c r="E192" s="138"/>
      <c r="F192" s="13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38"/>
      <c r="B193" s="138"/>
      <c r="C193" s="138"/>
      <c r="D193" s="138"/>
      <c r="E193" s="138"/>
      <c r="F193" s="13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0"/>
      <c r="B194" s="128"/>
      <c r="C194" s="138"/>
      <c r="D194" s="138"/>
      <c r="E194" s="138"/>
      <c r="F194" s="13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0"/>
      <c r="B195" s="138"/>
      <c r="C195" s="138"/>
      <c r="D195" s="138"/>
      <c r="E195" s="138"/>
      <c r="F195" s="13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38"/>
      <c r="B196" s="138"/>
      <c r="C196" s="138"/>
      <c r="D196" s="138"/>
      <c r="E196" s="138"/>
      <c r="F196" s="13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0"/>
      <c r="B197" s="128"/>
      <c r="C197" s="138"/>
      <c r="D197" s="138"/>
      <c r="E197" s="138"/>
      <c r="F197" s="13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0"/>
      <c r="B198" s="138"/>
      <c r="C198" s="138"/>
      <c r="D198" s="138"/>
      <c r="E198" s="138"/>
      <c r="F198" s="13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0"/>
      <c r="B199" s="128"/>
      <c r="C199" s="138"/>
      <c r="D199" s="138"/>
      <c r="E199" s="138"/>
      <c r="F199" s="13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0"/>
      <c r="B200" s="128"/>
      <c r="C200" s="138"/>
      <c r="D200" s="138"/>
      <c r="E200" s="138"/>
      <c r="F200" s="13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0"/>
      <c r="B201" s="138"/>
      <c r="C201" s="138"/>
      <c r="D201" s="138"/>
      <c r="E201" s="138"/>
      <c r="F201" s="13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3"/>
      <c r="B202" s="138"/>
      <c r="C202" s="138"/>
      <c r="D202" s="138"/>
      <c r="E202" s="138"/>
      <c r="F202" s="138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0"/>
      <c r="B203" s="138"/>
      <c r="C203" s="138"/>
      <c r="D203" s="138"/>
      <c r="E203" s="138"/>
      <c r="F203" s="13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0"/>
      <c r="B204" s="128"/>
      <c r="C204" s="128"/>
      <c r="D204" s="138"/>
      <c r="E204" s="138"/>
      <c r="F204" s="13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37"/>
      <c r="B205" s="128"/>
      <c r="C205" s="138"/>
      <c r="D205" s="138"/>
      <c r="E205" s="138"/>
      <c r="F205" s="128"/>
      <c r="G205" s="14"/>
      <c r="H205" s="117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0"/>
      <c r="B206" s="138"/>
      <c r="C206" s="138"/>
      <c r="D206" s="138"/>
      <c r="E206" s="138"/>
      <c r="F206" s="138"/>
      <c r="G206" s="14"/>
      <c r="H206" s="11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0"/>
      <c r="B207" s="138"/>
      <c r="C207" s="138"/>
      <c r="D207" s="138"/>
      <c r="E207" s="138"/>
      <c r="F207" s="138"/>
      <c r="G207" s="14"/>
      <c r="H207" s="11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62"/>
      <c r="B208" s="138"/>
      <c r="C208" s="138"/>
      <c r="D208" s="138"/>
      <c r="E208" s="138"/>
      <c r="F208" s="138"/>
      <c r="G208" s="14"/>
      <c r="H208" s="11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0"/>
      <c r="B209" s="138"/>
      <c r="C209" s="138"/>
      <c r="D209" s="138"/>
      <c r="E209" s="138"/>
      <c r="F209" s="138"/>
      <c r="G209" s="14"/>
      <c r="H209" s="11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0"/>
      <c r="B210" s="138"/>
      <c r="C210" s="138"/>
      <c r="D210" s="138"/>
      <c r="E210" s="138"/>
      <c r="F210" s="138"/>
      <c r="G210" s="14"/>
      <c r="H210" s="11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0"/>
      <c r="B211" s="138"/>
      <c r="C211" s="138"/>
      <c r="D211" s="128"/>
      <c r="E211" s="138"/>
      <c r="F211" s="138"/>
      <c r="G211" s="14"/>
      <c r="H211" s="11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0"/>
      <c r="B212" s="138"/>
      <c r="C212" s="138"/>
      <c r="D212" s="138"/>
      <c r="E212" s="138"/>
      <c r="F212" s="138"/>
      <c r="G212" s="14"/>
      <c r="H212" s="11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38"/>
      <c r="B213" s="138"/>
      <c r="C213" s="138"/>
      <c r="D213" s="138"/>
      <c r="E213" s="138"/>
      <c r="F213" s="138"/>
      <c r="G213" s="14"/>
      <c r="H213" s="11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5"/>
      <c r="B214" s="149"/>
      <c r="C214" s="149"/>
      <c r="D214" s="149"/>
      <c r="E214" s="138"/>
      <c r="F214" s="138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0"/>
      <c r="B215" s="128"/>
      <c r="C215" s="138"/>
      <c r="D215" s="138"/>
      <c r="E215" s="138"/>
      <c r="F215" s="138"/>
      <c r="G215" s="14"/>
      <c r="H215" s="11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0"/>
      <c r="B216" s="138"/>
      <c r="C216" s="138"/>
      <c r="D216" s="138"/>
      <c r="E216" s="138"/>
      <c r="F216" s="138"/>
      <c r="G216" s="14"/>
      <c r="H216" s="11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3"/>
      <c r="B217" s="128"/>
      <c r="C217" s="138"/>
      <c r="D217" s="138"/>
      <c r="E217" s="138"/>
      <c r="F217" s="138"/>
      <c r="G217" s="14"/>
      <c r="H217" s="11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0"/>
      <c r="B218" s="128"/>
      <c r="C218" s="138"/>
      <c r="D218" s="138"/>
      <c r="E218" s="138"/>
      <c r="F218" s="138"/>
      <c r="G218" s="14"/>
      <c r="H218" s="11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0"/>
      <c r="B219" s="128"/>
      <c r="C219" s="138"/>
      <c r="D219" s="138"/>
      <c r="E219" s="138"/>
      <c r="F219" s="128"/>
      <c r="G219" s="14"/>
      <c r="H219" s="11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0"/>
      <c r="C220" s="138"/>
      <c r="D220" s="138"/>
      <c r="E220" s="138"/>
      <c r="F220" s="138"/>
      <c r="G220" s="14"/>
      <c r="H220" s="11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0"/>
      <c r="B221" s="138"/>
      <c r="C221" s="138"/>
      <c r="D221" s="138"/>
      <c r="E221" s="138"/>
      <c r="F221" s="138"/>
      <c r="G221" s="14"/>
      <c r="H221" s="11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0"/>
      <c r="B222" s="138"/>
      <c r="C222" s="138"/>
      <c r="D222" s="138"/>
      <c r="E222" s="138"/>
      <c r="F222" s="138"/>
      <c r="G222" s="14"/>
      <c r="H222" s="12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0"/>
      <c r="B223" s="128"/>
      <c r="C223" s="138"/>
      <c r="D223" s="138"/>
      <c r="E223" s="138"/>
      <c r="F223" s="138"/>
      <c r="G223" s="14"/>
      <c r="H223" s="11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38"/>
      <c r="B224" s="128"/>
      <c r="C224" s="138"/>
      <c r="D224" s="138"/>
      <c r="E224" s="138"/>
      <c r="F224" s="128"/>
      <c r="G224" s="14"/>
      <c r="H224" s="11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0"/>
      <c r="B225" s="128"/>
      <c r="C225" s="138"/>
      <c r="D225" s="138"/>
      <c r="E225" s="138"/>
      <c r="F225" s="128"/>
      <c r="G225" s="14"/>
      <c r="H225" s="11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38"/>
      <c r="B226" s="128"/>
      <c r="C226" s="138"/>
      <c r="D226" s="138"/>
      <c r="E226" s="138"/>
      <c r="F226" s="138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8"/>
      <c r="B227" s="128"/>
      <c r="C227" s="138"/>
      <c r="D227" s="138"/>
      <c r="E227" s="138"/>
      <c r="F227" s="138"/>
      <c r="G227" s="100"/>
      <c r="H227" s="14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40"/>
      <c r="B228" s="138"/>
      <c r="C228" s="138"/>
      <c r="D228" s="138"/>
      <c r="E228" s="138"/>
      <c r="F228" s="138"/>
      <c r="G228" s="100"/>
      <c r="H228" s="14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40"/>
      <c r="B229" s="138"/>
      <c r="C229" s="138"/>
      <c r="D229" s="138"/>
      <c r="E229" s="138"/>
      <c r="F229" s="138"/>
      <c r="G229" s="100"/>
      <c r="H229" s="14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40"/>
      <c r="B230" s="138"/>
      <c r="C230" s="138"/>
      <c r="D230" s="138"/>
      <c r="E230" s="138"/>
      <c r="F230" s="138"/>
      <c r="G230" s="100"/>
      <c r="H230" s="14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40"/>
      <c r="B231" s="138"/>
      <c r="C231" s="138"/>
      <c r="D231" s="138"/>
      <c r="E231" s="138"/>
      <c r="F231" s="138"/>
      <c r="G231" s="100"/>
      <c r="H231" s="14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40"/>
      <c r="B232" s="138"/>
      <c r="C232" s="138"/>
      <c r="D232" s="138"/>
      <c r="E232" s="138"/>
      <c r="F232" s="138"/>
      <c r="G232" s="100"/>
      <c r="H232" s="14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38"/>
      <c r="B233" s="128"/>
      <c r="C233" s="138"/>
      <c r="D233" s="138"/>
      <c r="E233" s="138"/>
      <c r="F233" s="138"/>
      <c r="G233" s="100"/>
      <c r="H233" s="14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40"/>
      <c r="B234" s="138"/>
      <c r="C234" s="138"/>
      <c r="D234" s="138"/>
      <c r="E234" s="138"/>
      <c r="F234" s="138"/>
      <c r="G234" s="100"/>
      <c r="H234" s="14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40"/>
      <c r="B235" s="138"/>
      <c r="C235" s="138"/>
      <c r="D235" s="138"/>
      <c r="E235" s="138"/>
      <c r="F235" s="138"/>
      <c r="G235" s="100"/>
      <c r="H235" s="14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40"/>
      <c r="B236" s="138"/>
      <c r="C236" s="138"/>
      <c r="D236" s="138"/>
      <c r="E236" s="138"/>
      <c r="F236" s="138"/>
      <c r="G236" s="100"/>
      <c r="H236" s="14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40"/>
      <c r="B237" s="138"/>
      <c r="C237" s="138"/>
      <c r="D237" s="138"/>
      <c r="E237" s="138"/>
      <c r="F237" s="138"/>
      <c r="G237" s="100"/>
      <c r="H237" s="14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38"/>
      <c r="B238" s="138"/>
      <c r="C238" s="138"/>
      <c r="D238" s="138"/>
      <c r="E238" s="138"/>
      <c r="F238" s="138"/>
      <c r="G238" s="100"/>
      <c r="H238" s="14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38"/>
      <c r="B239" s="128"/>
      <c r="C239" s="128"/>
      <c r="D239" s="138"/>
      <c r="E239" s="138"/>
      <c r="F239" s="138"/>
      <c r="G239" s="100"/>
      <c r="H239" s="14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38"/>
      <c r="B240" s="138"/>
      <c r="C240" s="138"/>
      <c r="D240" s="138"/>
      <c r="E240" s="138"/>
      <c r="F240" s="138"/>
      <c r="G240" s="100"/>
      <c r="H240" s="14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40"/>
      <c r="B241" s="138"/>
      <c r="C241" s="138"/>
      <c r="D241" s="138"/>
      <c r="E241" s="138"/>
      <c r="F241" s="138"/>
      <c r="G241" s="100"/>
      <c r="H241" s="14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40"/>
      <c r="B242" s="128"/>
      <c r="C242" s="138"/>
      <c r="D242" s="138"/>
      <c r="E242" s="138"/>
      <c r="F242" s="138"/>
      <c r="G242" s="100"/>
      <c r="H242" s="14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40"/>
      <c r="B243" s="138"/>
      <c r="C243" s="138"/>
      <c r="D243" s="138"/>
      <c r="E243" s="138"/>
      <c r="F243" s="138"/>
      <c r="G243" s="100"/>
      <c r="H243" s="14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40"/>
      <c r="B244" s="138"/>
      <c r="C244" s="138"/>
      <c r="D244" s="138"/>
      <c r="E244" s="138"/>
      <c r="F244" s="138"/>
      <c r="G244" s="100"/>
      <c r="H244" s="14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40"/>
      <c r="B245" s="138"/>
      <c r="C245" s="138"/>
      <c r="D245" s="138"/>
      <c r="E245" s="138"/>
      <c r="F245" s="138"/>
      <c r="G245" s="100"/>
      <c r="H245" s="14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62"/>
      <c r="B246" s="138"/>
      <c r="C246" s="138"/>
      <c r="D246" s="138"/>
      <c r="E246" s="138"/>
      <c r="F246" s="138"/>
      <c r="G246" s="100"/>
      <c r="H246" s="14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40"/>
      <c r="B247" s="138"/>
      <c r="C247" s="138"/>
      <c r="D247" s="138"/>
      <c r="E247" s="138"/>
      <c r="F247" s="138"/>
      <c r="G247" s="100"/>
      <c r="H247" s="14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38"/>
      <c r="B248" s="128"/>
      <c r="C248" s="128"/>
      <c r="D248" s="128"/>
      <c r="E248" s="138"/>
      <c r="F248" s="138"/>
      <c r="G248" s="100"/>
      <c r="H248" s="14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40"/>
      <c r="B249" s="138"/>
      <c r="C249" s="138"/>
      <c r="D249" s="138"/>
      <c r="E249" s="138"/>
      <c r="F249" s="138"/>
      <c r="G249" s="100"/>
      <c r="H249" s="14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38"/>
      <c r="B250" s="138"/>
      <c r="C250" s="138"/>
      <c r="D250" s="138"/>
      <c r="E250" s="138"/>
      <c r="F250" s="138"/>
      <c r="G250" s="100"/>
      <c r="H250" s="14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40"/>
      <c r="B251" s="138"/>
      <c r="C251" s="138"/>
      <c r="D251" s="138"/>
      <c r="E251" s="138"/>
      <c r="F251" s="138"/>
      <c r="G251" s="100"/>
      <c r="H251" s="14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38"/>
      <c r="B252" s="138"/>
      <c r="C252" s="128"/>
      <c r="D252" s="138"/>
      <c r="E252" s="138"/>
      <c r="F252" s="138"/>
      <c r="G252" s="100"/>
      <c r="H252" s="14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B253" s="138"/>
      <c r="C253" s="138"/>
      <c r="D253" s="138"/>
      <c r="E253" s="138"/>
      <c r="F253" s="138"/>
      <c r="G253" s="100"/>
      <c r="H253" s="14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40"/>
      <c r="B254" s="138"/>
      <c r="C254" s="138"/>
      <c r="D254" s="138"/>
      <c r="E254" s="138"/>
      <c r="F254" s="138"/>
      <c r="G254" s="100"/>
      <c r="H254" s="14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40"/>
      <c r="B255" s="138"/>
      <c r="C255" s="138"/>
      <c r="D255" s="138"/>
      <c r="E255" s="138"/>
      <c r="F255" s="138"/>
      <c r="G255" s="100"/>
      <c r="H255" s="14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38"/>
      <c r="B256" s="163"/>
      <c r="C256" s="163"/>
      <c r="D256" s="163"/>
      <c r="E256" s="152"/>
      <c r="F256" s="152"/>
      <c r="G256" s="100"/>
      <c r="H256" s="14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40"/>
      <c r="B257" s="138"/>
      <c r="C257" s="138"/>
      <c r="D257" s="138"/>
      <c r="E257" s="138"/>
      <c r="F257" s="138"/>
      <c r="G257" s="100"/>
      <c r="H257" s="14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40"/>
      <c r="B258" s="138"/>
      <c r="C258" s="138"/>
      <c r="D258" s="138"/>
      <c r="E258" s="138"/>
      <c r="F258" s="138"/>
      <c r="G258" s="100"/>
      <c r="H258" s="14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40"/>
      <c r="B259" s="128"/>
      <c r="C259" s="138"/>
      <c r="D259" s="138"/>
      <c r="E259" s="138"/>
      <c r="F259" s="138"/>
      <c r="G259" s="100"/>
      <c r="H259" s="14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40"/>
      <c r="B260" s="138"/>
      <c r="C260" s="138"/>
      <c r="D260" s="138"/>
      <c r="E260" s="138"/>
      <c r="F260" s="138"/>
      <c r="G260" s="100"/>
      <c r="H260" s="14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40"/>
      <c r="B261" s="128"/>
      <c r="C261" s="138"/>
      <c r="D261" s="138"/>
      <c r="E261" s="138"/>
      <c r="F261" s="138"/>
      <c r="G261" s="100"/>
      <c r="H261" s="14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38"/>
      <c r="B262" s="128"/>
      <c r="C262" s="138"/>
      <c r="D262" s="138"/>
      <c r="E262" s="138"/>
      <c r="F262" s="138"/>
      <c r="G262" s="100"/>
      <c r="H262" s="14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40"/>
      <c r="B263" s="138"/>
      <c r="C263" s="138"/>
      <c r="D263" s="138"/>
      <c r="E263" s="138"/>
      <c r="F263" s="138"/>
      <c r="G263" s="100"/>
      <c r="H263" s="14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38"/>
      <c r="B264" s="138"/>
      <c r="C264" s="138"/>
      <c r="D264" s="138"/>
      <c r="E264" s="138"/>
      <c r="F264" s="138"/>
      <c r="G264" s="100"/>
      <c r="H264" s="14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40"/>
      <c r="B265" s="138"/>
      <c r="C265" s="138"/>
      <c r="D265" s="138"/>
      <c r="E265" s="138"/>
      <c r="F265" s="138"/>
      <c r="G265" s="100"/>
      <c r="H265" s="14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89.25" customHeight="1">
      <c r="A266" s="140"/>
      <c r="B266" s="138"/>
      <c r="C266" s="138"/>
      <c r="D266" s="138"/>
      <c r="E266" s="138"/>
      <c r="F266" s="138"/>
      <c r="G266" s="100"/>
      <c r="H266" s="14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40"/>
      <c r="B267" s="138"/>
      <c r="C267" s="138"/>
      <c r="D267" s="138"/>
      <c r="E267" s="138"/>
      <c r="F267" s="138"/>
      <c r="G267" s="100"/>
      <c r="H267" s="14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40"/>
      <c r="B268" s="138"/>
      <c r="C268" s="138"/>
      <c r="D268" s="138"/>
      <c r="E268" s="138"/>
      <c r="F268" s="138"/>
      <c r="G268" s="100"/>
      <c r="H268" s="14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38"/>
      <c r="B269" s="138"/>
      <c r="C269" s="138"/>
      <c r="D269" s="138"/>
      <c r="E269" s="138"/>
      <c r="F269" s="138"/>
      <c r="G269" s="100"/>
      <c r="H269" s="14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40"/>
      <c r="B270" s="138"/>
      <c r="C270" s="138"/>
      <c r="D270" s="138"/>
      <c r="E270" s="138"/>
      <c r="F270" s="138"/>
      <c r="G270" s="100"/>
      <c r="H270" s="14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52"/>
      <c r="B271" s="138"/>
      <c r="C271" s="138"/>
      <c r="D271" s="138"/>
      <c r="E271" s="138"/>
      <c r="F271" s="138"/>
      <c r="G271" s="100"/>
      <c r="H271" s="14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40"/>
      <c r="B272" s="138"/>
      <c r="C272" s="138"/>
      <c r="D272" s="138"/>
      <c r="E272" s="138"/>
      <c r="F272" s="138"/>
      <c r="G272" s="100"/>
      <c r="H272" s="14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38"/>
      <c r="B273" s="128"/>
      <c r="C273" s="138"/>
      <c r="D273" s="138"/>
      <c r="E273" s="138"/>
      <c r="F273" s="138"/>
      <c r="G273" s="100"/>
      <c r="H273" s="14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40"/>
      <c r="B274" s="138"/>
      <c r="C274" s="138"/>
      <c r="D274" s="138"/>
      <c r="E274" s="138"/>
      <c r="F274" s="138"/>
      <c r="G274" s="100"/>
      <c r="H274" s="14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40"/>
      <c r="B275" s="128"/>
      <c r="C275" s="138"/>
      <c r="D275" s="138"/>
      <c r="E275" s="138"/>
      <c r="F275" s="138"/>
      <c r="G275" s="100"/>
      <c r="H275" s="14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38"/>
      <c r="B276" s="128"/>
      <c r="C276" s="138"/>
      <c r="D276" s="138"/>
      <c r="E276" s="138"/>
      <c r="F276" s="138"/>
      <c r="G276" s="100"/>
      <c r="H276" s="14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40"/>
      <c r="B277" s="138"/>
      <c r="C277" s="128"/>
      <c r="D277" s="138"/>
      <c r="E277" s="138"/>
      <c r="F277" s="138"/>
      <c r="G277" s="100"/>
      <c r="H277" s="14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38"/>
      <c r="B278" s="138"/>
      <c r="D278" s="138"/>
      <c r="E278" s="138"/>
      <c r="F278" s="138"/>
      <c r="G278" s="100"/>
      <c r="H278" s="14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40"/>
      <c r="B279" s="128"/>
      <c r="C279" s="138"/>
      <c r="D279" s="138"/>
      <c r="E279" s="138"/>
      <c r="F279" s="138"/>
      <c r="G279" s="100"/>
      <c r="H279" s="14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38"/>
      <c r="B280" s="138"/>
      <c r="C280" s="138"/>
      <c r="D280" s="138"/>
      <c r="E280" s="138"/>
      <c r="F280" s="138"/>
      <c r="G280" s="100"/>
      <c r="H280" s="14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40"/>
      <c r="B281" s="138"/>
      <c r="C281" s="138"/>
      <c r="D281" s="138"/>
      <c r="E281" s="138"/>
      <c r="F281" s="138"/>
      <c r="G281" s="100"/>
      <c r="H281" s="14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40"/>
      <c r="B282" s="138"/>
      <c r="C282" s="138"/>
      <c r="D282" s="138"/>
      <c r="E282" s="138"/>
      <c r="F282" s="138"/>
      <c r="G282" s="100"/>
      <c r="H282" s="14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40"/>
      <c r="B283" s="128"/>
      <c r="C283" s="138"/>
      <c r="D283" s="138"/>
      <c r="E283" s="138"/>
      <c r="F283" s="138"/>
      <c r="G283" s="100"/>
      <c r="H283" s="14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40"/>
      <c r="B284" s="138"/>
      <c r="C284" s="138"/>
      <c r="D284" s="138"/>
      <c r="E284" s="138"/>
      <c r="F284" s="138"/>
      <c r="G284" s="100"/>
      <c r="H284" s="14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40"/>
      <c r="B285" s="138"/>
      <c r="C285" s="138"/>
      <c r="D285" s="138"/>
      <c r="E285" s="138"/>
      <c r="F285" s="138"/>
      <c r="G285" s="100"/>
      <c r="H285" s="14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40"/>
      <c r="B286" s="138"/>
      <c r="C286" s="138"/>
      <c r="D286" s="138"/>
      <c r="E286" s="138"/>
      <c r="F286" s="138"/>
      <c r="G286" s="100"/>
      <c r="H286" s="14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38"/>
      <c r="B287" s="128"/>
      <c r="C287" s="138"/>
      <c r="D287" s="138"/>
      <c r="E287" s="138"/>
      <c r="F287" s="138"/>
      <c r="G287" s="100"/>
      <c r="H287" s="14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40"/>
      <c r="B288" s="128"/>
      <c r="C288" s="138"/>
      <c r="D288" s="138"/>
      <c r="E288" s="138"/>
      <c r="F288" s="138"/>
      <c r="G288" s="100"/>
      <c r="H288" s="14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40"/>
      <c r="B289" s="128"/>
      <c r="C289" s="138"/>
      <c r="D289" s="138"/>
      <c r="E289" s="138"/>
      <c r="F289" s="138"/>
      <c r="G289" s="100"/>
      <c r="H289" s="14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38"/>
      <c r="C290" s="138"/>
      <c r="D290" s="138"/>
      <c r="E290" s="138"/>
      <c r="F290" s="138"/>
      <c r="G290" s="100"/>
      <c r="H290" s="14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40"/>
      <c r="B291" s="128"/>
      <c r="C291" s="138"/>
      <c r="D291" s="138"/>
      <c r="E291" s="138"/>
      <c r="F291" s="138"/>
      <c r="G291" s="100"/>
      <c r="H291" s="14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38"/>
      <c r="B292" s="128"/>
      <c r="C292" s="138"/>
      <c r="D292" s="138"/>
      <c r="E292" s="138"/>
      <c r="F292" s="138"/>
      <c r="G292" s="100"/>
      <c r="H292" s="14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40"/>
      <c r="B293" s="128"/>
      <c r="C293" s="138"/>
      <c r="D293" s="138"/>
      <c r="E293" s="138"/>
      <c r="F293" s="138"/>
      <c r="G293" s="100"/>
      <c r="H293" s="14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40"/>
      <c r="B294" s="128"/>
      <c r="C294" s="138"/>
      <c r="D294" s="138"/>
      <c r="E294" s="138"/>
      <c r="F294" s="138"/>
      <c r="G294" s="100"/>
      <c r="H294" s="14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40"/>
      <c r="B295" s="128"/>
      <c r="C295" s="138"/>
      <c r="D295" s="138"/>
      <c r="E295" s="138"/>
      <c r="F295" s="138"/>
      <c r="G295" s="100"/>
      <c r="H295" s="14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40"/>
      <c r="B296" s="128"/>
      <c r="C296" s="138"/>
      <c r="D296" s="138"/>
      <c r="E296" s="138"/>
      <c r="F296" s="128"/>
      <c r="G296" s="100"/>
      <c r="H296" s="14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40"/>
      <c r="B297" s="128"/>
      <c r="C297" s="138"/>
      <c r="D297" s="138"/>
      <c r="E297" s="138"/>
      <c r="F297" s="138"/>
      <c r="G297" s="100"/>
      <c r="H297" s="14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38"/>
      <c r="B298" s="128"/>
      <c r="C298" s="138"/>
      <c r="D298" s="138"/>
      <c r="E298" s="138"/>
      <c r="F298" s="138"/>
      <c r="G298" s="100"/>
      <c r="H298" s="14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22.5" customHeight="1">
      <c r="A299" s="140"/>
      <c r="B299" s="128"/>
      <c r="C299" s="138"/>
      <c r="D299" s="138"/>
      <c r="E299" s="138"/>
      <c r="F299" s="138"/>
      <c r="G299" s="100"/>
      <c r="H299" s="14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38"/>
      <c r="B300" s="128"/>
      <c r="C300" s="138"/>
      <c r="D300" s="138"/>
      <c r="E300" s="138"/>
      <c r="F300" s="138"/>
      <c r="G300" s="100"/>
      <c r="H300" s="14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40"/>
      <c r="B301" s="128"/>
      <c r="C301" s="138"/>
      <c r="D301" s="152"/>
      <c r="E301" s="138"/>
      <c r="F301" s="128"/>
      <c r="G301" s="100"/>
      <c r="H301" s="14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38"/>
      <c r="B302" s="128"/>
      <c r="C302" s="138"/>
      <c r="D302" s="138"/>
      <c r="E302" s="138"/>
      <c r="F302" s="128"/>
      <c r="G302" s="100"/>
      <c r="H302" s="14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40"/>
      <c r="B303" s="128"/>
      <c r="C303" s="138"/>
      <c r="D303" s="138"/>
      <c r="E303" s="138"/>
      <c r="F303" s="138"/>
      <c r="G303" s="100"/>
      <c r="H303" s="14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38"/>
      <c r="B304" s="128"/>
      <c r="C304" s="128"/>
      <c r="D304" s="128"/>
      <c r="E304" s="138"/>
      <c r="F304" s="138"/>
      <c r="G304" s="100"/>
      <c r="H304" s="14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40"/>
      <c r="B305" s="128"/>
      <c r="C305" s="138"/>
      <c r="D305" s="138"/>
      <c r="E305" s="138"/>
      <c r="F305" s="138"/>
      <c r="G305" s="100"/>
      <c r="H305" s="14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40"/>
      <c r="B306" s="138"/>
      <c r="C306" s="138"/>
      <c r="D306" s="138"/>
      <c r="E306" s="138"/>
      <c r="F306" s="138"/>
      <c r="G306" s="100"/>
      <c r="H306" s="14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40"/>
      <c r="B307" s="128"/>
      <c r="C307" s="138"/>
      <c r="D307" s="138"/>
      <c r="E307" s="138"/>
      <c r="F307" s="138"/>
      <c r="G307" s="100"/>
      <c r="H307" s="14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38"/>
      <c r="B308" s="128"/>
      <c r="C308" s="138"/>
      <c r="D308" s="138"/>
      <c r="E308" s="138"/>
      <c r="F308" s="138"/>
      <c r="G308" s="100"/>
      <c r="H308" s="14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38"/>
      <c r="B309" s="138"/>
      <c r="C309" s="138"/>
      <c r="D309" s="138"/>
      <c r="E309" s="138"/>
      <c r="F309" s="138"/>
      <c r="G309" s="100"/>
      <c r="H309" s="14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40"/>
      <c r="B310" s="138"/>
      <c r="C310" s="138"/>
      <c r="D310" s="138"/>
      <c r="E310" s="138"/>
      <c r="F310" s="138"/>
      <c r="G310" s="100"/>
      <c r="H310" s="14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40"/>
      <c r="B311" s="138"/>
      <c r="C311" s="138"/>
      <c r="D311" s="138"/>
      <c r="E311" s="138"/>
      <c r="F311" s="138"/>
      <c r="G311" s="100"/>
      <c r="H311" s="14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40"/>
      <c r="B312" s="128"/>
      <c r="C312" s="128"/>
      <c r="D312" s="138"/>
      <c r="E312" s="138"/>
      <c r="F312" s="128"/>
      <c r="G312" s="112"/>
      <c r="H312" s="14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40"/>
      <c r="B313" s="128"/>
      <c r="C313" s="128"/>
      <c r="D313" s="138"/>
      <c r="E313" s="138"/>
      <c r="F313" s="128"/>
      <c r="G313" s="112"/>
      <c r="H313" s="14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35"/>
      <c r="B314" s="128"/>
      <c r="C314" s="128"/>
      <c r="D314" s="128"/>
      <c r="E314" s="138"/>
      <c r="F314" s="128"/>
      <c r="G314" s="112"/>
      <c r="H314" s="14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40"/>
      <c r="B315" s="128"/>
      <c r="C315" s="128"/>
      <c r="D315" s="128"/>
      <c r="E315" s="138"/>
      <c r="F315" s="138"/>
      <c r="G315" s="112"/>
      <c r="H315" s="14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40"/>
      <c r="B316" s="128"/>
      <c r="C316" s="138"/>
      <c r="D316" s="138"/>
      <c r="E316" s="128"/>
      <c r="F316" s="138"/>
      <c r="G316" s="112"/>
      <c r="H316" s="14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38"/>
      <c r="B317" s="128"/>
      <c r="C317" s="138"/>
      <c r="D317" s="138"/>
      <c r="E317" s="128"/>
      <c r="F317" s="128"/>
      <c r="G317" s="112"/>
      <c r="H317" s="14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40"/>
      <c r="B318" s="138"/>
      <c r="C318" s="128"/>
      <c r="D318" s="138"/>
      <c r="E318" s="138"/>
      <c r="F318" s="138"/>
      <c r="G318" s="100"/>
      <c r="H318" s="14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38"/>
      <c r="B319" s="128"/>
      <c r="C319" s="138"/>
      <c r="D319" s="138"/>
      <c r="E319" s="138"/>
      <c r="F319" s="128"/>
      <c r="G319" s="100"/>
      <c r="H319" s="14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40"/>
      <c r="B320" s="128"/>
      <c r="C320" s="138"/>
      <c r="D320" s="138"/>
      <c r="E320" s="138"/>
      <c r="F320" s="128"/>
      <c r="G320" s="100"/>
      <c r="H320" s="14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40"/>
      <c r="B321" s="128"/>
      <c r="C321" s="138"/>
      <c r="D321" s="138"/>
      <c r="E321" s="138"/>
      <c r="F321" s="138"/>
      <c r="G321" s="100"/>
      <c r="H321" s="14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38"/>
      <c r="B322" s="128"/>
      <c r="C322" s="138"/>
      <c r="D322" s="138"/>
      <c r="E322" s="138"/>
      <c r="F322" s="138"/>
      <c r="G322" s="100"/>
      <c r="H322" s="14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40"/>
      <c r="B323" s="138"/>
      <c r="C323" s="138"/>
      <c r="D323" s="138"/>
      <c r="E323" s="138"/>
      <c r="F323" s="138"/>
      <c r="G323" s="100"/>
      <c r="H323" s="14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40"/>
      <c r="B324" s="128"/>
      <c r="C324" s="138"/>
      <c r="D324" s="138"/>
      <c r="E324" s="138"/>
      <c r="F324" s="128"/>
      <c r="G324" s="100"/>
      <c r="H324" s="14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40"/>
      <c r="B325" s="128"/>
      <c r="C325" s="138"/>
      <c r="D325" s="138"/>
      <c r="E325" s="138"/>
      <c r="F325" s="138"/>
      <c r="G325" s="100"/>
      <c r="H325" s="14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38"/>
      <c r="B326" s="138"/>
      <c r="C326" s="138"/>
      <c r="D326" s="138"/>
      <c r="E326" s="138"/>
      <c r="F326" s="138"/>
      <c r="G326" s="100"/>
      <c r="H326" s="14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40"/>
      <c r="B327" s="128"/>
      <c r="C327" s="138"/>
      <c r="D327" s="138"/>
      <c r="E327" s="138"/>
      <c r="F327" s="138"/>
      <c r="G327" s="100"/>
      <c r="H327" s="14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38"/>
      <c r="B328" s="128"/>
      <c r="C328" s="138"/>
      <c r="D328" s="138"/>
      <c r="E328" s="138"/>
      <c r="F328" s="138"/>
      <c r="G328" s="100"/>
      <c r="H328" s="14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40"/>
      <c r="B329" s="128"/>
      <c r="C329" s="138"/>
      <c r="D329" s="138"/>
      <c r="E329" s="138"/>
      <c r="F329" s="138"/>
      <c r="G329" s="100"/>
      <c r="H329" s="14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40"/>
      <c r="B330" s="138"/>
      <c r="C330" s="138"/>
      <c r="D330" s="138"/>
      <c r="E330" s="138"/>
      <c r="F330" s="138"/>
      <c r="G330" s="100"/>
      <c r="H330" s="14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40"/>
      <c r="B331" s="149"/>
      <c r="C331" s="149"/>
      <c r="D331" s="149"/>
      <c r="E331" s="138"/>
      <c r="F331" s="138"/>
      <c r="G331" s="100"/>
      <c r="H331" s="14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38"/>
      <c r="B332" s="128"/>
      <c r="C332" s="138"/>
      <c r="D332" s="138"/>
      <c r="E332" s="138"/>
      <c r="F332" s="138"/>
      <c r="G332" s="100"/>
      <c r="H332" s="14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38"/>
      <c r="B333" s="128"/>
      <c r="C333" s="128"/>
      <c r="D333" s="138"/>
      <c r="E333" s="138"/>
      <c r="F333" s="138"/>
      <c r="G333" s="100"/>
      <c r="H333" s="14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24.0" customHeight="1">
      <c r="A334" s="138"/>
      <c r="B334" s="128"/>
      <c r="C334" s="138"/>
      <c r="D334" s="138"/>
      <c r="E334" s="138"/>
      <c r="F334" s="138"/>
      <c r="G334" s="100"/>
      <c r="H334" s="14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40"/>
      <c r="B335" s="138"/>
      <c r="C335" s="138"/>
      <c r="D335" s="138"/>
      <c r="E335" s="138"/>
      <c r="F335" s="138"/>
      <c r="G335" s="100"/>
      <c r="H335" s="14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40"/>
      <c r="B336" s="138"/>
      <c r="C336" s="138"/>
      <c r="D336" s="128"/>
      <c r="E336" s="138"/>
      <c r="F336" s="138"/>
      <c r="G336" s="100"/>
      <c r="H336" s="14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40"/>
      <c r="B337" s="128"/>
      <c r="C337" s="138"/>
      <c r="D337" s="138"/>
      <c r="E337" s="138"/>
      <c r="F337" s="138"/>
      <c r="G337" s="100"/>
      <c r="H337" s="14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38"/>
      <c r="B338" s="128"/>
      <c r="C338" s="138"/>
      <c r="D338" s="138"/>
      <c r="E338" s="138"/>
      <c r="F338" s="138"/>
      <c r="G338" s="100"/>
      <c r="H338" s="14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40"/>
      <c r="B339" s="128"/>
      <c r="C339" s="138"/>
      <c r="D339" s="138"/>
      <c r="E339" s="138"/>
      <c r="F339" s="128"/>
      <c r="G339" s="100"/>
      <c r="H339" s="14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40"/>
      <c r="B340" s="128"/>
      <c r="C340" s="138"/>
      <c r="D340" s="138"/>
      <c r="E340" s="138"/>
      <c r="F340" s="138"/>
      <c r="G340" s="100"/>
      <c r="H340" s="14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40"/>
      <c r="B341" s="128"/>
      <c r="C341" s="138"/>
      <c r="D341" s="138"/>
      <c r="E341" s="138"/>
      <c r="F341" s="128"/>
      <c r="G341" s="100"/>
      <c r="H341" s="14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38"/>
      <c r="B342" s="128"/>
      <c r="C342" s="138"/>
      <c r="D342" s="138"/>
      <c r="E342" s="138"/>
      <c r="F342" s="138"/>
      <c r="G342" s="100"/>
      <c r="H342" s="14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40"/>
      <c r="B343" s="128"/>
      <c r="C343" s="138"/>
      <c r="D343" s="138"/>
      <c r="E343" s="138"/>
      <c r="F343" s="128"/>
      <c r="G343" s="100"/>
      <c r="H343" s="14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40"/>
      <c r="B344" s="128"/>
      <c r="C344" s="138"/>
      <c r="D344" s="138"/>
      <c r="E344" s="138"/>
      <c r="F344" s="138"/>
      <c r="G344" s="100"/>
      <c r="H344" s="14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38"/>
      <c r="B345" s="128"/>
      <c r="C345" s="138"/>
      <c r="D345" s="138"/>
      <c r="E345" s="138"/>
      <c r="F345" s="138"/>
      <c r="G345" s="100"/>
      <c r="H345" s="14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38"/>
      <c r="B346" s="138"/>
      <c r="C346" s="138"/>
      <c r="D346" s="138"/>
      <c r="E346" s="138"/>
      <c r="F346" s="138"/>
      <c r="G346" s="100"/>
      <c r="H346" s="14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40"/>
      <c r="B347" s="138"/>
      <c r="C347" s="149"/>
      <c r="D347" s="138"/>
      <c r="E347" s="138"/>
      <c r="F347" s="138"/>
      <c r="G347" s="100"/>
      <c r="H347" s="14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37"/>
      <c r="B348" s="138"/>
      <c r="C348" s="149"/>
      <c r="D348" s="138"/>
      <c r="E348" s="138"/>
      <c r="F348" s="138"/>
      <c r="G348" s="100"/>
      <c r="H348" s="14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38"/>
      <c r="B349" s="138"/>
      <c r="C349" s="149"/>
      <c r="D349" s="138"/>
      <c r="E349" s="138"/>
      <c r="F349" s="138"/>
      <c r="G349" s="100"/>
      <c r="H349" s="14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40"/>
      <c r="B350" s="128"/>
      <c r="C350" s="138"/>
      <c r="D350" s="138"/>
      <c r="E350" s="138"/>
      <c r="F350" s="138"/>
      <c r="G350" s="100"/>
      <c r="H350" s="14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40"/>
      <c r="B351" s="128"/>
      <c r="C351" s="138"/>
      <c r="D351" s="138"/>
      <c r="E351" s="138"/>
      <c r="F351" s="138"/>
      <c r="G351" s="100"/>
      <c r="H351" s="14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40"/>
      <c r="B352" s="138"/>
      <c r="C352" s="138"/>
      <c r="D352" s="138"/>
      <c r="E352" s="138"/>
      <c r="F352" s="138"/>
      <c r="G352" s="100"/>
      <c r="H352" s="14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40"/>
      <c r="B353" s="128"/>
      <c r="C353" s="138"/>
      <c r="D353" s="138"/>
      <c r="E353" s="138"/>
      <c r="F353" s="138"/>
      <c r="G353" s="100"/>
      <c r="H353" s="14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40"/>
      <c r="B354" s="128"/>
      <c r="C354" s="138"/>
      <c r="D354" s="138"/>
      <c r="E354" s="138"/>
      <c r="F354" s="138"/>
      <c r="G354" s="100"/>
      <c r="H354" s="14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40"/>
      <c r="B355" s="128"/>
      <c r="C355" s="138"/>
      <c r="D355" s="138"/>
      <c r="E355" s="138"/>
      <c r="F355" s="138"/>
      <c r="G355" s="100"/>
      <c r="H355" s="14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40"/>
      <c r="B356" s="128"/>
      <c r="C356" s="138"/>
      <c r="D356" s="138"/>
      <c r="E356" s="138"/>
      <c r="F356" s="138"/>
      <c r="G356" s="100"/>
      <c r="H356" s="14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38"/>
      <c r="B357" s="128"/>
      <c r="C357" s="138"/>
      <c r="D357" s="138"/>
      <c r="E357" s="138"/>
      <c r="F357" s="138"/>
      <c r="G357" s="100"/>
      <c r="H357" s="14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40"/>
      <c r="B358" s="138"/>
      <c r="C358" s="138"/>
      <c r="D358" s="138"/>
      <c r="E358" s="138"/>
      <c r="F358" s="138"/>
      <c r="G358" s="100"/>
      <c r="H358" s="14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40"/>
      <c r="B359" s="138"/>
      <c r="C359" s="138"/>
      <c r="D359" s="138"/>
      <c r="E359" s="138"/>
      <c r="F359" s="138"/>
      <c r="G359" s="100"/>
      <c r="H359" s="14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38"/>
      <c r="B360" s="138"/>
      <c r="C360" s="138"/>
      <c r="D360" s="138"/>
      <c r="E360" s="138"/>
      <c r="F360" s="138"/>
      <c r="G360" s="100"/>
      <c r="H360" s="14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36"/>
      <c r="B361" s="136"/>
      <c r="C361" s="136"/>
      <c r="D361" s="136"/>
      <c r="E361" s="138"/>
      <c r="F361" s="138"/>
      <c r="G361" s="100"/>
      <c r="H361" s="14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38"/>
      <c r="B362" s="128"/>
      <c r="C362" s="138"/>
      <c r="D362" s="138"/>
      <c r="E362" s="138"/>
      <c r="F362" s="138"/>
      <c r="G362" s="100"/>
      <c r="H362" s="14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40"/>
      <c r="B363" s="138"/>
      <c r="C363" s="138"/>
      <c r="D363" s="138"/>
      <c r="E363" s="138"/>
      <c r="F363" s="138"/>
      <c r="G363" s="100"/>
      <c r="H363" s="14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40"/>
      <c r="B364" s="128"/>
      <c r="C364" s="138"/>
      <c r="D364" s="138"/>
      <c r="E364" s="138"/>
      <c r="F364" s="138"/>
      <c r="G364" s="100"/>
      <c r="H364" s="14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40"/>
      <c r="B365" s="128"/>
      <c r="C365" s="138"/>
      <c r="D365" s="138"/>
      <c r="E365" s="138"/>
      <c r="F365" s="138"/>
      <c r="G365" s="100"/>
      <c r="H365" s="14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38"/>
      <c r="B366" s="128"/>
      <c r="C366" s="138"/>
      <c r="D366" s="138"/>
      <c r="E366" s="138"/>
      <c r="F366" s="138"/>
      <c r="G366" s="100"/>
      <c r="H366" s="14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40"/>
      <c r="B367" s="138"/>
      <c r="C367" s="138"/>
      <c r="D367" s="138"/>
      <c r="E367" s="138"/>
      <c r="F367" s="138"/>
      <c r="G367" s="100"/>
      <c r="H367" s="14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40"/>
      <c r="B368" s="138"/>
      <c r="C368" s="138"/>
      <c r="D368" s="138"/>
      <c r="E368" s="138"/>
      <c r="F368" s="128"/>
      <c r="G368" s="100"/>
      <c r="H368" s="14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36"/>
      <c r="B369" s="138"/>
      <c r="C369" s="138"/>
      <c r="D369" s="138"/>
      <c r="E369" s="138"/>
      <c r="F369" s="128"/>
      <c r="G369" s="100"/>
      <c r="H369" s="14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40"/>
      <c r="B370" s="138"/>
      <c r="C370" s="138"/>
      <c r="D370" s="138"/>
      <c r="E370" s="138"/>
      <c r="F370" s="138"/>
      <c r="G370" s="100"/>
      <c r="H370" s="14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40"/>
      <c r="B371" s="138"/>
      <c r="C371" s="138"/>
      <c r="D371" s="138"/>
      <c r="E371" s="138"/>
      <c r="F371" s="138"/>
      <c r="G371" s="100"/>
      <c r="H371" s="14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40"/>
      <c r="B372" s="138"/>
      <c r="C372" s="138"/>
      <c r="D372" s="138"/>
      <c r="E372" s="138"/>
      <c r="F372" s="138"/>
      <c r="G372" s="100"/>
      <c r="H372" s="14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38"/>
      <c r="B373" s="128"/>
      <c r="C373" s="138"/>
      <c r="D373" s="128"/>
      <c r="E373" s="138"/>
      <c r="F373" s="138"/>
      <c r="G373" s="100"/>
      <c r="H373" s="14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40"/>
      <c r="B374" s="128"/>
      <c r="C374" s="138"/>
      <c r="D374" s="138"/>
      <c r="E374" s="138"/>
      <c r="F374" s="138"/>
      <c r="G374" s="100"/>
      <c r="H374" s="14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6.5" customHeight="1">
      <c r="A375" s="140"/>
      <c r="C375" s="138"/>
      <c r="D375" s="138"/>
      <c r="E375" s="138"/>
      <c r="F375" s="138"/>
      <c r="G375" s="100"/>
      <c r="H375" s="14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38"/>
      <c r="B376" s="138"/>
      <c r="C376" s="138"/>
      <c r="D376" s="138"/>
      <c r="E376" s="138"/>
      <c r="F376" s="138"/>
      <c r="G376" s="100"/>
      <c r="H376" s="14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38"/>
      <c r="B377" s="138"/>
      <c r="C377" s="138"/>
      <c r="D377" s="138"/>
      <c r="E377" s="138"/>
      <c r="F377" s="138"/>
      <c r="G377" s="100"/>
      <c r="H377" s="14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40"/>
      <c r="B378" s="138"/>
      <c r="C378" s="138"/>
      <c r="D378" s="138"/>
      <c r="E378" s="138"/>
      <c r="F378" s="138"/>
      <c r="G378" s="100"/>
      <c r="H378" s="14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40"/>
      <c r="B379" s="138"/>
      <c r="C379" s="138"/>
      <c r="D379" s="138"/>
      <c r="E379" s="138"/>
      <c r="F379" s="138"/>
      <c r="G379" s="100"/>
      <c r="H379" s="14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40"/>
      <c r="B380" s="138"/>
      <c r="C380" s="138"/>
      <c r="D380" s="138"/>
      <c r="E380" s="138"/>
      <c r="F380" s="138"/>
      <c r="G380" s="100"/>
      <c r="H380" s="14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40"/>
      <c r="B381" s="128"/>
      <c r="C381" s="138"/>
      <c r="D381" s="138"/>
      <c r="E381" s="138"/>
      <c r="F381" s="128"/>
      <c r="G381" s="100"/>
      <c r="H381" s="14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40"/>
      <c r="B382" s="128"/>
      <c r="C382" s="138"/>
      <c r="D382" s="138"/>
      <c r="E382" s="138"/>
      <c r="F382" s="138"/>
      <c r="G382" s="100"/>
      <c r="H382" s="14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40"/>
      <c r="B383" s="128"/>
      <c r="C383" s="138"/>
      <c r="D383" s="138"/>
      <c r="E383" s="138"/>
      <c r="F383" s="128"/>
      <c r="G383" s="100"/>
      <c r="H383" s="14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40"/>
      <c r="B384" s="128"/>
      <c r="C384" s="138"/>
      <c r="D384" s="138"/>
      <c r="E384" s="138"/>
      <c r="F384" s="138"/>
      <c r="G384" s="100"/>
      <c r="H384" s="14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40"/>
      <c r="B385" s="128"/>
      <c r="C385" s="138"/>
      <c r="D385" s="138"/>
      <c r="E385" s="138"/>
      <c r="F385" s="138"/>
      <c r="G385" s="100"/>
      <c r="H385" s="14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40"/>
      <c r="B386" s="138"/>
      <c r="C386" s="138"/>
      <c r="D386" s="138"/>
      <c r="E386" s="138"/>
      <c r="F386" s="138"/>
      <c r="G386" s="100"/>
      <c r="H386" s="14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40"/>
      <c r="B387" s="128"/>
      <c r="C387" s="138"/>
      <c r="D387" s="138"/>
      <c r="E387" s="138"/>
      <c r="F387" s="138"/>
      <c r="G387" s="100"/>
      <c r="H387" s="14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40"/>
      <c r="B388" s="138"/>
      <c r="C388" s="138"/>
      <c r="D388" s="138"/>
      <c r="E388" s="138"/>
      <c r="F388" s="138"/>
      <c r="G388" s="100"/>
      <c r="H388" s="14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40"/>
      <c r="B389" s="138"/>
      <c r="C389" s="138"/>
      <c r="D389" s="138"/>
      <c r="E389" s="138"/>
      <c r="F389" s="138"/>
      <c r="G389" s="100"/>
      <c r="H389" s="14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38"/>
      <c r="B390" s="138"/>
      <c r="C390" s="138"/>
      <c r="D390" s="138"/>
      <c r="E390" s="138"/>
      <c r="F390" s="138"/>
      <c r="G390" s="100"/>
      <c r="H390" s="14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40"/>
      <c r="B391" s="138"/>
      <c r="C391" s="138"/>
      <c r="D391" s="138"/>
      <c r="E391" s="138"/>
      <c r="F391" s="138"/>
      <c r="G391" s="100"/>
      <c r="H391" s="14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40"/>
      <c r="B392" s="138"/>
      <c r="C392" s="138"/>
      <c r="D392" s="138"/>
      <c r="E392" s="138"/>
      <c r="F392" s="138"/>
      <c r="G392" s="100"/>
      <c r="H392" s="14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40"/>
      <c r="B393" s="138"/>
      <c r="C393" s="138"/>
      <c r="D393" s="138"/>
      <c r="E393" s="138"/>
      <c r="F393" s="138"/>
      <c r="G393" s="100"/>
      <c r="H393" s="14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40"/>
      <c r="B394" s="138"/>
      <c r="C394" s="138"/>
      <c r="D394" s="138"/>
      <c r="E394" s="138"/>
      <c r="F394" s="138"/>
      <c r="G394" s="100"/>
      <c r="H394" s="14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40"/>
      <c r="B395" s="138"/>
      <c r="C395" s="138"/>
      <c r="D395" s="138"/>
      <c r="E395" s="138"/>
      <c r="F395" s="138"/>
      <c r="G395" s="100"/>
      <c r="H395" s="14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38"/>
      <c r="B396" s="138"/>
      <c r="C396" s="138"/>
      <c r="D396" s="138"/>
      <c r="E396" s="138"/>
      <c r="F396" s="138"/>
      <c r="G396" s="100"/>
      <c r="H396" s="14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40"/>
      <c r="B397" s="138"/>
      <c r="C397" s="138"/>
      <c r="D397" s="138"/>
      <c r="E397" s="138"/>
      <c r="F397" s="138"/>
      <c r="G397" s="100"/>
      <c r="H397" s="14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38"/>
      <c r="B398" s="138"/>
      <c r="C398" s="138"/>
      <c r="D398" s="138"/>
      <c r="E398" s="138"/>
      <c r="F398" s="138"/>
      <c r="G398" s="100"/>
      <c r="H398" s="14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38"/>
      <c r="B399" s="138"/>
      <c r="C399" s="138"/>
      <c r="D399" s="138"/>
      <c r="E399" s="138"/>
      <c r="F399" s="138"/>
      <c r="G399" s="100"/>
      <c r="H399" s="14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40"/>
      <c r="B400" s="128"/>
      <c r="C400" s="138"/>
      <c r="D400" s="138"/>
      <c r="E400" s="138"/>
      <c r="F400" s="138"/>
      <c r="G400" s="100"/>
      <c r="H400" s="14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40"/>
      <c r="B401" s="128"/>
      <c r="C401" s="138"/>
      <c r="D401" s="138"/>
      <c r="E401" s="138"/>
      <c r="F401" s="138"/>
      <c r="G401" s="100"/>
      <c r="H401" s="14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40"/>
      <c r="B402" s="138"/>
      <c r="C402" s="138"/>
      <c r="D402" s="138"/>
      <c r="E402" s="138"/>
      <c r="F402" s="138"/>
      <c r="G402" s="100"/>
      <c r="H402" s="14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40"/>
      <c r="B403" s="138"/>
      <c r="C403" s="138"/>
      <c r="D403" s="138"/>
      <c r="E403" s="138"/>
      <c r="F403" s="138"/>
      <c r="G403" s="100"/>
      <c r="H403" s="14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52"/>
      <c r="B404" s="128"/>
      <c r="C404" s="138"/>
      <c r="D404" s="138"/>
      <c r="E404" s="138"/>
      <c r="F404" s="138"/>
      <c r="G404" s="100"/>
      <c r="H404" s="14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40"/>
      <c r="B405" s="128"/>
      <c r="C405" s="138"/>
      <c r="D405" s="138"/>
      <c r="E405" s="138"/>
      <c r="F405" s="138"/>
      <c r="G405" s="100"/>
      <c r="H405" s="14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40"/>
      <c r="B406" s="138"/>
      <c r="C406" s="138"/>
      <c r="D406" s="138"/>
      <c r="E406" s="138"/>
      <c r="F406" s="138"/>
      <c r="G406" s="100"/>
      <c r="H406" s="14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40"/>
      <c r="B407" s="128"/>
      <c r="C407" s="138"/>
      <c r="D407" s="138"/>
      <c r="E407" s="138"/>
      <c r="F407" s="138"/>
      <c r="G407" s="100"/>
      <c r="H407" s="14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40"/>
      <c r="B408" s="128"/>
      <c r="C408" s="138"/>
      <c r="D408" s="138"/>
      <c r="E408" s="138"/>
      <c r="F408" s="138"/>
      <c r="G408" s="100"/>
      <c r="H408" s="14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38"/>
      <c r="B409" s="128"/>
      <c r="C409" s="138"/>
      <c r="D409" s="138"/>
      <c r="E409" s="138"/>
      <c r="F409" s="138"/>
      <c r="G409" s="100"/>
      <c r="H409" s="14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40"/>
      <c r="B410" s="128"/>
      <c r="C410" s="138"/>
      <c r="D410" s="138"/>
      <c r="E410" s="138"/>
      <c r="F410" s="138"/>
      <c r="G410" s="100"/>
      <c r="H410" s="14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40"/>
      <c r="B411" s="138"/>
      <c r="C411" s="138"/>
      <c r="D411" s="138"/>
      <c r="E411" s="138"/>
      <c r="F411" s="138"/>
      <c r="G411" s="100"/>
      <c r="H411" s="14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40"/>
      <c r="B412" s="138"/>
      <c r="C412" s="138"/>
      <c r="D412" s="138"/>
      <c r="E412" s="138"/>
      <c r="F412" s="138"/>
      <c r="G412" s="100"/>
      <c r="H412" s="14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40"/>
      <c r="B413" s="138"/>
      <c r="C413" s="138"/>
      <c r="D413" s="138"/>
      <c r="E413" s="138"/>
      <c r="F413" s="138"/>
      <c r="G413" s="100"/>
      <c r="H413" s="14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38"/>
      <c r="B414" s="138"/>
      <c r="C414" s="138"/>
      <c r="D414" s="138"/>
      <c r="E414" s="138"/>
      <c r="F414" s="128"/>
      <c r="G414" s="100"/>
      <c r="H414" s="14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40"/>
      <c r="B415" s="128"/>
      <c r="C415" s="138"/>
      <c r="D415" s="138"/>
      <c r="E415" s="138"/>
      <c r="F415" s="138"/>
      <c r="G415" s="100"/>
      <c r="H415" s="14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52"/>
      <c r="B416" s="128"/>
      <c r="C416" s="138"/>
      <c r="D416" s="138"/>
      <c r="E416" s="138"/>
      <c r="F416" s="138"/>
      <c r="G416" s="100"/>
      <c r="H416" s="14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40"/>
      <c r="B417" s="138"/>
      <c r="C417" s="138"/>
      <c r="D417" s="138"/>
      <c r="E417" s="138"/>
      <c r="F417" s="138"/>
      <c r="G417" s="100"/>
      <c r="H417" s="14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88"/>
      <c r="B418" s="138"/>
      <c r="C418" s="138"/>
      <c r="D418" s="138"/>
      <c r="E418" s="138"/>
      <c r="F418" s="138"/>
      <c r="G418" s="100"/>
      <c r="H418" s="14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38"/>
      <c r="B419" s="138"/>
      <c r="C419" s="138"/>
      <c r="D419" s="138"/>
      <c r="E419" s="138"/>
      <c r="F419" s="138"/>
      <c r="G419" s="100"/>
      <c r="H419" s="14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28"/>
      <c r="B420" s="128"/>
      <c r="C420" s="138"/>
      <c r="D420" s="128"/>
      <c r="E420" s="138"/>
      <c r="F420" s="128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5.75" customHeight="1">
      <c r="A421" s="137"/>
      <c r="B421" s="128"/>
      <c r="C421" s="128"/>
      <c r="D421" s="128"/>
      <c r="E421" s="138"/>
      <c r="F421" s="138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37"/>
      <c r="B422" s="128"/>
      <c r="C422" s="128"/>
      <c r="D422" s="128"/>
      <c r="E422" s="138"/>
      <c r="F422" s="138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37"/>
      <c r="B423" s="128"/>
      <c r="C423" s="128"/>
      <c r="D423" s="128"/>
      <c r="E423" s="138"/>
      <c r="F423" s="138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37"/>
      <c r="B424" s="128"/>
      <c r="C424" s="128"/>
      <c r="D424" s="128"/>
      <c r="E424" s="138"/>
      <c r="F424" s="138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37"/>
      <c r="B425" s="128"/>
      <c r="C425" s="128"/>
      <c r="D425" s="128"/>
      <c r="E425" s="138"/>
      <c r="F425" s="128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38"/>
      <c r="B426" s="128"/>
      <c r="C426" s="128"/>
      <c r="D426" s="128"/>
      <c r="E426" s="138"/>
      <c r="F426" s="90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63"/>
      <c r="B427" s="128"/>
      <c r="C427" s="128"/>
      <c r="D427" s="128"/>
      <c r="E427" s="138"/>
      <c r="F427" s="138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37"/>
      <c r="B428" s="138"/>
      <c r="C428" s="128"/>
      <c r="D428" s="138"/>
      <c r="E428" s="138"/>
      <c r="F428" s="138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37"/>
      <c r="B429" s="128"/>
      <c r="C429" s="128"/>
      <c r="D429" s="128"/>
      <c r="E429" s="138"/>
      <c r="F429" s="128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37"/>
      <c r="B430" s="128"/>
      <c r="C430" s="128"/>
      <c r="D430" s="128"/>
      <c r="E430" s="138"/>
      <c r="F430" s="128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37"/>
      <c r="B431" s="128"/>
      <c r="C431" s="128"/>
      <c r="D431" s="128"/>
      <c r="E431" s="128"/>
      <c r="F431" s="128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37"/>
      <c r="B432" s="128"/>
      <c r="C432" s="128"/>
      <c r="D432" s="128"/>
      <c r="E432" s="128"/>
      <c r="F432" s="128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37"/>
      <c r="B433" s="128"/>
      <c r="C433" s="128"/>
      <c r="D433" s="128"/>
      <c r="E433" s="128"/>
      <c r="F433" s="128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37"/>
      <c r="B434" s="128"/>
      <c r="C434" s="128"/>
      <c r="D434" s="128"/>
      <c r="E434" s="128"/>
      <c r="F434" s="128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37"/>
      <c r="B435" s="128"/>
      <c r="C435" s="128"/>
      <c r="D435" s="128"/>
      <c r="E435" s="128"/>
      <c r="F435" s="128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37"/>
      <c r="B436" s="128"/>
      <c r="C436" s="128"/>
      <c r="D436" s="128"/>
      <c r="E436" s="128"/>
      <c r="F436" s="128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37"/>
      <c r="B437" s="128"/>
      <c r="C437" s="128"/>
      <c r="D437" s="128"/>
      <c r="E437" s="128"/>
      <c r="F437" s="128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37"/>
      <c r="B438" s="128"/>
      <c r="C438" s="128"/>
      <c r="D438" s="128"/>
      <c r="E438" s="128"/>
      <c r="F438" s="128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37"/>
      <c r="B439" s="128"/>
      <c r="C439" s="128"/>
      <c r="D439" s="128"/>
      <c r="E439" s="128"/>
      <c r="F439" s="128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37"/>
      <c r="B440" s="128"/>
      <c r="C440" s="128"/>
      <c r="D440" s="128"/>
      <c r="E440" s="128"/>
      <c r="F440" s="128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37"/>
      <c r="B441" s="128"/>
      <c r="C441" s="128"/>
      <c r="D441" s="128"/>
      <c r="E441" s="128"/>
      <c r="F441" s="128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37"/>
      <c r="B442" s="128"/>
      <c r="C442" s="128"/>
      <c r="D442" s="128"/>
      <c r="E442" s="128"/>
      <c r="F442" s="128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38"/>
      <c r="B443" s="128"/>
      <c r="C443" s="128"/>
      <c r="D443" s="128"/>
      <c r="E443" s="128"/>
      <c r="F443" s="128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37"/>
      <c r="B444" s="128"/>
      <c r="C444" s="128"/>
      <c r="D444" s="90"/>
      <c r="E444" s="128"/>
      <c r="F444" s="128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37"/>
      <c r="B445" s="128"/>
      <c r="C445" s="128"/>
      <c r="D445" s="128"/>
      <c r="E445" s="128"/>
      <c r="F445" s="128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37"/>
      <c r="B446" s="128"/>
      <c r="C446" s="128"/>
      <c r="D446" s="128"/>
      <c r="E446" s="128"/>
      <c r="F446" s="128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ht="15.75" customHeight="1">
      <c r="A447" s="128"/>
      <c r="B447" s="128"/>
      <c r="C447" s="128"/>
      <c r="D447" s="128"/>
      <c r="E447" s="128"/>
      <c r="F447" s="128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37"/>
      <c r="B448" s="128"/>
      <c r="C448" s="128"/>
      <c r="D448" s="128"/>
      <c r="E448" s="128"/>
      <c r="F448" s="128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37"/>
      <c r="B449" s="128"/>
      <c r="C449" s="128"/>
      <c r="D449" s="128"/>
      <c r="E449" s="128"/>
      <c r="F449" s="128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37"/>
      <c r="B450" s="128"/>
      <c r="C450" s="128"/>
      <c r="D450" s="128"/>
      <c r="E450" s="128"/>
      <c r="F450" s="128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37"/>
      <c r="B451" s="128"/>
      <c r="C451" s="128"/>
      <c r="D451" s="128"/>
      <c r="E451" s="128"/>
      <c r="F451" s="128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37"/>
      <c r="B452" s="128"/>
      <c r="C452" s="128"/>
      <c r="D452" s="128"/>
      <c r="E452" s="128"/>
      <c r="F452" s="128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ht="15.75" customHeight="1">
      <c r="A453" s="137"/>
      <c r="B453" s="90"/>
      <c r="C453" s="128"/>
      <c r="D453" s="128"/>
      <c r="E453" s="128"/>
      <c r="F453" s="128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37"/>
      <c r="B454" s="128"/>
      <c r="C454" s="128"/>
      <c r="D454" s="128"/>
      <c r="E454" s="128"/>
      <c r="F454" s="128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37"/>
      <c r="B455" s="128"/>
      <c r="C455" s="128"/>
      <c r="D455" s="128"/>
      <c r="E455" s="128"/>
      <c r="F455" s="128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37"/>
      <c r="B456" s="128"/>
      <c r="C456" s="128"/>
      <c r="D456" s="128"/>
      <c r="E456" s="128"/>
      <c r="F456" s="128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66"/>
      <c r="B457" s="128"/>
      <c r="C457" s="128"/>
      <c r="D457" s="128"/>
      <c r="E457" s="128"/>
      <c r="F457" s="128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 ht="15.75" customHeight="1">
      <c r="A458" s="137"/>
      <c r="B458" s="90"/>
      <c r="C458" s="128"/>
      <c r="D458" s="128"/>
      <c r="E458" s="128"/>
      <c r="F458" s="128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38"/>
      <c r="B459" s="128"/>
      <c r="C459" s="128"/>
      <c r="D459" s="128"/>
      <c r="E459" s="128"/>
      <c r="F459" s="128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37"/>
      <c r="B460" s="128"/>
      <c r="C460" s="128"/>
      <c r="D460" s="128"/>
      <c r="E460" s="128"/>
      <c r="F460" s="128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37"/>
      <c r="B461" s="128"/>
      <c r="C461" s="128"/>
      <c r="D461" s="128"/>
      <c r="E461" s="128"/>
      <c r="F461" s="128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37"/>
      <c r="B462" s="128"/>
      <c r="C462" s="128"/>
      <c r="D462" s="128"/>
      <c r="E462" s="128"/>
      <c r="F462" s="128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37"/>
      <c r="B463" s="128"/>
      <c r="C463" s="128"/>
      <c r="D463" s="128"/>
      <c r="E463" s="128"/>
      <c r="F463" s="128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37"/>
      <c r="B464" s="128"/>
      <c r="C464" s="128"/>
      <c r="D464" s="128"/>
      <c r="E464" s="128"/>
      <c r="F464" s="128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28"/>
      <c r="B465" s="128"/>
      <c r="C465" s="128"/>
      <c r="D465" s="128"/>
      <c r="E465" s="128"/>
      <c r="F465" s="128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37"/>
      <c r="B466" s="128"/>
      <c r="C466" s="128"/>
      <c r="D466" s="128"/>
      <c r="E466" s="128"/>
      <c r="F466" s="128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ht="15.75" customHeight="1">
      <c r="A467" s="128"/>
      <c r="B467" s="128"/>
      <c r="C467" s="128"/>
      <c r="D467" s="128"/>
      <c r="E467" s="128"/>
      <c r="F467" s="128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37"/>
      <c r="B468" s="128"/>
      <c r="C468" s="128"/>
      <c r="D468" s="128"/>
      <c r="E468" s="128"/>
      <c r="F468" s="128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37"/>
      <c r="B469" s="128"/>
      <c r="C469" s="128"/>
      <c r="D469" s="128"/>
      <c r="E469" s="128"/>
      <c r="F469" s="128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37"/>
      <c r="B470" s="128"/>
      <c r="C470" s="128"/>
      <c r="D470" s="128"/>
      <c r="E470" s="128"/>
      <c r="F470" s="128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28"/>
      <c r="B471" s="90"/>
      <c r="C471" s="128"/>
      <c r="D471" s="128"/>
      <c r="E471" s="128"/>
      <c r="F471" s="128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37"/>
      <c r="B472" s="90"/>
      <c r="C472" s="128"/>
      <c r="D472" s="128"/>
      <c r="E472" s="128"/>
      <c r="F472" s="128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28"/>
      <c r="B473" s="90"/>
      <c r="C473" s="128"/>
      <c r="D473" s="128"/>
      <c r="E473" s="128"/>
      <c r="F473" s="128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37"/>
      <c r="B474" s="128"/>
      <c r="C474" s="128"/>
      <c r="D474" s="128"/>
      <c r="E474" s="128"/>
      <c r="F474" s="128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28"/>
      <c r="B475" s="128"/>
      <c r="C475" s="128"/>
      <c r="D475" s="128"/>
      <c r="E475" s="128"/>
      <c r="F475" s="128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37"/>
      <c r="B476" s="128"/>
      <c r="C476" s="128"/>
      <c r="D476" s="128"/>
      <c r="E476" s="128"/>
      <c r="F476" s="128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28"/>
      <c r="B477" s="128"/>
      <c r="C477" s="128"/>
      <c r="D477" s="128"/>
      <c r="E477" s="128"/>
      <c r="F477" s="128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37"/>
      <c r="B478" s="128"/>
      <c r="C478" s="128"/>
      <c r="D478" s="128"/>
      <c r="E478" s="128"/>
      <c r="F478" s="128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37"/>
      <c r="B479" s="128"/>
      <c r="C479" s="128"/>
      <c r="D479" s="128"/>
      <c r="E479" s="128"/>
      <c r="F479" s="128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37"/>
      <c r="B480" s="128"/>
      <c r="C480" s="128"/>
      <c r="D480" s="128"/>
      <c r="E480" s="128"/>
      <c r="F480" s="128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37"/>
      <c r="B481" s="90"/>
      <c r="C481" s="128"/>
      <c r="D481" s="128"/>
      <c r="E481" s="128"/>
      <c r="F481" s="128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37"/>
      <c r="B482" s="128"/>
      <c r="C482" s="128"/>
      <c r="D482" s="128"/>
      <c r="E482" s="128"/>
      <c r="F482" s="128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37"/>
      <c r="B483" s="128"/>
      <c r="C483" s="128"/>
      <c r="D483" s="128"/>
      <c r="E483" s="128"/>
      <c r="F483" s="128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37"/>
      <c r="B484" s="128"/>
      <c r="C484" s="128"/>
      <c r="D484" s="128"/>
      <c r="E484" s="128"/>
      <c r="F484" s="128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37"/>
      <c r="B485" s="128"/>
      <c r="C485" s="128"/>
      <c r="D485" s="128"/>
      <c r="E485" s="128"/>
      <c r="F485" s="128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28"/>
      <c r="B486" s="128"/>
      <c r="C486" s="128"/>
      <c r="D486" s="128"/>
      <c r="E486" s="128"/>
      <c r="F486" s="128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37"/>
      <c r="B487" s="128"/>
      <c r="C487" s="128"/>
      <c r="D487" s="128"/>
      <c r="E487" s="128"/>
      <c r="F487" s="128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37"/>
      <c r="B488" s="128"/>
      <c r="C488" s="128"/>
      <c r="D488" s="128"/>
      <c r="E488" s="128"/>
      <c r="F488" s="128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37"/>
      <c r="B489" s="128"/>
      <c r="C489" s="128"/>
      <c r="D489" s="128"/>
      <c r="E489" s="128"/>
      <c r="F489" s="128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28"/>
      <c r="B490" s="128"/>
      <c r="C490" s="128"/>
      <c r="D490" s="128"/>
      <c r="E490" s="128"/>
      <c r="F490" s="128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37"/>
      <c r="B491" s="128"/>
      <c r="C491" s="128"/>
      <c r="D491" s="128"/>
      <c r="E491" s="128"/>
      <c r="F491" s="128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37"/>
      <c r="B492" s="128"/>
      <c r="C492" s="128"/>
      <c r="D492" s="128"/>
      <c r="E492" s="128"/>
      <c r="F492" s="128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28"/>
      <c r="B493" s="128"/>
      <c r="C493" s="128"/>
      <c r="D493" s="128"/>
      <c r="E493" s="128"/>
      <c r="F493" s="128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22.5" customHeight="1">
      <c r="A494" s="137"/>
      <c r="B494" s="128"/>
      <c r="C494" s="128"/>
      <c r="D494" s="128"/>
      <c r="E494" s="128"/>
      <c r="F494" s="128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37"/>
      <c r="B495" s="128"/>
      <c r="C495" s="128"/>
      <c r="D495" s="128"/>
      <c r="E495" s="128"/>
      <c r="F495" s="128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37"/>
      <c r="B496" s="128"/>
      <c r="C496" s="128"/>
      <c r="D496" s="128"/>
      <c r="E496" s="128"/>
      <c r="F496" s="128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37"/>
      <c r="B497" s="128"/>
      <c r="C497" s="128"/>
      <c r="D497" s="128"/>
      <c r="E497" s="128"/>
      <c r="F497" s="128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37"/>
      <c r="B498" s="128"/>
      <c r="C498" s="128"/>
      <c r="D498" s="128"/>
      <c r="E498" s="128"/>
      <c r="F498" s="128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37"/>
      <c r="B499" s="128"/>
      <c r="C499" s="128"/>
      <c r="D499" s="128"/>
      <c r="E499" s="128"/>
      <c r="F499" s="189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28"/>
      <c r="B500" s="128"/>
      <c r="C500" s="128"/>
      <c r="D500" s="128"/>
      <c r="E500" s="128"/>
      <c r="F500" s="128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38"/>
      <c r="B501" s="128"/>
      <c r="C501" s="128"/>
      <c r="D501" s="128"/>
      <c r="E501" s="128"/>
      <c r="F501" s="128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37"/>
      <c r="B502" s="128"/>
      <c r="C502" s="128"/>
      <c r="D502" s="128"/>
      <c r="E502" s="128"/>
      <c r="F502" s="128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37"/>
      <c r="B503" s="128"/>
      <c r="C503" s="128"/>
      <c r="D503" s="128"/>
      <c r="E503" s="128"/>
      <c r="F503" s="128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68"/>
      <c r="B504" s="128"/>
      <c r="C504" s="128"/>
      <c r="D504" s="128"/>
      <c r="E504" s="128"/>
      <c r="F504" s="128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28"/>
      <c r="B505" s="128"/>
      <c r="C505" s="128"/>
      <c r="D505" s="128"/>
      <c r="E505" s="128"/>
      <c r="F505" s="128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37"/>
      <c r="B506" s="128"/>
      <c r="C506" s="128"/>
      <c r="D506" s="128"/>
      <c r="E506" s="128"/>
      <c r="F506" s="128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37"/>
      <c r="B507" s="128"/>
      <c r="C507" s="128"/>
      <c r="D507" s="128"/>
      <c r="E507" s="128"/>
      <c r="F507" s="128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37"/>
      <c r="B508" s="128"/>
      <c r="C508" s="128"/>
      <c r="D508" s="128"/>
      <c r="E508" s="128"/>
      <c r="F508" s="128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37"/>
      <c r="B509" s="128"/>
      <c r="C509" s="128"/>
      <c r="D509" s="128"/>
      <c r="E509" s="128"/>
      <c r="F509" s="128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37"/>
      <c r="B510" s="128"/>
      <c r="C510" s="128"/>
      <c r="D510" s="128"/>
      <c r="E510" s="128"/>
      <c r="F510" s="128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37"/>
      <c r="B511" s="128"/>
      <c r="C511" s="128"/>
      <c r="D511" s="128"/>
      <c r="E511" s="128"/>
      <c r="F511" s="128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37"/>
      <c r="B512" s="128"/>
      <c r="C512" s="128"/>
      <c r="D512" s="128"/>
      <c r="E512" s="128"/>
      <c r="F512" s="128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37"/>
      <c r="B513" s="128"/>
      <c r="C513" s="128"/>
      <c r="D513" s="128"/>
      <c r="E513" s="128"/>
      <c r="F513" s="128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37"/>
      <c r="B514" s="128"/>
      <c r="C514" s="128"/>
      <c r="D514" s="128"/>
      <c r="E514" s="128"/>
      <c r="F514" s="128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37"/>
      <c r="B515" s="128"/>
      <c r="C515" s="128"/>
      <c r="D515" s="128"/>
      <c r="E515" s="128"/>
      <c r="F515" s="128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37"/>
      <c r="B516" s="128"/>
      <c r="C516" s="128"/>
      <c r="D516" s="128"/>
      <c r="E516" s="128"/>
      <c r="F516" s="128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37"/>
      <c r="B517" s="128"/>
      <c r="C517" s="128"/>
      <c r="D517" s="128"/>
      <c r="E517" s="128"/>
      <c r="F517" s="128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37"/>
      <c r="B518" s="128"/>
      <c r="C518" s="128"/>
      <c r="D518" s="128"/>
      <c r="E518" s="128"/>
      <c r="F518" s="128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37"/>
      <c r="B519" s="128"/>
      <c r="C519" s="128"/>
      <c r="D519" s="128"/>
      <c r="E519" s="128"/>
      <c r="F519" s="128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37"/>
      <c r="B520" s="128"/>
      <c r="C520" s="128"/>
      <c r="D520" s="128"/>
      <c r="E520" s="128"/>
      <c r="F520" s="128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37"/>
      <c r="B521" s="128"/>
      <c r="C521" s="128"/>
      <c r="D521" s="128"/>
      <c r="E521" s="128"/>
      <c r="F521" s="128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37"/>
      <c r="B522" s="128"/>
      <c r="C522" s="128"/>
      <c r="D522" s="128"/>
      <c r="E522" s="128"/>
      <c r="F522" s="128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37"/>
      <c r="B523" s="128"/>
      <c r="C523" s="128"/>
      <c r="D523" s="128"/>
      <c r="E523" s="128"/>
      <c r="F523" s="128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37"/>
      <c r="B524" s="128"/>
      <c r="C524" s="128"/>
      <c r="D524" s="128"/>
      <c r="E524" s="128"/>
      <c r="F524" s="128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37"/>
      <c r="B525" s="128"/>
      <c r="C525" s="128"/>
      <c r="D525" s="128"/>
      <c r="E525" s="128"/>
      <c r="F525" s="128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37"/>
      <c r="B526" s="128"/>
      <c r="C526" s="128"/>
      <c r="D526" s="128"/>
      <c r="E526" s="128"/>
      <c r="F526" s="128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37"/>
      <c r="B527" s="128"/>
      <c r="C527" s="128"/>
      <c r="D527" s="128"/>
      <c r="E527" s="128"/>
      <c r="F527" s="128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37"/>
      <c r="B528" s="128"/>
      <c r="C528" s="128"/>
      <c r="D528" s="128"/>
      <c r="E528" s="128"/>
      <c r="F528" s="128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37"/>
      <c r="B529" s="128"/>
      <c r="C529" s="128"/>
      <c r="D529" s="169"/>
      <c r="E529" s="128"/>
      <c r="F529" s="128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37"/>
      <c r="B530" s="128"/>
      <c r="C530" s="128"/>
      <c r="D530" s="170"/>
      <c r="E530" s="128"/>
      <c r="F530" s="128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37"/>
      <c r="B531" s="128"/>
      <c r="C531" s="128"/>
      <c r="D531" s="169"/>
      <c r="E531" s="128"/>
      <c r="F531" s="128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37"/>
      <c r="B532" s="128"/>
      <c r="C532" s="128"/>
      <c r="D532" s="128"/>
      <c r="E532" s="128"/>
      <c r="F532" s="128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37"/>
      <c r="B533" s="128"/>
      <c r="C533" s="128"/>
      <c r="D533" s="128"/>
      <c r="E533" s="128"/>
      <c r="F533" s="128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37"/>
      <c r="B534" s="163"/>
      <c r="C534" s="163"/>
      <c r="D534" s="169"/>
      <c r="E534" s="128"/>
      <c r="F534" s="128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38"/>
      <c r="B535" s="128"/>
      <c r="C535" s="128"/>
      <c r="D535" s="128"/>
      <c r="E535" s="128"/>
      <c r="F535" s="128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37"/>
      <c r="B536" s="128"/>
      <c r="C536" s="128"/>
      <c r="D536" s="128"/>
      <c r="E536" s="128"/>
      <c r="F536" s="128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37"/>
      <c r="B537" s="128"/>
      <c r="C537" s="128"/>
      <c r="D537" s="128"/>
      <c r="E537" s="128"/>
      <c r="F537" s="128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37"/>
      <c r="B538" s="128"/>
      <c r="C538" s="128"/>
      <c r="D538" s="128"/>
      <c r="E538" s="128"/>
      <c r="F538" s="128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37"/>
      <c r="B539" s="128"/>
      <c r="C539" s="128"/>
      <c r="D539" s="128"/>
      <c r="E539" s="128"/>
      <c r="F539" s="128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37"/>
      <c r="B540" s="128"/>
      <c r="C540" s="128"/>
      <c r="D540" s="128"/>
      <c r="E540" s="128"/>
      <c r="F540" s="128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37"/>
      <c r="B541" s="128"/>
      <c r="C541" s="128"/>
      <c r="D541" s="128"/>
      <c r="E541" s="128"/>
      <c r="F541" s="128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37"/>
      <c r="B542" s="128"/>
      <c r="C542" s="128"/>
      <c r="D542" s="128"/>
      <c r="E542" s="128"/>
      <c r="F542" s="128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37"/>
      <c r="B543" s="128"/>
      <c r="C543" s="128"/>
      <c r="D543" s="128"/>
      <c r="E543" s="128"/>
      <c r="F543" s="128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68"/>
      <c r="B544" s="128"/>
      <c r="C544" s="128"/>
      <c r="D544" s="128"/>
      <c r="E544" s="128"/>
      <c r="F544" s="128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37"/>
      <c r="B545" s="128"/>
      <c r="C545" s="128"/>
      <c r="D545" s="128"/>
      <c r="E545" s="128"/>
      <c r="F545" s="128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37"/>
      <c r="B546" s="128"/>
      <c r="C546" s="128"/>
      <c r="D546" s="128"/>
      <c r="E546" s="128"/>
      <c r="F546" s="128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37"/>
      <c r="B547" s="128"/>
      <c r="C547" s="128"/>
      <c r="D547" s="128"/>
      <c r="E547" s="128"/>
      <c r="F547" s="128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37"/>
      <c r="B548" s="128"/>
      <c r="C548" s="128"/>
      <c r="D548" s="128"/>
      <c r="E548" s="128"/>
      <c r="F548" s="128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37"/>
      <c r="B549" s="128"/>
      <c r="C549" s="128"/>
      <c r="D549" s="128"/>
      <c r="E549" s="128"/>
      <c r="F549" s="128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37"/>
      <c r="B550" s="128"/>
      <c r="C550" s="128"/>
      <c r="D550" s="128"/>
      <c r="E550" s="128"/>
      <c r="F550" s="128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37"/>
      <c r="B551" s="128"/>
      <c r="C551" s="128"/>
      <c r="D551" s="128"/>
      <c r="E551" s="128"/>
      <c r="F551" s="128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66"/>
      <c r="B552" s="163"/>
      <c r="C552" s="163"/>
      <c r="D552" s="166"/>
      <c r="E552" s="163"/>
      <c r="F552" s="163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</row>
    <row r="553" ht="15.75" customHeight="1">
      <c r="A553" s="137"/>
      <c r="B553" s="128"/>
      <c r="C553" s="137"/>
      <c r="D553" s="128"/>
      <c r="E553" s="128"/>
      <c r="F553" s="128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37"/>
      <c r="B554" s="128"/>
      <c r="C554" s="128"/>
      <c r="D554" s="128"/>
      <c r="E554" s="128"/>
      <c r="F554" s="128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37"/>
      <c r="B555" s="128"/>
      <c r="C555" s="128"/>
      <c r="D555" s="128"/>
      <c r="E555" s="128"/>
      <c r="F555" s="128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37"/>
      <c r="B556" s="128"/>
      <c r="C556" s="128"/>
      <c r="D556" s="128"/>
      <c r="E556" s="128"/>
      <c r="F556" s="128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37"/>
      <c r="B557" s="128"/>
      <c r="C557" s="128"/>
      <c r="D557" s="128"/>
      <c r="E557" s="128"/>
      <c r="F557" s="128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37"/>
      <c r="B558" s="128"/>
      <c r="C558" s="128"/>
      <c r="D558" s="128"/>
      <c r="E558" s="128"/>
      <c r="F558" s="128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37"/>
      <c r="B559" s="128"/>
      <c r="C559" s="128"/>
      <c r="D559" s="128"/>
      <c r="E559" s="128"/>
      <c r="F559" s="128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37"/>
      <c r="B560" s="128"/>
      <c r="C560" s="128"/>
      <c r="D560" s="128"/>
      <c r="E560" s="128"/>
      <c r="F560" s="128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37"/>
      <c r="B561" s="128"/>
      <c r="C561" s="128"/>
      <c r="D561" s="128"/>
      <c r="E561" s="128"/>
      <c r="F561" s="128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37"/>
      <c r="B562" s="128"/>
      <c r="C562" s="128"/>
      <c r="D562" s="128"/>
      <c r="E562" s="128"/>
      <c r="F562" s="128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37"/>
      <c r="B563" s="128"/>
      <c r="C563" s="128"/>
      <c r="D563" s="128"/>
      <c r="E563" s="128"/>
      <c r="F563" s="128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37"/>
      <c r="B564" s="128"/>
      <c r="C564" s="128"/>
      <c r="D564" s="128"/>
      <c r="E564" s="128"/>
      <c r="F564" s="128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37"/>
      <c r="B565" s="128"/>
      <c r="C565" s="128"/>
      <c r="D565" s="128"/>
      <c r="E565" s="128"/>
      <c r="F565" s="128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37"/>
      <c r="B566" s="128"/>
      <c r="C566" s="128"/>
      <c r="D566" s="128"/>
      <c r="E566" s="128"/>
      <c r="F566" s="128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37"/>
      <c r="B567" s="128"/>
      <c r="C567" s="128"/>
      <c r="D567" s="128"/>
      <c r="E567" s="128"/>
      <c r="F567" s="128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37"/>
      <c r="B568" s="128"/>
      <c r="C568" s="128"/>
      <c r="D568" s="128"/>
      <c r="E568" s="128"/>
      <c r="F568" s="128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37"/>
      <c r="B569" s="128"/>
      <c r="C569" s="128"/>
      <c r="D569" s="128"/>
      <c r="E569" s="128"/>
      <c r="F569" s="128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37"/>
      <c r="B570" s="128"/>
      <c r="C570" s="128"/>
      <c r="D570" s="128"/>
      <c r="E570" s="128"/>
      <c r="F570" s="128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37"/>
      <c r="B571" s="128"/>
      <c r="C571" s="128"/>
      <c r="D571" s="128"/>
      <c r="E571" s="128"/>
      <c r="F571" s="128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37"/>
      <c r="B572" s="128"/>
      <c r="C572" s="128"/>
      <c r="D572" s="128"/>
      <c r="E572" s="128"/>
      <c r="F572" s="128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71"/>
      <c r="B573" s="128"/>
      <c r="C573" s="128"/>
      <c r="D573" s="128"/>
      <c r="E573" s="128"/>
      <c r="F573" s="128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38"/>
      <c r="B574" s="128"/>
      <c r="C574" s="128"/>
      <c r="D574" s="128"/>
      <c r="E574" s="128"/>
      <c r="F574" s="128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37"/>
      <c r="B575" s="128"/>
      <c r="C575" s="128"/>
      <c r="D575" s="128"/>
      <c r="E575" s="128"/>
      <c r="F575" s="128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37"/>
      <c r="B576" s="128"/>
      <c r="C576" s="128"/>
      <c r="D576" s="128"/>
      <c r="E576" s="128"/>
      <c r="F576" s="128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37"/>
      <c r="B577" s="128"/>
      <c r="C577" s="128"/>
      <c r="D577" s="128"/>
      <c r="E577" s="128"/>
      <c r="F577" s="128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37"/>
      <c r="B578" s="128"/>
      <c r="C578" s="128"/>
      <c r="D578" s="128"/>
      <c r="E578" s="128"/>
      <c r="F578" s="128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37"/>
      <c r="B579" s="128"/>
      <c r="C579" s="128"/>
      <c r="D579" s="128"/>
      <c r="E579" s="128"/>
      <c r="F579" s="128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37"/>
      <c r="B580" s="128"/>
      <c r="C580" s="128"/>
      <c r="D580" s="128"/>
      <c r="E580" s="128"/>
      <c r="F580" s="128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37"/>
      <c r="B581" s="128"/>
      <c r="C581" s="128"/>
      <c r="D581" s="128"/>
      <c r="E581" s="128"/>
      <c r="F581" s="128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37"/>
      <c r="B582" s="128"/>
      <c r="C582" s="128"/>
      <c r="D582" s="128"/>
      <c r="E582" s="128"/>
      <c r="F582" s="128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37"/>
      <c r="B583" s="128"/>
      <c r="C583" s="128"/>
      <c r="D583" s="128"/>
      <c r="E583" s="128"/>
      <c r="F583" s="128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37"/>
      <c r="B584" s="128"/>
      <c r="C584" s="128"/>
      <c r="D584" s="128"/>
      <c r="E584" s="128"/>
      <c r="F584" s="128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37"/>
      <c r="B585" s="128"/>
      <c r="C585" s="128"/>
      <c r="D585" s="128"/>
      <c r="E585" s="128"/>
      <c r="F585" s="128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37"/>
      <c r="B586" s="128"/>
      <c r="C586" s="128"/>
      <c r="D586" s="128"/>
      <c r="E586" s="128"/>
      <c r="F586" s="128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37"/>
      <c r="B587" s="128"/>
      <c r="C587" s="128"/>
      <c r="D587" s="128"/>
      <c r="E587" s="128"/>
      <c r="F587" s="128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37"/>
      <c r="B588" s="128"/>
      <c r="C588" s="128"/>
      <c r="D588" s="128"/>
      <c r="E588" s="128"/>
      <c r="F588" s="128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37"/>
      <c r="B589" s="128"/>
      <c r="C589" s="128"/>
      <c r="D589" s="128"/>
      <c r="E589" s="163"/>
      <c r="F589" s="128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37"/>
      <c r="B590" s="128"/>
      <c r="C590" s="128"/>
      <c r="D590" s="128"/>
      <c r="E590" s="128"/>
      <c r="F590" s="128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37"/>
      <c r="B591" s="128"/>
      <c r="C591" s="128"/>
      <c r="D591" s="128"/>
      <c r="E591" s="128"/>
      <c r="F591" s="128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37"/>
      <c r="B592" s="128"/>
      <c r="C592" s="128"/>
      <c r="D592" s="128"/>
      <c r="E592" s="128"/>
      <c r="F592" s="128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37"/>
      <c r="B593" s="128"/>
      <c r="C593" s="128"/>
      <c r="D593" s="128"/>
      <c r="E593" s="128"/>
      <c r="F593" s="128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37"/>
      <c r="B594" s="128"/>
      <c r="C594" s="128"/>
      <c r="D594" s="128"/>
      <c r="E594" s="128"/>
      <c r="F594" s="128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37"/>
      <c r="B595" s="128"/>
      <c r="C595" s="128"/>
      <c r="D595" s="128"/>
      <c r="E595" s="128"/>
      <c r="F595" s="128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37"/>
      <c r="B596" s="128"/>
      <c r="C596" s="128"/>
      <c r="D596" s="128"/>
      <c r="E596" s="128"/>
      <c r="F596" s="128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37"/>
      <c r="B597" s="128"/>
      <c r="C597" s="128"/>
      <c r="D597" s="128"/>
      <c r="E597" s="128"/>
      <c r="F597" s="128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37"/>
      <c r="B598" s="128"/>
      <c r="C598" s="128"/>
      <c r="D598" s="128"/>
      <c r="E598" s="128"/>
      <c r="F598" s="128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37"/>
      <c r="B599" s="128"/>
      <c r="C599" s="128"/>
      <c r="D599" s="128"/>
      <c r="E599" s="128"/>
      <c r="F599" s="128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37"/>
      <c r="B600" s="128"/>
      <c r="C600" s="128"/>
      <c r="D600" s="128"/>
      <c r="E600" s="128"/>
      <c r="F600" s="128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37"/>
      <c r="B601" s="128"/>
      <c r="C601" s="128"/>
      <c r="D601" s="128"/>
      <c r="E601" s="128"/>
      <c r="F601" s="128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28"/>
      <c r="B602" s="172"/>
      <c r="C602" s="128"/>
      <c r="D602" s="128"/>
      <c r="E602" s="128"/>
      <c r="F602" s="128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37"/>
      <c r="B603" s="128"/>
      <c r="C603" s="128"/>
      <c r="D603" s="128"/>
      <c r="E603" s="128"/>
      <c r="F603" s="128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37"/>
      <c r="B604" s="128"/>
      <c r="C604" s="128"/>
      <c r="D604" s="128"/>
      <c r="E604" s="128"/>
      <c r="F604" s="128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37"/>
      <c r="B605" s="128"/>
      <c r="C605" s="128"/>
      <c r="D605" s="128"/>
      <c r="E605" s="128"/>
      <c r="F605" s="128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37"/>
      <c r="B606" s="128"/>
      <c r="C606" s="128"/>
      <c r="D606" s="128"/>
      <c r="E606" s="128"/>
      <c r="F606" s="128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37"/>
      <c r="B607" s="128"/>
      <c r="C607" s="128"/>
      <c r="D607" s="128"/>
      <c r="E607" s="128"/>
      <c r="F607" s="128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37"/>
      <c r="B608" s="128"/>
      <c r="C608" s="128"/>
      <c r="D608" s="128"/>
      <c r="E608" s="128"/>
      <c r="F608" s="128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37"/>
      <c r="B609" s="128"/>
      <c r="C609" s="128"/>
      <c r="D609" s="128"/>
      <c r="E609" s="128"/>
      <c r="F609" s="128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37"/>
      <c r="B610" s="128"/>
      <c r="C610" s="128"/>
      <c r="D610" s="128"/>
      <c r="E610" s="128"/>
      <c r="F610" s="128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37"/>
      <c r="B611" s="128"/>
      <c r="C611" s="128"/>
      <c r="D611" s="128"/>
      <c r="E611" s="128"/>
      <c r="F611" s="128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37"/>
      <c r="B612" s="128"/>
      <c r="C612" s="128"/>
      <c r="D612" s="128"/>
      <c r="E612" s="128"/>
      <c r="F612" s="128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37"/>
      <c r="B613" s="128"/>
      <c r="C613" s="137"/>
      <c r="D613" s="128"/>
      <c r="E613" s="128"/>
      <c r="F613" s="128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66"/>
      <c r="B614" s="163"/>
      <c r="C614" s="163"/>
      <c r="D614" s="166"/>
      <c r="E614" s="163"/>
      <c r="F614" s="163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</row>
    <row r="615" ht="15.75" customHeight="1">
      <c r="A615" s="138"/>
      <c r="B615" s="128"/>
      <c r="C615" s="128"/>
      <c r="D615" s="128"/>
      <c r="E615" s="128"/>
      <c r="F615" s="128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37"/>
      <c r="B616" s="128"/>
      <c r="C616" s="128"/>
      <c r="D616" s="128"/>
      <c r="E616" s="128"/>
      <c r="F616" s="128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37"/>
      <c r="B617" s="128"/>
      <c r="C617" s="128"/>
      <c r="D617" s="128"/>
      <c r="E617" s="128"/>
      <c r="F617" s="128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37"/>
      <c r="B618" s="128"/>
      <c r="C618" s="128"/>
      <c r="D618" s="128"/>
      <c r="E618" s="128"/>
      <c r="F618" s="128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37"/>
      <c r="B619" s="128"/>
      <c r="C619" s="128"/>
      <c r="D619" s="128"/>
      <c r="E619" s="128"/>
      <c r="F619" s="128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37"/>
      <c r="B620" s="128"/>
      <c r="C620" s="128"/>
      <c r="D620" s="128"/>
      <c r="E620" s="128"/>
      <c r="F620" s="128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37"/>
      <c r="B621" s="128"/>
      <c r="C621" s="128"/>
      <c r="D621" s="128"/>
      <c r="E621" s="128"/>
      <c r="F621" s="163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37"/>
      <c r="B622" s="128"/>
      <c r="C622" s="128"/>
      <c r="D622" s="128"/>
      <c r="E622" s="128"/>
      <c r="F622" s="128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37"/>
      <c r="B623" s="128"/>
      <c r="C623" s="128"/>
      <c r="D623" s="128"/>
      <c r="E623" s="128"/>
      <c r="F623" s="128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37"/>
      <c r="B624" s="128"/>
      <c r="C624" s="128"/>
      <c r="D624" s="128"/>
      <c r="E624" s="128"/>
      <c r="F624" s="128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37"/>
      <c r="B625" s="128"/>
      <c r="C625" s="128"/>
      <c r="D625" s="128"/>
      <c r="E625" s="128"/>
      <c r="F625" s="128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37"/>
      <c r="B626" s="128"/>
      <c r="C626" s="128"/>
      <c r="D626" s="128"/>
      <c r="E626" s="128"/>
      <c r="F626" s="128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37"/>
      <c r="B627" s="128"/>
      <c r="C627" s="128"/>
      <c r="D627" s="128"/>
      <c r="E627" s="128"/>
      <c r="F627" s="128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37"/>
      <c r="B628" s="128"/>
      <c r="C628" s="128"/>
      <c r="D628" s="128"/>
      <c r="E628" s="128"/>
      <c r="F628" s="128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37"/>
      <c r="B629" s="128"/>
      <c r="C629" s="128"/>
      <c r="D629" s="128"/>
      <c r="E629" s="128"/>
      <c r="F629" s="128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37"/>
      <c r="B630" s="128"/>
      <c r="C630" s="128"/>
      <c r="D630" s="128"/>
      <c r="E630" s="128"/>
      <c r="F630" s="128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37"/>
      <c r="B631" s="128"/>
      <c r="C631" s="128"/>
      <c r="D631" s="128"/>
      <c r="E631" s="128"/>
      <c r="F631" s="128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37"/>
      <c r="B632" s="128"/>
      <c r="C632" s="128"/>
      <c r="D632" s="128"/>
      <c r="E632" s="128"/>
      <c r="F632" s="128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37"/>
      <c r="B633" s="128"/>
      <c r="C633" s="137"/>
      <c r="D633" s="128"/>
      <c r="E633" s="128"/>
      <c r="F633" s="128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37"/>
      <c r="B634" s="128"/>
      <c r="C634" s="128"/>
      <c r="D634" s="128"/>
      <c r="E634" s="128"/>
      <c r="F634" s="128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37"/>
      <c r="B635" s="128"/>
      <c r="C635" s="128"/>
      <c r="D635" s="128"/>
      <c r="E635" s="128"/>
      <c r="F635" s="128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37"/>
      <c r="B636" s="128"/>
      <c r="C636" s="128"/>
      <c r="D636" s="128"/>
      <c r="E636" s="128"/>
      <c r="F636" s="128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37"/>
      <c r="B637" s="128"/>
      <c r="C637" s="128"/>
      <c r="D637" s="128"/>
      <c r="E637" s="128"/>
      <c r="F637" s="128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37"/>
      <c r="B638" s="128"/>
      <c r="C638" s="128"/>
      <c r="D638" s="128"/>
      <c r="E638" s="128"/>
      <c r="F638" s="128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37"/>
      <c r="B639" s="128"/>
      <c r="C639" s="128"/>
      <c r="D639" s="128"/>
      <c r="E639" s="128"/>
      <c r="F639" s="128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37"/>
      <c r="B640" s="128"/>
      <c r="C640" s="128"/>
      <c r="D640" s="128"/>
      <c r="E640" s="128"/>
      <c r="F640" s="128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37"/>
      <c r="B641" s="128"/>
      <c r="C641" s="128"/>
      <c r="D641" s="128"/>
      <c r="E641" s="128"/>
      <c r="F641" s="128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38"/>
      <c r="B642" s="128"/>
      <c r="C642" s="128"/>
      <c r="D642" s="128"/>
      <c r="E642" s="128"/>
      <c r="F642" s="128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37"/>
      <c r="B643" s="128"/>
      <c r="C643" s="128"/>
      <c r="D643" s="128"/>
      <c r="E643" s="128"/>
      <c r="F643" s="128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37"/>
      <c r="B644" s="128"/>
      <c r="C644" s="128"/>
      <c r="D644" s="128"/>
      <c r="E644" s="128"/>
      <c r="F644" s="128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37"/>
      <c r="B645" s="128"/>
      <c r="C645" s="128"/>
      <c r="D645" s="128"/>
      <c r="E645" s="128"/>
      <c r="F645" s="128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37"/>
      <c r="B646" s="128"/>
      <c r="C646" s="128"/>
      <c r="D646" s="128"/>
      <c r="E646" s="128"/>
      <c r="F646" s="128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37"/>
      <c r="B647" s="128"/>
      <c r="C647" s="128"/>
      <c r="D647" s="128"/>
      <c r="E647" s="128"/>
      <c r="F647" s="128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37"/>
      <c r="B648" s="128"/>
      <c r="C648" s="128"/>
      <c r="D648" s="128"/>
      <c r="E648" s="128"/>
      <c r="F648" s="128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37"/>
      <c r="B649" s="128"/>
      <c r="C649" s="128"/>
      <c r="D649" s="128"/>
      <c r="E649" s="128"/>
      <c r="F649" s="128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37"/>
      <c r="B650" s="128"/>
      <c r="C650" s="128"/>
      <c r="D650" s="128"/>
      <c r="E650" s="128"/>
      <c r="F650" s="128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37"/>
      <c r="B651" s="128"/>
      <c r="C651" s="128"/>
      <c r="D651" s="128"/>
      <c r="E651" s="128"/>
      <c r="F651" s="128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37"/>
      <c r="B652" s="128"/>
      <c r="C652" s="128"/>
      <c r="D652" s="128"/>
      <c r="E652" s="128"/>
      <c r="F652" s="128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37"/>
      <c r="B653" s="128"/>
      <c r="C653" s="128"/>
      <c r="D653" s="128"/>
      <c r="E653" s="128"/>
      <c r="F653" s="128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37"/>
      <c r="B654" s="128"/>
      <c r="C654" s="128"/>
      <c r="D654" s="128"/>
      <c r="E654" s="128"/>
      <c r="F654" s="128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37"/>
      <c r="B655" s="128"/>
      <c r="C655" s="128"/>
      <c r="D655" s="128"/>
      <c r="E655" s="128"/>
      <c r="F655" s="128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37"/>
      <c r="B656" s="128"/>
      <c r="C656" s="128"/>
      <c r="D656" s="128"/>
      <c r="E656" s="128"/>
      <c r="F656" s="128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37"/>
      <c r="B657" s="128"/>
      <c r="C657" s="128"/>
      <c r="D657" s="128"/>
      <c r="E657" s="128"/>
      <c r="F657" s="128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37"/>
      <c r="B658" s="128"/>
      <c r="C658" s="128"/>
      <c r="D658" s="128"/>
      <c r="E658" s="128"/>
      <c r="F658" s="128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37"/>
      <c r="B659" s="128"/>
      <c r="C659" s="128"/>
      <c r="D659" s="128"/>
      <c r="E659" s="128"/>
      <c r="F659" s="128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37"/>
      <c r="B660" s="128"/>
      <c r="C660" s="128"/>
      <c r="D660" s="128"/>
      <c r="E660" s="128"/>
      <c r="F660" s="128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37"/>
      <c r="B661" s="128"/>
      <c r="C661" s="128"/>
      <c r="D661" s="128"/>
      <c r="E661" s="128"/>
      <c r="F661" s="128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37"/>
      <c r="B662" s="128"/>
      <c r="C662" s="128"/>
      <c r="D662" s="128"/>
      <c r="E662" s="128"/>
      <c r="F662" s="128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37"/>
      <c r="B663" s="128"/>
      <c r="C663" s="128"/>
      <c r="D663" s="128"/>
      <c r="E663" s="128"/>
      <c r="F663" s="128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37"/>
      <c r="B664" s="128"/>
      <c r="C664" s="128"/>
      <c r="D664" s="128"/>
      <c r="E664" s="128"/>
      <c r="F664" s="128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37"/>
      <c r="B665" s="128"/>
      <c r="C665" s="128"/>
      <c r="D665" s="128"/>
      <c r="E665" s="128"/>
      <c r="F665" s="128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37"/>
      <c r="B666" s="128"/>
      <c r="C666" s="128"/>
      <c r="D666" s="128"/>
      <c r="E666" s="128"/>
      <c r="F666" s="128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37"/>
      <c r="B667" s="128"/>
      <c r="C667" s="128"/>
      <c r="D667" s="128"/>
      <c r="E667" s="128"/>
      <c r="F667" s="128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37"/>
      <c r="B668" s="128"/>
      <c r="C668" s="128"/>
      <c r="D668" s="128"/>
      <c r="E668" s="128"/>
      <c r="F668" s="128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37"/>
      <c r="B669" s="128"/>
      <c r="C669" s="128"/>
      <c r="D669" s="128"/>
      <c r="E669" s="128"/>
      <c r="F669" s="128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37"/>
      <c r="B670" s="128"/>
      <c r="C670" s="128"/>
      <c r="D670" s="128"/>
      <c r="E670" s="128"/>
      <c r="F670" s="128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37"/>
      <c r="B671" s="128"/>
      <c r="C671" s="128"/>
      <c r="D671" s="128"/>
      <c r="E671" s="128"/>
      <c r="F671" s="128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37"/>
      <c r="B672" s="128"/>
      <c r="C672" s="128"/>
      <c r="D672" s="128"/>
      <c r="E672" s="128"/>
      <c r="F672" s="128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37"/>
      <c r="B673" s="128"/>
      <c r="C673" s="128"/>
      <c r="D673" s="128"/>
      <c r="E673" s="128"/>
      <c r="F673" s="128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37"/>
      <c r="B674" s="128"/>
      <c r="C674" s="128"/>
      <c r="D674" s="128"/>
      <c r="E674" s="128"/>
      <c r="F674" s="128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63"/>
      <c r="B675" s="128"/>
      <c r="C675" s="128"/>
      <c r="D675" s="128"/>
      <c r="E675" s="128"/>
      <c r="F675" s="128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37"/>
      <c r="B676" s="128"/>
      <c r="C676" s="128"/>
      <c r="D676" s="128"/>
      <c r="E676" s="128"/>
      <c r="F676" s="128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37"/>
      <c r="B677" s="128"/>
      <c r="C677" s="128"/>
      <c r="D677" s="128"/>
      <c r="E677" s="128"/>
      <c r="F677" s="128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37"/>
      <c r="B678" s="128"/>
      <c r="C678" s="128"/>
      <c r="D678" s="128"/>
      <c r="E678" s="128"/>
      <c r="F678" s="128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63"/>
      <c r="B679" s="128"/>
      <c r="C679" s="128"/>
      <c r="D679" s="128"/>
      <c r="E679" s="128"/>
      <c r="F679" s="128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37"/>
      <c r="B680" s="128"/>
      <c r="C680" s="128"/>
      <c r="D680" s="128"/>
      <c r="E680" s="173"/>
      <c r="F680" s="128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37"/>
      <c r="B681" s="128"/>
      <c r="C681" s="128"/>
      <c r="D681" s="128"/>
      <c r="E681" s="128"/>
      <c r="F681" s="128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74"/>
      <c r="B682" s="128"/>
      <c r="C682" s="128"/>
      <c r="D682" s="128"/>
      <c r="E682" s="128"/>
      <c r="F682" s="128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37"/>
      <c r="B683" s="128"/>
      <c r="C683" s="128"/>
      <c r="D683" s="128"/>
      <c r="E683" s="128"/>
      <c r="F683" s="128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37"/>
      <c r="B684" s="128"/>
      <c r="C684" s="128"/>
      <c r="D684" s="128"/>
      <c r="E684" s="128"/>
      <c r="F684" s="128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37"/>
      <c r="B685" s="128"/>
      <c r="C685" s="128"/>
      <c r="D685" s="128"/>
      <c r="E685" s="173"/>
      <c r="F685" s="128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38"/>
      <c r="B686" s="128"/>
      <c r="C686" s="128"/>
      <c r="D686" s="128"/>
      <c r="E686" s="128"/>
      <c r="F686" s="128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37"/>
      <c r="B687" s="128"/>
      <c r="C687" s="128"/>
      <c r="D687" s="128"/>
      <c r="E687" s="128"/>
      <c r="F687" s="128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37"/>
      <c r="B688" s="128"/>
      <c r="C688" s="128"/>
      <c r="D688" s="128"/>
      <c r="E688" s="173"/>
      <c r="F688" s="128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37"/>
      <c r="B689" s="128"/>
      <c r="C689" s="128"/>
      <c r="D689" s="128"/>
      <c r="E689" s="128"/>
      <c r="F689" s="128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37"/>
      <c r="B690" s="128"/>
      <c r="C690" s="128"/>
      <c r="D690" s="128"/>
      <c r="E690" s="128"/>
      <c r="F690" s="163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37"/>
      <c r="B691" s="128"/>
      <c r="C691" s="128"/>
      <c r="D691" s="128"/>
      <c r="E691" s="128"/>
      <c r="F691" s="128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37"/>
      <c r="B692" s="128"/>
      <c r="C692" s="128"/>
      <c r="D692" s="128"/>
      <c r="E692" s="128"/>
      <c r="F692" s="128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37"/>
      <c r="B693" s="128"/>
      <c r="C693" s="128"/>
      <c r="D693" s="128"/>
      <c r="E693" s="128"/>
      <c r="F693" s="128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37"/>
      <c r="B694" s="128"/>
      <c r="C694" s="128"/>
      <c r="D694" s="128"/>
      <c r="E694" s="128"/>
      <c r="F694" s="128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37"/>
      <c r="B695" s="128"/>
      <c r="C695" s="128"/>
      <c r="D695" s="128"/>
      <c r="E695" s="128"/>
      <c r="F695" s="128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74"/>
      <c r="B696" s="128"/>
      <c r="C696" s="128"/>
      <c r="D696" s="128"/>
      <c r="E696" s="128"/>
      <c r="F696" s="128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37"/>
      <c r="B697" s="128"/>
      <c r="C697" s="128"/>
      <c r="D697" s="128"/>
      <c r="E697" s="128"/>
      <c r="F697" s="128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37"/>
      <c r="B698" s="128"/>
      <c r="C698" s="128"/>
      <c r="D698" s="128"/>
      <c r="E698" s="128"/>
      <c r="F698" s="128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37"/>
      <c r="B699" s="128"/>
      <c r="C699" s="128"/>
      <c r="D699" s="128"/>
      <c r="E699" s="128"/>
      <c r="F699" s="128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37"/>
      <c r="B700" s="128"/>
      <c r="C700" s="128"/>
      <c r="D700" s="128"/>
      <c r="E700" s="128"/>
      <c r="F700" s="128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37"/>
      <c r="B701" s="128"/>
      <c r="C701" s="128"/>
      <c r="D701" s="128"/>
      <c r="E701" s="128"/>
      <c r="F701" s="128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37"/>
      <c r="B702" s="128"/>
      <c r="C702" s="128"/>
      <c r="D702" s="128"/>
      <c r="E702" s="128"/>
      <c r="F702" s="128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37"/>
      <c r="B703" s="128"/>
      <c r="C703" s="128"/>
      <c r="D703" s="128"/>
      <c r="E703" s="128"/>
      <c r="F703" s="128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37"/>
      <c r="B704" s="128"/>
      <c r="C704" s="128"/>
      <c r="D704" s="128"/>
      <c r="E704" s="128"/>
      <c r="F704" s="128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37"/>
      <c r="B705" s="128"/>
      <c r="C705" s="128"/>
      <c r="D705" s="128"/>
      <c r="E705" s="128"/>
      <c r="F705" s="128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37"/>
      <c r="B706" s="128"/>
      <c r="C706" s="128"/>
      <c r="D706" s="128"/>
      <c r="E706" s="128"/>
      <c r="F706" s="128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37"/>
      <c r="B707" s="128"/>
      <c r="C707" s="128"/>
      <c r="D707" s="128"/>
      <c r="E707" s="128"/>
      <c r="F707" s="128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37"/>
      <c r="B708" s="128"/>
      <c r="C708" s="128"/>
      <c r="D708" s="128"/>
      <c r="E708" s="128"/>
      <c r="F708" s="128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37"/>
      <c r="B709" s="128"/>
      <c r="C709" s="128"/>
      <c r="D709" s="128"/>
      <c r="E709" s="128"/>
      <c r="F709" s="128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37"/>
      <c r="B710" s="128"/>
      <c r="C710" s="128"/>
      <c r="D710" s="128"/>
      <c r="E710" s="128"/>
      <c r="F710" s="128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37"/>
      <c r="B711" s="128"/>
      <c r="C711" s="128"/>
      <c r="D711" s="128"/>
      <c r="E711" s="128"/>
      <c r="F711" s="128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28"/>
      <c r="B712" s="128"/>
      <c r="C712" s="128"/>
      <c r="D712" s="128"/>
      <c r="E712" s="128"/>
      <c r="F712" s="128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37"/>
      <c r="B713" s="128"/>
      <c r="C713" s="128"/>
      <c r="D713" s="128"/>
      <c r="E713" s="128"/>
      <c r="F713" s="128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37"/>
      <c r="B714" s="128"/>
      <c r="C714" s="128"/>
      <c r="D714" s="128"/>
      <c r="E714" s="128"/>
      <c r="F714" s="128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37"/>
      <c r="B715" s="128"/>
      <c r="C715" s="128"/>
      <c r="D715" s="128"/>
      <c r="E715" s="128"/>
      <c r="F715" s="128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37"/>
      <c r="B716" s="128"/>
      <c r="C716" s="128"/>
      <c r="D716" s="128"/>
      <c r="E716" s="128"/>
      <c r="F716" s="128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37"/>
      <c r="B717" s="128"/>
      <c r="C717" s="128"/>
      <c r="D717" s="128"/>
      <c r="E717" s="128"/>
      <c r="F717" s="128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37"/>
      <c r="B718" s="128"/>
      <c r="C718" s="128"/>
      <c r="D718" s="128"/>
      <c r="E718" s="128"/>
      <c r="F718" s="128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37"/>
      <c r="B719" s="128"/>
      <c r="C719" s="128"/>
      <c r="D719" s="128"/>
      <c r="E719" s="128"/>
      <c r="F719" s="128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37"/>
      <c r="B720" s="128"/>
      <c r="C720" s="128"/>
      <c r="D720" s="128"/>
      <c r="E720" s="128"/>
      <c r="F720" s="128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37"/>
      <c r="B721" s="128"/>
      <c r="C721" s="128"/>
      <c r="D721" s="128"/>
      <c r="E721" s="128"/>
      <c r="F721" s="128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37"/>
      <c r="B722" s="128"/>
      <c r="C722" s="128"/>
      <c r="D722" s="128"/>
      <c r="E722" s="128"/>
      <c r="F722" s="128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37"/>
      <c r="B723" s="128"/>
      <c r="C723" s="128"/>
      <c r="D723" s="128"/>
      <c r="E723" s="128"/>
      <c r="F723" s="128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37"/>
      <c r="B724" s="128"/>
      <c r="C724" s="128"/>
      <c r="D724" s="128"/>
      <c r="E724" s="128"/>
      <c r="F724" s="128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28"/>
      <c r="B725" s="128"/>
      <c r="C725" s="128"/>
      <c r="D725" s="128"/>
      <c r="E725" s="128"/>
      <c r="F725" s="128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37"/>
      <c r="B726" s="128"/>
      <c r="C726" s="128"/>
      <c r="D726" s="128"/>
      <c r="E726" s="128"/>
      <c r="F726" s="128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37"/>
      <c r="B727" s="128"/>
      <c r="C727" s="128"/>
      <c r="D727" s="128"/>
      <c r="E727" s="128"/>
      <c r="F727" s="128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37"/>
      <c r="B728" s="128"/>
      <c r="C728" s="128"/>
      <c r="D728" s="128"/>
      <c r="E728" s="128"/>
      <c r="F728" s="128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37"/>
      <c r="B729" s="128"/>
      <c r="C729" s="128"/>
      <c r="D729" s="128"/>
      <c r="E729" s="128"/>
      <c r="F729" s="128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37"/>
      <c r="B730" s="128"/>
      <c r="C730" s="128"/>
      <c r="D730" s="128"/>
      <c r="E730" s="128"/>
      <c r="F730" s="128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37"/>
      <c r="B731" s="128"/>
      <c r="C731" s="128"/>
      <c r="D731" s="128"/>
      <c r="E731" s="128"/>
      <c r="F731" s="128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37"/>
      <c r="B732" s="128"/>
      <c r="C732" s="128"/>
      <c r="D732" s="128"/>
      <c r="E732" s="128"/>
      <c r="F732" s="128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37"/>
      <c r="B733" s="128"/>
      <c r="C733" s="128"/>
      <c r="D733" s="128"/>
      <c r="E733" s="128"/>
      <c r="F733" s="128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28"/>
      <c r="B734" s="128"/>
      <c r="C734" s="128"/>
      <c r="D734" s="128"/>
      <c r="E734" s="128"/>
      <c r="F734" s="128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37"/>
      <c r="B735" s="128"/>
      <c r="C735" s="128"/>
      <c r="D735" s="128"/>
      <c r="E735" s="128"/>
      <c r="F735" s="128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37"/>
      <c r="B736" s="128"/>
      <c r="C736" s="128"/>
      <c r="D736" s="128"/>
      <c r="E736" s="128"/>
      <c r="F736" s="128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37"/>
      <c r="B737" s="128"/>
      <c r="C737" s="128"/>
      <c r="D737" s="128"/>
      <c r="E737" s="128"/>
      <c r="F737" s="128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37"/>
      <c r="B738" s="128"/>
      <c r="C738" s="128"/>
      <c r="D738" s="128"/>
      <c r="E738" s="128"/>
      <c r="F738" s="128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28"/>
      <c r="B739" s="128"/>
      <c r="C739" s="128"/>
      <c r="D739" s="128"/>
      <c r="E739" s="128"/>
      <c r="F739" s="128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37"/>
      <c r="B740" s="137"/>
      <c r="C740" s="128"/>
      <c r="D740" s="128"/>
      <c r="E740" s="128"/>
      <c r="F740" s="128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37"/>
      <c r="B741" s="137"/>
      <c r="C741" s="128"/>
      <c r="D741" s="128"/>
      <c r="E741" s="128"/>
      <c r="F741" s="128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37"/>
      <c r="B742" s="137"/>
      <c r="C742" s="128"/>
      <c r="D742" s="128"/>
      <c r="E742" s="128"/>
      <c r="F742" s="128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37"/>
      <c r="B743" s="137"/>
      <c r="C743" s="128"/>
      <c r="D743" s="128"/>
      <c r="E743" s="128"/>
      <c r="F743" s="128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37"/>
      <c r="B744" s="137"/>
      <c r="C744" s="128"/>
      <c r="D744" s="128"/>
      <c r="E744" s="128"/>
      <c r="F744" s="128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37"/>
      <c r="B745" s="137"/>
      <c r="C745" s="128"/>
      <c r="D745" s="128"/>
      <c r="E745" s="128"/>
      <c r="F745" s="128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37"/>
      <c r="B746" s="128"/>
      <c r="C746" s="128"/>
      <c r="D746" s="128"/>
      <c r="E746" s="128"/>
      <c r="F746" s="128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37"/>
      <c r="B747" s="128"/>
      <c r="C747" s="128"/>
      <c r="D747" s="128"/>
      <c r="E747" s="128"/>
      <c r="F747" s="128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37"/>
      <c r="B748" s="128"/>
      <c r="C748" s="128"/>
      <c r="D748" s="128"/>
      <c r="E748" s="128"/>
      <c r="F748" s="128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37"/>
      <c r="B749" s="128"/>
      <c r="C749" s="128"/>
      <c r="D749" s="128"/>
      <c r="E749" s="128"/>
      <c r="F749" s="128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28"/>
      <c r="B750" s="128"/>
      <c r="C750" s="128"/>
      <c r="D750" s="128"/>
      <c r="E750" s="128"/>
      <c r="F750" s="128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37"/>
      <c r="B751" s="128"/>
      <c r="C751" s="128"/>
      <c r="D751" s="128"/>
      <c r="E751" s="128"/>
      <c r="F751" s="128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37"/>
      <c r="B752" s="128"/>
      <c r="C752" s="128"/>
      <c r="D752" s="128"/>
      <c r="E752" s="128"/>
      <c r="F752" s="128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37"/>
      <c r="B753" s="128"/>
      <c r="C753" s="128"/>
      <c r="D753" s="128"/>
      <c r="E753" s="128"/>
      <c r="F753" s="128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28"/>
      <c r="B754" s="128"/>
      <c r="C754" s="128"/>
      <c r="D754" s="128"/>
      <c r="E754" s="128"/>
      <c r="F754" s="128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37"/>
      <c r="B755" s="128"/>
      <c r="C755" s="128"/>
      <c r="D755" s="128"/>
      <c r="E755" s="128"/>
      <c r="F755" s="128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37"/>
      <c r="B756" s="128"/>
      <c r="C756" s="128"/>
      <c r="D756" s="128"/>
      <c r="E756" s="128"/>
      <c r="F756" s="128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37"/>
      <c r="B757" s="128"/>
      <c r="C757" s="128"/>
      <c r="D757" s="128"/>
      <c r="E757" s="128"/>
      <c r="F757" s="128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37"/>
      <c r="B758" s="128"/>
      <c r="C758" s="128"/>
      <c r="D758" s="128"/>
      <c r="E758" s="128"/>
      <c r="F758" s="128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37"/>
      <c r="B759" s="128"/>
      <c r="C759" s="128"/>
      <c r="D759" s="128"/>
      <c r="E759" s="128"/>
      <c r="F759" s="128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37"/>
      <c r="B760" s="128"/>
      <c r="C760" s="128"/>
      <c r="D760" s="128"/>
      <c r="E760" s="128"/>
      <c r="F760" s="128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28"/>
      <c r="B761" s="128"/>
      <c r="C761" s="128"/>
      <c r="D761" s="128"/>
      <c r="E761" s="128"/>
      <c r="F761" s="128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37"/>
      <c r="B762" s="128"/>
      <c r="C762" s="128"/>
      <c r="D762" s="128"/>
      <c r="E762" s="128"/>
      <c r="F762" s="128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37"/>
      <c r="B763" s="128"/>
      <c r="C763" s="128"/>
      <c r="D763" s="128"/>
      <c r="E763" s="128"/>
      <c r="F763" s="128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37"/>
      <c r="B764" s="128"/>
      <c r="C764" s="128"/>
      <c r="D764" s="128"/>
      <c r="E764" s="128"/>
      <c r="F764" s="128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37"/>
      <c r="B765" s="128"/>
      <c r="C765" s="128"/>
      <c r="D765" s="128"/>
      <c r="E765" s="128"/>
      <c r="F765" s="128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37"/>
      <c r="B766" s="128"/>
      <c r="C766" s="128"/>
      <c r="D766" s="128"/>
      <c r="E766" s="128"/>
      <c r="F766" s="128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37"/>
      <c r="B767" s="128"/>
      <c r="C767" s="128"/>
      <c r="D767" s="128"/>
      <c r="E767" s="128"/>
      <c r="F767" s="128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37"/>
      <c r="B768" s="128"/>
      <c r="C768" s="128"/>
      <c r="D768" s="137"/>
      <c r="E768" s="128"/>
      <c r="F768" s="128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37"/>
      <c r="B769" s="128"/>
      <c r="C769" s="128"/>
      <c r="D769" s="128"/>
      <c r="E769" s="128"/>
      <c r="F769" s="128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37"/>
      <c r="B770" s="128"/>
      <c r="C770" s="128"/>
      <c r="D770" s="128"/>
      <c r="E770" s="128"/>
      <c r="F770" s="128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37"/>
      <c r="B771" s="128"/>
      <c r="C771" s="128"/>
      <c r="D771" s="128"/>
      <c r="E771" s="128"/>
      <c r="F771" s="128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28"/>
      <c r="B772" s="128"/>
      <c r="C772" s="128"/>
      <c r="D772" s="128"/>
      <c r="E772" s="128"/>
      <c r="F772" s="128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37"/>
      <c r="B773" s="128"/>
      <c r="C773" s="128"/>
      <c r="D773" s="128"/>
      <c r="E773" s="128"/>
      <c r="F773" s="128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37"/>
      <c r="B774" s="128"/>
      <c r="C774" s="128"/>
      <c r="D774" s="128"/>
      <c r="E774" s="128"/>
      <c r="F774" s="128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37"/>
      <c r="B775" s="128"/>
      <c r="C775" s="128"/>
      <c r="D775" s="128"/>
      <c r="E775" s="128"/>
      <c r="F775" s="128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37"/>
      <c r="B776" s="128"/>
      <c r="C776" s="128"/>
      <c r="D776" s="128"/>
      <c r="E776" s="128"/>
      <c r="F776" s="128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37"/>
      <c r="B777" s="128"/>
      <c r="C777" s="128"/>
      <c r="D777" s="128"/>
      <c r="E777" s="128"/>
      <c r="F777" s="128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37"/>
      <c r="B778" s="128"/>
      <c r="C778" s="128"/>
      <c r="D778" s="128"/>
      <c r="E778" s="128"/>
      <c r="F778" s="128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37"/>
      <c r="B779" s="128"/>
      <c r="C779" s="128"/>
      <c r="D779" s="128"/>
      <c r="E779" s="128"/>
      <c r="F779" s="128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28"/>
      <c r="B780" s="128"/>
      <c r="C780" s="128"/>
      <c r="D780" s="128"/>
      <c r="E780" s="128"/>
      <c r="F780" s="128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28"/>
      <c r="B781" s="128"/>
      <c r="C781" s="128"/>
      <c r="D781" s="128"/>
      <c r="E781" s="128"/>
      <c r="F781" s="128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37"/>
      <c r="B782" s="128"/>
      <c r="C782" s="128"/>
      <c r="D782" s="128"/>
      <c r="E782" s="128"/>
      <c r="F782" s="128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37"/>
      <c r="B783" s="128"/>
      <c r="C783" s="128"/>
      <c r="D783" s="128"/>
      <c r="E783" s="128"/>
      <c r="F783" s="128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75"/>
      <c r="B784" s="128"/>
      <c r="C784" s="128"/>
      <c r="D784" s="128"/>
      <c r="E784" s="128"/>
      <c r="F784" s="128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37"/>
      <c r="B785" s="128"/>
      <c r="C785" s="128"/>
      <c r="D785" s="128"/>
      <c r="E785" s="128"/>
      <c r="F785" s="128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37"/>
      <c r="B786" s="128"/>
      <c r="C786" s="128"/>
      <c r="D786" s="128"/>
      <c r="E786" s="128"/>
      <c r="F786" s="128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37"/>
      <c r="B787" s="128"/>
      <c r="C787" s="128"/>
      <c r="D787" s="128"/>
      <c r="E787" s="128"/>
      <c r="F787" s="128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37"/>
      <c r="B788" s="128"/>
      <c r="C788" s="128"/>
      <c r="D788" s="128"/>
      <c r="E788" s="128"/>
      <c r="F788" s="128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37"/>
      <c r="B789" s="128"/>
      <c r="C789" s="128"/>
      <c r="D789" s="128"/>
      <c r="E789" s="128"/>
      <c r="F789" s="128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37"/>
      <c r="B790" s="128"/>
      <c r="C790" s="128"/>
      <c r="D790" s="128"/>
      <c r="E790" s="128"/>
      <c r="F790" s="128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37"/>
      <c r="B791" s="128"/>
      <c r="C791" s="128"/>
      <c r="D791" s="128"/>
      <c r="E791" s="128"/>
      <c r="F791" s="128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37"/>
      <c r="B792" s="128"/>
      <c r="C792" s="128"/>
      <c r="D792" s="128"/>
      <c r="E792" s="128"/>
      <c r="F792" s="128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37"/>
      <c r="B793" s="128"/>
      <c r="C793" s="128"/>
      <c r="D793" s="128"/>
      <c r="E793" s="128"/>
      <c r="F793" s="128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37"/>
      <c r="B794" s="128"/>
      <c r="C794" s="128"/>
      <c r="D794" s="128"/>
      <c r="E794" s="128"/>
      <c r="F794" s="128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37"/>
      <c r="B795" s="128"/>
      <c r="C795" s="128"/>
      <c r="D795" s="128"/>
      <c r="E795" s="128"/>
      <c r="F795" s="128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37"/>
      <c r="B796" s="128"/>
      <c r="C796" s="128"/>
      <c r="D796" s="128"/>
      <c r="E796" s="128"/>
      <c r="F796" s="128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37"/>
      <c r="B797" s="128"/>
      <c r="C797" s="128"/>
      <c r="D797" s="128"/>
      <c r="E797" s="128"/>
      <c r="F797" s="128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28"/>
      <c r="B798" s="128"/>
      <c r="C798" s="128"/>
      <c r="D798" s="128"/>
      <c r="E798" s="128"/>
      <c r="F798" s="128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37"/>
      <c r="B799" s="128"/>
      <c r="C799" s="128"/>
      <c r="D799" s="128"/>
      <c r="E799" s="128"/>
      <c r="F799" s="128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37"/>
      <c r="B800" s="128"/>
      <c r="C800" s="128"/>
      <c r="D800" s="128"/>
      <c r="E800" s="128"/>
      <c r="F800" s="128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37"/>
      <c r="B801" s="128"/>
      <c r="C801" s="128"/>
      <c r="D801" s="128"/>
      <c r="E801" s="128"/>
      <c r="F801" s="128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37"/>
      <c r="B802" s="128"/>
      <c r="C802" s="128"/>
      <c r="D802" s="128"/>
      <c r="E802" s="128"/>
      <c r="F802" s="128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37"/>
      <c r="B803" s="128"/>
      <c r="C803" s="128"/>
      <c r="D803" s="128"/>
      <c r="E803" s="128"/>
      <c r="F803" s="128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37"/>
      <c r="B804" s="128"/>
      <c r="C804" s="128"/>
      <c r="D804" s="128"/>
      <c r="E804" s="128"/>
      <c r="F804" s="128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37"/>
      <c r="B805" s="128"/>
      <c r="C805" s="128"/>
      <c r="D805" s="128"/>
      <c r="E805" s="128"/>
      <c r="F805" s="128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37"/>
      <c r="B806" s="128"/>
      <c r="C806" s="128"/>
      <c r="D806" s="128"/>
      <c r="E806" s="128"/>
      <c r="F806" s="128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37"/>
      <c r="B807" s="128"/>
      <c r="C807" s="128"/>
      <c r="D807" s="128"/>
      <c r="E807" s="128"/>
      <c r="F807" s="128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37"/>
      <c r="B808" s="128"/>
      <c r="C808" s="128"/>
      <c r="D808" s="128"/>
      <c r="E808" s="128"/>
      <c r="F808" s="128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37"/>
      <c r="B809" s="128"/>
      <c r="C809" s="128"/>
      <c r="D809" s="128"/>
      <c r="E809" s="176"/>
      <c r="F809" s="128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37"/>
      <c r="B810" s="128"/>
      <c r="C810" s="128"/>
      <c r="D810" s="128"/>
      <c r="E810" s="176"/>
      <c r="F810" s="128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37"/>
      <c r="B811" s="128"/>
      <c r="C811" s="128"/>
      <c r="D811" s="128"/>
      <c r="E811" s="176"/>
      <c r="F811" s="128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37"/>
      <c r="B812" s="128"/>
      <c r="C812" s="128"/>
      <c r="D812" s="128"/>
      <c r="E812" s="128"/>
      <c r="F812" s="128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37"/>
      <c r="B813" s="128"/>
      <c r="C813" s="128"/>
      <c r="D813" s="128"/>
      <c r="E813" s="128"/>
      <c r="F813" s="128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37"/>
      <c r="B814" s="128"/>
      <c r="C814" s="128"/>
      <c r="D814" s="128"/>
      <c r="E814" s="137"/>
      <c r="F814" s="128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37"/>
      <c r="B815" s="137"/>
      <c r="C815" s="137"/>
      <c r="D815" s="137"/>
      <c r="E815" s="137"/>
      <c r="F815" s="128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37"/>
      <c r="B816" s="137"/>
      <c r="C816" s="137"/>
      <c r="D816" s="137"/>
      <c r="E816" s="137"/>
      <c r="F816" s="128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37"/>
      <c r="B817" s="137"/>
      <c r="C817" s="137"/>
      <c r="D817" s="137"/>
      <c r="E817" s="137"/>
      <c r="F817" s="128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37"/>
      <c r="B818" s="137"/>
      <c r="C818" s="137"/>
      <c r="D818" s="137"/>
      <c r="E818" s="137"/>
      <c r="F818" s="128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37"/>
      <c r="B819" s="137"/>
      <c r="C819" s="137"/>
      <c r="D819" s="137"/>
      <c r="E819" s="137"/>
      <c r="F819" s="128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28"/>
      <c r="B820" s="163"/>
      <c r="C820" s="128"/>
      <c r="D820" s="128"/>
      <c r="E820" s="128"/>
      <c r="F820" s="128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37"/>
      <c r="B821" s="128"/>
      <c r="C821" s="128"/>
      <c r="D821" s="128"/>
      <c r="E821" s="128"/>
      <c r="F821" s="128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37"/>
      <c r="B822" s="128"/>
      <c r="C822" s="128"/>
      <c r="D822" s="128"/>
      <c r="E822" s="128"/>
      <c r="F822" s="128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37"/>
      <c r="B823" s="128"/>
      <c r="C823" s="128"/>
      <c r="D823" s="128"/>
      <c r="E823" s="128"/>
      <c r="F823" s="128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37"/>
      <c r="B824" s="128"/>
      <c r="C824" s="128"/>
      <c r="D824" s="128"/>
      <c r="E824" s="128"/>
      <c r="F824" s="128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37"/>
      <c r="B825" s="128"/>
      <c r="C825" s="128"/>
      <c r="D825" s="128"/>
      <c r="E825" s="128"/>
      <c r="F825" s="128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28"/>
      <c r="B826" s="128"/>
      <c r="C826" s="128"/>
      <c r="D826" s="128"/>
      <c r="E826" s="128"/>
      <c r="F826" s="128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37"/>
      <c r="B827" s="128"/>
      <c r="C827" s="128"/>
      <c r="D827" s="128"/>
      <c r="E827" s="128"/>
      <c r="F827" s="128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37"/>
      <c r="B828" s="128"/>
      <c r="C828" s="128"/>
      <c r="D828" s="128"/>
      <c r="E828" s="128"/>
      <c r="F828" s="128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37"/>
      <c r="B829" s="128"/>
      <c r="C829" s="128"/>
      <c r="D829" s="137"/>
      <c r="E829" s="128"/>
      <c r="F829" s="128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37"/>
      <c r="B830" s="128"/>
      <c r="C830" s="128"/>
      <c r="D830" s="128"/>
      <c r="E830" s="128"/>
      <c r="F830" s="128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37"/>
      <c r="B831" s="128"/>
      <c r="C831" s="128"/>
      <c r="D831" s="128"/>
      <c r="E831" s="128"/>
      <c r="F831" s="128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37"/>
      <c r="B832" s="128"/>
      <c r="C832" s="128"/>
      <c r="D832" s="128"/>
      <c r="E832" s="128"/>
      <c r="F832" s="128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37"/>
      <c r="B833" s="128"/>
      <c r="C833" s="128"/>
      <c r="D833" s="128"/>
      <c r="E833" s="128"/>
      <c r="F833" s="128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37"/>
      <c r="B834" s="128"/>
      <c r="C834" s="128"/>
      <c r="D834" s="128"/>
      <c r="E834" s="128"/>
      <c r="F834" s="128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37"/>
      <c r="B835" s="128"/>
      <c r="C835" s="128"/>
      <c r="D835" s="128"/>
      <c r="E835" s="128"/>
      <c r="F835" s="128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37"/>
      <c r="B836" s="128"/>
      <c r="C836" s="128"/>
      <c r="D836" s="128"/>
      <c r="E836" s="128"/>
      <c r="F836" s="128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37"/>
      <c r="B837" s="128"/>
      <c r="C837" s="137"/>
      <c r="D837" s="128"/>
      <c r="E837" s="128"/>
      <c r="F837" s="128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37"/>
      <c r="B838" s="128"/>
      <c r="C838" s="128"/>
      <c r="D838" s="128"/>
      <c r="E838" s="128"/>
      <c r="F838" s="128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37"/>
      <c r="B839" s="128"/>
      <c r="C839" s="128"/>
      <c r="D839" s="137"/>
      <c r="E839" s="137"/>
      <c r="F839" s="128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37"/>
      <c r="B840" s="128"/>
      <c r="C840" s="128"/>
      <c r="D840" s="128"/>
      <c r="E840" s="128"/>
      <c r="F840" s="128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37"/>
      <c r="B841" s="128"/>
      <c r="C841" s="128"/>
      <c r="D841" s="128"/>
      <c r="E841" s="128"/>
      <c r="F841" s="128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37"/>
      <c r="B842" s="128"/>
      <c r="C842" s="128"/>
      <c r="D842" s="128"/>
      <c r="E842" s="128"/>
      <c r="F842" s="128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37"/>
      <c r="B843" s="128"/>
      <c r="C843" s="128"/>
      <c r="D843" s="128"/>
      <c r="E843" s="128"/>
      <c r="F843" s="128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37"/>
      <c r="B844" s="128"/>
      <c r="C844" s="128"/>
      <c r="D844" s="128"/>
      <c r="E844" s="128"/>
      <c r="F844" s="128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28"/>
      <c r="B845" s="128"/>
      <c r="C845" s="128"/>
      <c r="D845" s="137"/>
      <c r="E845" s="128"/>
      <c r="F845" s="128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37"/>
      <c r="B846" s="128"/>
      <c r="C846" s="128"/>
      <c r="D846" s="137"/>
      <c r="E846" s="128"/>
      <c r="F846" s="128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37"/>
      <c r="B847" s="128"/>
      <c r="C847" s="128"/>
      <c r="D847" s="128"/>
      <c r="E847" s="128"/>
      <c r="F847" s="128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21"/>
      <c r="B848" s="113"/>
      <c r="C848" s="113"/>
      <c r="D848" s="113"/>
      <c r="E848" s="128"/>
      <c r="F848" s="113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21"/>
      <c r="B849" s="113"/>
      <c r="C849" s="113"/>
      <c r="D849" s="121"/>
      <c r="E849" s="113"/>
      <c r="F849" s="113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21"/>
      <c r="B850" s="113"/>
      <c r="C850" s="113"/>
      <c r="D850" s="113"/>
      <c r="E850" s="113"/>
      <c r="F850" s="113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21"/>
      <c r="B851" s="90"/>
      <c r="C851" s="113"/>
      <c r="D851" s="113"/>
      <c r="E851" s="113"/>
      <c r="F851" s="113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21"/>
      <c r="B852" s="113"/>
      <c r="C852" s="113"/>
      <c r="D852" s="113"/>
      <c r="E852" s="128"/>
      <c r="F852" s="113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21"/>
      <c r="B853" s="113"/>
      <c r="C853" s="113"/>
      <c r="D853" s="113"/>
      <c r="E853" s="113"/>
      <c r="F853" s="113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21"/>
      <c r="B854" s="113"/>
      <c r="C854" s="113"/>
      <c r="D854" s="113"/>
      <c r="E854" s="128"/>
      <c r="F854" s="113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21"/>
      <c r="B855" s="113"/>
      <c r="C855" s="113"/>
      <c r="D855" s="113"/>
      <c r="E855" s="113"/>
      <c r="F855" s="113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21"/>
      <c r="B856" s="113"/>
      <c r="C856" s="113"/>
      <c r="D856" s="113"/>
      <c r="E856" s="113"/>
      <c r="F856" s="113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21"/>
      <c r="B857" s="113"/>
      <c r="C857" s="113"/>
      <c r="D857" s="121"/>
      <c r="E857" s="113"/>
      <c r="F857" s="113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21"/>
      <c r="B858" s="113"/>
      <c r="C858" s="113"/>
      <c r="D858" s="113"/>
      <c r="E858" s="128"/>
      <c r="F858" s="113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21"/>
      <c r="B859" s="113"/>
      <c r="C859" s="113"/>
      <c r="D859" s="113"/>
      <c r="E859" s="113"/>
      <c r="F859" s="113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21"/>
      <c r="B860" s="113"/>
      <c r="C860" s="113"/>
      <c r="D860" s="113"/>
      <c r="E860" s="113"/>
      <c r="F860" s="113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21"/>
      <c r="B861" s="113"/>
      <c r="C861" s="113"/>
      <c r="D861" s="113"/>
      <c r="E861" s="128"/>
      <c r="F861" s="113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21"/>
      <c r="B862" s="90"/>
      <c r="C862" s="113"/>
      <c r="D862" s="113"/>
      <c r="E862" s="128"/>
      <c r="F862" s="113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28"/>
      <c r="B863" s="113"/>
      <c r="C863" s="113"/>
      <c r="D863" s="113"/>
      <c r="E863" s="113"/>
      <c r="F863" s="113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21"/>
      <c r="B864" s="113"/>
      <c r="C864" s="113"/>
      <c r="D864" s="113"/>
      <c r="E864" s="113"/>
      <c r="F864" s="113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21"/>
      <c r="B865" s="113"/>
      <c r="C865" s="113"/>
      <c r="D865" s="113"/>
      <c r="E865" s="113"/>
      <c r="F865" s="113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21"/>
      <c r="B866" s="113"/>
      <c r="C866" s="113"/>
      <c r="D866" s="113"/>
      <c r="E866" s="113"/>
      <c r="F866" s="113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21"/>
      <c r="B867" s="113"/>
      <c r="C867" s="113"/>
      <c r="D867" s="113"/>
      <c r="E867" s="128"/>
      <c r="F867" s="113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21"/>
      <c r="B868" s="113"/>
      <c r="C868" s="113"/>
      <c r="D868" s="113"/>
      <c r="E868" s="128"/>
      <c r="F868" s="113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21"/>
      <c r="B869" s="113"/>
      <c r="C869" s="113"/>
      <c r="D869" s="113"/>
      <c r="E869" s="113"/>
      <c r="F869" s="113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21"/>
      <c r="B870" s="113"/>
      <c r="C870" s="113"/>
      <c r="D870" s="113"/>
      <c r="E870" s="113"/>
      <c r="F870" s="113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21"/>
      <c r="B871" s="113"/>
      <c r="C871" s="113"/>
      <c r="D871" s="113"/>
      <c r="E871" s="113"/>
      <c r="F871" s="113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21"/>
      <c r="B872" s="113"/>
      <c r="C872" s="113"/>
      <c r="D872" s="113"/>
      <c r="E872" s="128"/>
      <c r="F872" s="113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21"/>
      <c r="B873" s="113"/>
      <c r="C873" s="113"/>
      <c r="D873" s="113"/>
      <c r="E873" s="128"/>
      <c r="F873" s="113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21"/>
      <c r="B874" s="90"/>
      <c r="C874" s="113"/>
      <c r="D874" s="113"/>
      <c r="E874" s="113"/>
      <c r="F874" s="113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21"/>
      <c r="B875" s="113"/>
      <c r="C875" s="113"/>
      <c r="D875" s="113"/>
      <c r="E875" s="128"/>
      <c r="F875" s="113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28"/>
      <c r="B876" s="113"/>
      <c r="C876" s="113"/>
      <c r="D876" s="113"/>
      <c r="E876" s="113"/>
      <c r="F876" s="113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21"/>
      <c r="B877" s="113"/>
      <c r="C877" s="113"/>
      <c r="D877" s="121"/>
      <c r="E877" s="113"/>
      <c r="F877" s="113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21"/>
      <c r="B878" s="113"/>
      <c r="C878" s="113"/>
      <c r="D878" s="113"/>
      <c r="E878" s="113"/>
      <c r="F878" s="113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21"/>
      <c r="B879" s="113"/>
      <c r="C879" s="113"/>
      <c r="D879" s="113"/>
      <c r="E879" s="128"/>
      <c r="F879" s="113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21"/>
      <c r="B880" s="90"/>
      <c r="C880" s="113"/>
      <c r="D880" s="113"/>
      <c r="E880" s="113"/>
      <c r="F880" s="113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21"/>
      <c r="B881" s="90"/>
      <c r="C881" s="113"/>
      <c r="D881" s="113"/>
      <c r="E881" s="113"/>
      <c r="F881" s="113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21"/>
      <c r="B882" s="113"/>
      <c r="C882" s="113"/>
      <c r="D882" s="113"/>
      <c r="E882" s="113"/>
      <c r="F882" s="113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21"/>
      <c r="B883" s="113"/>
      <c r="C883" s="113"/>
      <c r="D883" s="113"/>
      <c r="E883" s="113"/>
      <c r="F883" s="113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21"/>
      <c r="B884" s="113"/>
      <c r="C884" s="113"/>
      <c r="D884" s="113"/>
      <c r="E884" s="177"/>
      <c r="F884" s="113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21"/>
      <c r="B885" s="113"/>
      <c r="C885" s="113"/>
      <c r="D885" s="113"/>
      <c r="E885" s="113"/>
      <c r="F885" s="113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21"/>
      <c r="B886" s="113"/>
      <c r="C886" s="113"/>
      <c r="D886" s="113"/>
      <c r="E886" s="113"/>
      <c r="F886" s="113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21"/>
      <c r="B887" s="113"/>
      <c r="C887" s="113"/>
      <c r="D887" s="113"/>
      <c r="E887" s="113"/>
      <c r="F887" s="113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21"/>
      <c r="B888" s="113"/>
      <c r="C888" s="113"/>
      <c r="D888" s="113"/>
      <c r="E888" s="113"/>
      <c r="F888" s="113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21"/>
      <c r="B889" s="113"/>
      <c r="C889" s="113"/>
      <c r="D889" s="121"/>
      <c r="E889" s="121"/>
      <c r="F889" s="113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21"/>
      <c r="B890" s="113"/>
      <c r="C890" s="113"/>
      <c r="D890" s="113"/>
      <c r="E890" s="113"/>
      <c r="F890" s="113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21"/>
      <c r="B891" s="113"/>
      <c r="C891" s="113"/>
      <c r="D891" s="113"/>
      <c r="E891" s="113"/>
      <c r="F891" s="113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28"/>
      <c r="B892" s="113"/>
      <c r="C892" s="113"/>
      <c r="D892" s="113"/>
      <c r="E892" s="113"/>
      <c r="F892" s="113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21"/>
      <c r="B893" s="113"/>
      <c r="C893" s="113"/>
      <c r="D893" s="113"/>
      <c r="E893" s="113"/>
      <c r="F893" s="113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21"/>
      <c r="B894" s="113"/>
      <c r="C894" s="113"/>
      <c r="D894" s="113"/>
      <c r="E894" s="113"/>
      <c r="F894" s="113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21"/>
      <c r="B895" s="113"/>
      <c r="C895" s="113"/>
      <c r="D895" s="113"/>
      <c r="E895" s="113"/>
      <c r="F895" s="113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21"/>
      <c r="B896" s="113"/>
      <c r="C896" s="113"/>
      <c r="D896" s="113"/>
      <c r="E896" s="113"/>
      <c r="F896" s="113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21"/>
      <c r="B897" s="113"/>
      <c r="C897" s="113"/>
      <c r="D897" s="113"/>
      <c r="E897" s="113"/>
      <c r="F897" s="113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21"/>
      <c r="B898" s="113"/>
      <c r="C898" s="113"/>
      <c r="D898" s="113"/>
      <c r="E898" s="113"/>
      <c r="F898" s="113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21"/>
      <c r="B899" s="90"/>
      <c r="C899" s="113"/>
      <c r="D899" s="113"/>
      <c r="E899" s="113"/>
      <c r="F899" s="113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3"/>
      <c r="B900" s="113"/>
      <c r="C900" s="113"/>
      <c r="D900" s="113"/>
      <c r="E900" s="113"/>
      <c r="F900" s="113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21"/>
      <c r="B901" s="113"/>
      <c r="C901" s="113"/>
      <c r="D901" s="121"/>
      <c r="E901" s="113"/>
      <c r="F901" s="113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21"/>
      <c r="B902" s="113"/>
      <c r="C902" s="113"/>
      <c r="D902" s="113"/>
      <c r="E902" s="113"/>
      <c r="F902" s="113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21"/>
      <c r="B903" s="113"/>
      <c r="C903" s="113"/>
      <c r="D903" s="113"/>
      <c r="E903" s="113"/>
      <c r="F903" s="113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21"/>
      <c r="B904" s="113"/>
      <c r="C904" s="121"/>
      <c r="D904" s="113"/>
      <c r="E904" s="113"/>
      <c r="F904" s="113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21"/>
      <c r="B905" s="90"/>
      <c r="C905" s="113"/>
      <c r="D905" s="113"/>
      <c r="E905" s="113"/>
      <c r="F905" s="113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21"/>
      <c r="B906" s="113"/>
      <c r="C906" s="113"/>
      <c r="D906" s="121"/>
      <c r="E906" s="113"/>
      <c r="F906" s="113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28"/>
      <c r="B907" s="90"/>
      <c r="C907" s="113"/>
      <c r="D907" s="113"/>
      <c r="E907" s="113"/>
      <c r="F907" s="113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21"/>
      <c r="B908" s="113"/>
      <c r="C908" s="121"/>
      <c r="D908" s="121"/>
      <c r="E908" s="113"/>
      <c r="F908" s="113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21"/>
      <c r="B909" s="113"/>
      <c r="C909" s="113"/>
      <c r="D909" s="121"/>
      <c r="E909" s="113"/>
      <c r="F909" s="113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21"/>
      <c r="B910" s="113"/>
      <c r="C910" s="113"/>
      <c r="D910" s="121"/>
      <c r="E910" s="121"/>
      <c r="F910" s="113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21"/>
      <c r="B911" s="90"/>
      <c r="C911" s="113"/>
      <c r="D911" s="113"/>
      <c r="E911" s="113"/>
      <c r="F911" s="113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21"/>
      <c r="B912" s="90"/>
      <c r="C912" s="113"/>
      <c r="D912" s="113"/>
      <c r="E912" s="113"/>
      <c r="F912" s="113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21"/>
      <c r="B913" s="90"/>
      <c r="C913" s="113"/>
      <c r="D913" s="113"/>
      <c r="E913" s="113"/>
      <c r="F913" s="113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21"/>
      <c r="B914" s="113"/>
      <c r="C914" s="113"/>
      <c r="D914" s="121"/>
      <c r="E914" s="113"/>
      <c r="F914" s="113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21"/>
      <c r="B915" s="113"/>
      <c r="C915" s="113"/>
      <c r="D915" s="121"/>
      <c r="E915" s="113"/>
      <c r="F915" s="113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21"/>
      <c r="B916" s="121"/>
      <c r="C916" s="121"/>
      <c r="D916" s="121"/>
      <c r="E916" s="121"/>
      <c r="F916" s="113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21"/>
      <c r="B917" s="115"/>
      <c r="C917" s="121"/>
      <c r="D917" s="121"/>
      <c r="E917" s="121"/>
      <c r="F917" s="113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21"/>
      <c r="B918" s="90"/>
      <c r="C918" s="113"/>
      <c r="D918" s="113"/>
      <c r="E918" s="113"/>
      <c r="F918" s="113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21"/>
      <c r="B919" s="90"/>
      <c r="C919" s="113"/>
      <c r="D919" s="113"/>
      <c r="E919" s="113"/>
      <c r="F919" s="113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21"/>
      <c r="B920" s="113"/>
      <c r="C920" s="113"/>
      <c r="D920" s="113"/>
      <c r="E920" s="113"/>
      <c r="F920" s="113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21"/>
      <c r="B921" s="121"/>
      <c r="C921" s="121"/>
      <c r="D921" s="121"/>
      <c r="E921" s="121"/>
      <c r="F921" s="113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21"/>
      <c r="B922" s="90"/>
      <c r="C922" s="113"/>
      <c r="D922" s="113"/>
      <c r="E922" s="113"/>
      <c r="F922" s="113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28"/>
      <c r="B923" s="90"/>
      <c r="C923" s="113"/>
      <c r="D923" s="113"/>
      <c r="E923" s="113"/>
      <c r="F923" s="113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21"/>
      <c r="B924" s="113"/>
      <c r="C924" s="113"/>
      <c r="D924" s="113"/>
      <c r="E924" s="113"/>
      <c r="F924" s="113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21"/>
      <c r="B925" s="113"/>
      <c r="C925" s="113"/>
      <c r="D925" s="113"/>
      <c r="E925" s="113"/>
      <c r="F925" s="113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21"/>
      <c r="B926" s="113"/>
      <c r="C926" s="113"/>
      <c r="D926" s="113"/>
      <c r="E926" s="113"/>
      <c r="F926" s="113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21"/>
      <c r="B927" s="113"/>
      <c r="C927" s="113"/>
      <c r="D927" s="113"/>
      <c r="E927" s="113"/>
      <c r="F927" s="113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21"/>
      <c r="B928" s="113"/>
      <c r="C928" s="113"/>
      <c r="D928" s="113"/>
      <c r="E928" s="113"/>
      <c r="F928" s="113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21"/>
      <c r="B929" s="113"/>
      <c r="C929" s="113"/>
      <c r="D929" s="113"/>
      <c r="E929" s="113"/>
      <c r="F929" s="113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21"/>
      <c r="B930" s="113"/>
      <c r="C930" s="113"/>
      <c r="D930" s="113"/>
      <c r="E930" s="113"/>
      <c r="F930" s="113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21"/>
      <c r="B931" s="113"/>
      <c r="C931" s="113"/>
      <c r="D931" s="113"/>
      <c r="E931" s="113"/>
      <c r="F931" s="113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21"/>
      <c r="B932" s="113"/>
      <c r="C932" s="121"/>
      <c r="D932" s="121"/>
      <c r="E932" s="113"/>
      <c r="F932" s="113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21"/>
      <c r="B933" s="113"/>
      <c r="C933" s="113"/>
      <c r="D933" s="113"/>
      <c r="E933" s="113"/>
      <c r="F933" s="113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21"/>
      <c r="B934" s="113"/>
      <c r="C934" s="113"/>
      <c r="D934" s="113"/>
      <c r="E934" s="113"/>
      <c r="F934" s="113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21"/>
      <c r="B935" s="113"/>
      <c r="C935" s="113"/>
      <c r="D935" s="113"/>
      <c r="E935" s="113"/>
      <c r="F935" s="113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21"/>
      <c r="B936" s="113"/>
      <c r="C936" s="113"/>
      <c r="D936" s="113"/>
      <c r="E936" s="113"/>
      <c r="F936" s="113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21"/>
      <c r="B937" s="113"/>
      <c r="C937" s="113"/>
      <c r="D937" s="113"/>
      <c r="E937" s="113"/>
      <c r="F937" s="113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21"/>
      <c r="B938" s="90"/>
      <c r="C938" s="113"/>
      <c r="D938" s="121"/>
      <c r="E938" s="113"/>
      <c r="F938" s="113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21"/>
      <c r="B939" s="113"/>
      <c r="C939" s="113"/>
      <c r="D939" s="113"/>
      <c r="E939" s="113"/>
      <c r="F939" s="113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21"/>
      <c r="B940" s="113"/>
      <c r="C940" s="113"/>
      <c r="D940" s="113"/>
      <c r="E940" s="113"/>
      <c r="F940" s="113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21"/>
      <c r="B941" s="113"/>
      <c r="C941" s="113"/>
      <c r="D941" s="113"/>
      <c r="E941" s="113"/>
      <c r="F941" s="113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21"/>
      <c r="B942" s="113"/>
      <c r="C942" s="113"/>
      <c r="D942" s="113"/>
      <c r="E942" s="113"/>
      <c r="F942" s="113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21"/>
      <c r="B943" s="113"/>
      <c r="C943" s="113"/>
      <c r="D943" s="113"/>
      <c r="E943" s="113"/>
      <c r="F943" s="113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21"/>
      <c r="B944" s="113"/>
      <c r="C944" s="113"/>
      <c r="D944" s="113"/>
      <c r="E944" s="113"/>
      <c r="F944" s="113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21"/>
      <c r="B945" s="113"/>
      <c r="C945" s="113"/>
      <c r="D945" s="121"/>
      <c r="E945" s="113"/>
      <c r="F945" s="113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21"/>
      <c r="B946" s="113"/>
      <c r="C946" s="113"/>
      <c r="D946" s="113"/>
      <c r="E946" s="113"/>
      <c r="F946" s="113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21"/>
      <c r="B947" s="113"/>
      <c r="C947" s="113"/>
      <c r="D947" s="113"/>
      <c r="E947" s="113"/>
      <c r="F947" s="113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21"/>
      <c r="B948" s="113"/>
      <c r="C948" s="113"/>
      <c r="D948" s="113"/>
      <c r="E948" s="113"/>
      <c r="F948" s="113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21"/>
      <c r="B949" s="113"/>
      <c r="C949" s="113"/>
      <c r="D949" s="113"/>
      <c r="E949" s="113"/>
      <c r="F949" s="113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21"/>
      <c r="B950" s="113"/>
      <c r="C950" s="113"/>
      <c r="D950" s="113"/>
      <c r="E950" s="113"/>
      <c r="F950" s="113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21"/>
      <c r="B951" s="113"/>
      <c r="C951" s="113"/>
      <c r="D951" s="113"/>
      <c r="E951" s="113"/>
      <c r="F951" s="113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21"/>
      <c r="B952" s="113"/>
      <c r="C952" s="113"/>
      <c r="D952" s="113"/>
      <c r="E952" s="113"/>
      <c r="F952" s="113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21"/>
      <c r="B953" s="113"/>
      <c r="C953" s="113"/>
      <c r="D953" s="113"/>
      <c r="E953" s="113"/>
      <c r="F953" s="113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21"/>
      <c r="B954" s="113"/>
      <c r="C954" s="113"/>
      <c r="D954" s="121"/>
      <c r="E954" s="113"/>
      <c r="F954" s="113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21"/>
      <c r="B955" s="115"/>
      <c r="C955" s="121"/>
      <c r="D955" s="121"/>
      <c r="E955" s="121"/>
      <c r="F955" s="113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21"/>
      <c r="B956" s="115"/>
      <c r="C956" s="121"/>
      <c r="D956" s="121"/>
      <c r="E956" s="121"/>
      <c r="F956" s="113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21"/>
      <c r="B957" s="115"/>
      <c r="C957" s="121"/>
      <c r="D957" s="121"/>
      <c r="E957" s="121"/>
      <c r="F957" s="113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21"/>
      <c r="B958" s="115"/>
      <c r="C958" s="121"/>
      <c r="D958" s="121"/>
      <c r="E958" s="121"/>
      <c r="F958" s="113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28"/>
      <c r="B959" s="90"/>
      <c r="C959" s="113"/>
      <c r="D959" s="113"/>
      <c r="E959" s="113"/>
      <c r="F959" s="113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21"/>
      <c r="B960" s="113"/>
      <c r="C960" s="113"/>
      <c r="D960" s="113"/>
      <c r="E960" s="113"/>
      <c r="F960" s="113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21"/>
      <c r="B961" s="113"/>
      <c r="C961" s="113"/>
      <c r="D961" s="113"/>
      <c r="E961" s="113"/>
      <c r="F961" s="113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21"/>
      <c r="B962" s="113"/>
      <c r="C962" s="113"/>
      <c r="D962" s="113"/>
      <c r="E962" s="113"/>
      <c r="F962" s="113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21"/>
      <c r="B963" s="90"/>
      <c r="C963" s="113"/>
      <c r="D963" s="113"/>
      <c r="E963" s="113"/>
      <c r="F963" s="113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21"/>
      <c r="B964" s="113"/>
      <c r="C964" s="113"/>
      <c r="D964" s="113"/>
      <c r="E964" s="113"/>
      <c r="F964" s="113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21"/>
      <c r="B965" s="113"/>
      <c r="C965" s="113"/>
      <c r="D965" s="113"/>
      <c r="E965" s="113"/>
      <c r="F965" s="113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21"/>
      <c r="B966" s="113"/>
      <c r="C966" s="113"/>
      <c r="D966" s="113"/>
      <c r="E966" s="113"/>
      <c r="F966" s="113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21"/>
      <c r="B967" s="113"/>
      <c r="C967" s="113"/>
      <c r="D967" s="113"/>
      <c r="E967" s="113"/>
      <c r="F967" s="113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21"/>
      <c r="B968" s="113"/>
      <c r="C968" s="113"/>
      <c r="D968" s="113"/>
      <c r="E968" s="113"/>
      <c r="F968" s="113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21"/>
      <c r="B969" s="113"/>
      <c r="C969" s="113"/>
      <c r="D969" s="113"/>
      <c r="E969" s="113"/>
      <c r="F969" s="113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21"/>
      <c r="B970" s="113"/>
      <c r="C970" s="113"/>
      <c r="D970" s="113"/>
      <c r="E970" s="113"/>
      <c r="F970" s="113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21"/>
      <c r="B971" s="113"/>
      <c r="C971" s="113"/>
      <c r="D971" s="113"/>
      <c r="E971" s="113"/>
      <c r="F971" s="113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21"/>
      <c r="B972" s="113"/>
      <c r="C972" s="113"/>
      <c r="D972" s="113"/>
      <c r="E972" s="113"/>
      <c r="F972" s="113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21"/>
      <c r="B973" s="113"/>
      <c r="C973" s="113"/>
      <c r="D973" s="113"/>
      <c r="E973" s="113"/>
      <c r="F973" s="113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21"/>
      <c r="B974" s="113"/>
      <c r="C974" s="113"/>
      <c r="D974" s="113"/>
      <c r="E974" s="113"/>
      <c r="F974" s="113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21"/>
      <c r="B975" s="113"/>
      <c r="C975" s="113"/>
      <c r="D975" s="136">
        <v>6.06147862329E11</v>
      </c>
      <c r="E975" s="113"/>
      <c r="F975" s="113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21"/>
      <c r="B976" s="113"/>
      <c r="C976" s="113"/>
      <c r="D976" s="113"/>
      <c r="E976" s="113"/>
      <c r="F976" s="113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21"/>
      <c r="B977" s="113"/>
      <c r="C977" s="113"/>
      <c r="D977" s="113"/>
      <c r="E977" s="113"/>
      <c r="F977" s="113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21"/>
      <c r="B978" s="113"/>
      <c r="C978" s="113"/>
      <c r="D978" s="113"/>
      <c r="E978" s="113"/>
      <c r="F978" s="113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21"/>
      <c r="B979" s="113"/>
      <c r="C979" s="121"/>
      <c r="D979" s="113"/>
      <c r="E979" s="113"/>
      <c r="F979" s="113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21"/>
      <c r="B980" s="113"/>
      <c r="C980" s="113"/>
      <c r="D980" s="113"/>
      <c r="E980" s="113"/>
      <c r="F980" s="113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21"/>
      <c r="B981" s="113"/>
      <c r="C981" s="113"/>
      <c r="D981" s="113"/>
      <c r="E981" s="113"/>
      <c r="F981" s="113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21"/>
      <c r="B982" s="113"/>
      <c r="C982" s="113"/>
      <c r="D982" s="113"/>
      <c r="E982" s="113"/>
      <c r="F982" s="113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21"/>
      <c r="B983" s="113"/>
      <c r="C983" s="113"/>
      <c r="D983" s="113"/>
      <c r="E983" s="113"/>
      <c r="F983" s="113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21"/>
      <c r="B984" s="113"/>
      <c r="C984" s="113"/>
      <c r="D984" s="113"/>
      <c r="E984" s="113"/>
      <c r="F984" s="113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21"/>
      <c r="B985" s="113"/>
      <c r="C985" s="113"/>
      <c r="D985" s="113"/>
      <c r="E985" s="113"/>
      <c r="F985" s="113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21"/>
      <c r="B986" s="90"/>
      <c r="C986" s="113"/>
      <c r="D986" s="113"/>
      <c r="E986" s="113"/>
      <c r="F986" s="113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21"/>
      <c r="B987" s="113"/>
      <c r="C987" s="113"/>
      <c r="D987" s="113"/>
      <c r="E987" s="113"/>
      <c r="F987" s="113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21"/>
      <c r="B988" s="113"/>
      <c r="C988" s="113"/>
      <c r="D988" s="113"/>
      <c r="E988" s="113"/>
      <c r="F988" s="113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21"/>
      <c r="B989" s="113"/>
      <c r="C989" s="113"/>
      <c r="D989" s="113"/>
      <c r="E989" s="113"/>
      <c r="F989" s="113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21"/>
      <c r="B990" s="113"/>
      <c r="C990" s="113"/>
      <c r="D990" s="113"/>
      <c r="E990" s="113"/>
      <c r="F990" s="113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21"/>
      <c r="B991" s="113"/>
      <c r="C991" s="113"/>
      <c r="D991" s="113"/>
      <c r="E991" s="113"/>
      <c r="F991" s="113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21"/>
      <c r="B992" s="113"/>
      <c r="C992" s="113"/>
      <c r="D992" s="113"/>
      <c r="E992" s="113"/>
      <c r="F992" s="113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28"/>
      <c r="B993" s="113"/>
      <c r="C993" s="113"/>
      <c r="D993" s="113"/>
      <c r="E993" s="113"/>
      <c r="F993" s="113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21"/>
      <c r="B994" s="113"/>
      <c r="C994" s="113"/>
      <c r="D994" s="136"/>
      <c r="E994" s="113"/>
      <c r="F994" s="113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21"/>
      <c r="B995" s="113"/>
      <c r="C995" s="113"/>
      <c r="D995" s="113"/>
      <c r="E995" s="113"/>
      <c r="F995" s="113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21"/>
      <c r="B996" s="113"/>
      <c r="C996" s="113"/>
      <c r="D996" s="113"/>
      <c r="E996" s="113"/>
      <c r="F996" s="113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21"/>
      <c r="B997" s="113"/>
      <c r="C997" s="113"/>
      <c r="D997" s="113"/>
      <c r="E997" s="113"/>
      <c r="F997" s="113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21"/>
      <c r="B998" s="113"/>
      <c r="C998" s="113"/>
      <c r="D998" s="136">
        <v>6.06147862329E11</v>
      </c>
      <c r="E998" s="113"/>
      <c r="F998" s="113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21"/>
      <c r="B999" s="113"/>
      <c r="C999" s="113"/>
      <c r="D999" s="113"/>
      <c r="E999" s="113"/>
      <c r="F999" s="113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21"/>
      <c r="B1000" s="113"/>
      <c r="C1000" s="113"/>
      <c r="D1000" s="121"/>
      <c r="E1000" s="113"/>
      <c r="F1000" s="113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 ht="15.75" customHeight="1">
      <c r="A1001" s="121"/>
      <c r="B1001" s="113"/>
      <c r="C1001" s="113"/>
      <c r="D1001" s="113"/>
      <c r="E1001" s="113"/>
      <c r="F1001" s="113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 ht="15.75" customHeight="1">
      <c r="A1002" s="121"/>
      <c r="B1002" s="113"/>
      <c r="C1002" s="113"/>
      <c r="D1002" s="113"/>
      <c r="E1002" s="113"/>
      <c r="F1002" s="113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 ht="15.75" customHeight="1">
      <c r="A1003" s="121"/>
      <c r="B1003" s="113"/>
      <c r="C1003" s="113"/>
      <c r="D1003" s="113"/>
      <c r="E1003" s="113"/>
      <c r="F1003" s="113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 ht="15.75" customHeight="1">
      <c r="A1004" s="121"/>
      <c r="B1004" s="113"/>
      <c r="C1004" s="113"/>
      <c r="D1004" s="113"/>
      <c r="E1004" s="113"/>
      <c r="F1004" s="113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 ht="15.75" customHeight="1">
      <c r="A1005" s="121"/>
      <c r="B1005" s="113"/>
      <c r="C1005" s="113"/>
      <c r="D1005" s="113"/>
      <c r="E1005" s="113"/>
      <c r="F1005" s="113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 ht="15.75" customHeight="1">
      <c r="A1006" s="121"/>
      <c r="B1006" s="113"/>
      <c r="C1006" s="113"/>
      <c r="D1006" s="113"/>
      <c r="E1006" s="113"/>
      <c r="F1006" s="113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 ht="15.75" customHeight="1">
      <c r="A1007" s="121"/>
      <c r="B1007" s="113"/>
      <c r="C1007" s="113"/>
      <c r="D1007" s="113"/>
      <c r="E1007" s="113"/>
      <c r="F1007" s="113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 ht="15.75" customHeight="1">
      <c r="A1008" s="121"/>
      <c r="B1008" s="113"/>
      <c r="C1008" s="113"/>
      <c r="D1008" s="113"/>
      <c r="E1008" s="113"/>
      <c r="F1008" s="113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 ht="15.75" customHeight="1">
      <c r="A1009" s="121"/>
      <c r="B1009" s="113"/>
      <c r="C1009" s="113"/>
      <c r="D1009" s="121"/>
      <c r="E1009" s="121"/>
      <c r="F1009" s="113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 ht="15.75" customHeight="1">
      <c r="A1010" s="121"/>
      <c r="B1010" s="113"/>
      <c r="C1010" s="113"/>
      <c r="D1010" s="113"/>
      <c r="E1010" s="113"/>
      <c r="F1010" s="113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 ht="15.75" customHeight="1">
      <c r="A1011" s="121"/>
      <c r="B1011" s="113"/>
      <c r="C1011" s="113"/>
      <c r="D1011" s="113"/>
      <c r="E1011" s="113"/>
      <c r="F1011" s="113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 ht="15.75" customHeight="1">
      <c r="A1012" s="121"/>
      <c r="B1012" s="113"/>
      <c r="C1012" s="113"/>
      <c r="D1012" s="113"/>
      <c r="E1012" s="113"/>
      <c r="F1012" s="113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 ht="15.75" customHeight="1">
      <c r="A1013" s="121"/>
      <c r="B1013" s="113"/>
      <c r="C1013" s="113"/>
      <c r="D1013" s="113"/>
      <c r="E1013" s="113"/>
      <c r="F1013" s="113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 ht="15.75" customHeight="1">
      <c r="A1014" s="121"/>
      <c r="B1014" s="90"/>
      <c r="C1014" s="113"/>
      <c r="D1014" s="113"/>
      <c r="E1014" s="113"/>
      <c r="F1014" s="113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 ht="15.75" customHeight="1">
      <c r="A1015" s="121"/>
      <c r="B1015" s="113"/>
      <c r="C1015" s="113"/>
      <c r="D1015" s="113"/>
      <c r="E1015" s="113"/>
      <c r="F1015" s="113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 ht="15.75" customHeight="1">
      <c r="A1016" s="121"/>
      <c r="B1016" s="113"/>
      <c r="C1016" s="113"/>
      <c r="D1016" s="113"/>
      <c r="E1016" s="113"/>
      <c r="F1016" s="113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 ht="15.75" customHeight="1">
      <c r="A1017" s="121"/>
      <c r="B1017" s="113"/>
      <c r="C1017" s="113"/>
      <c r="D1017" s="113"/>
      <c r="E1017" s="113"/>
      <c r="F1017" s="113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 ht="15.75" customHeight="1">
      <c r="A1018" s="121"/>
      <c r="B1018" s="113"/>
      <c r="C1018" s="113"/>
      <c r="D1018" s="113"/>
      <c r="E1018" s="113"/>
      <c r="F1018" s="113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 ht="15.75" customHeight="1">
      <c r="A1019" s="121"/>
      <c r="B1019" s="113"/>
      <c r="C1019" s="113"/>
      <c r="D1019" s="113"/>
      <c r="E1019" s="113"/>
      <c r="F1019" s="113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 ht="15.75" customHeight="1">
      <c r="A1020" s="121"/>
      <c r="B1020" s="113"/>
      <c r="C1020" s="113"/>
      <c r="D1020" s="113"/>
      <c r="E1020" s="113"/>
      <c r="F1020" s="113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 ht="15.75" customHeight="1">
      <c r="A1021" s="121"/>
      <c r="B1021" s="113"/>
      <c r="C1021" s="113"/>
      <c r="D1021" s="113"/>
      <c r="E1021" s="113"/>
      <c r="F1021" s="113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 ht="15.75" customHeight="1">
      <c r="A1022" s="121"/>
      <c r="B1022" s="113"/>
      <c r="C1022" s="113"/>
      <c r="D1022" s="121"/>
      <c r="E1022" s="113"/>
      <c r="F1022" s="113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 ht="15.75" customHeight="1">
      <c r="A1023" s="112"/>
      <c r="B1023" s="113"/>
      <c r="C1023" s="113"/>
      <c r="D1023" s="113"/>
      <c r="E1023" s="113"/>
      <c r="F1023" s="113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 ht="15.75" customHeight="1">
      <c r="A1024" s="112"/>
      <c r="B1024" s="113"/>
      <c r="C1024" s="113"/>
      <c r="D1024" s="113"/>
      <c r="E1024" s="113"/>
      <c r="F1024" s="113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 ht="15.75" customHeight="1">
      <c r="A1025" s="112"/>
      <c r="B1025" s="113"/>
      <c r="C1025" s="113"/>
      <c r="D1025" s="113"/>
      <c r="E1025" s="113"/>
      <c r="F1025" s="113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 ht="15.75" customHeight="1">
      <c r="A1026" s="112"/>
      <c r="C1026" s="113"/>
      <c r="D1026" s="121"/>
      <c r="E1026" s="113"/>
      <c r="F1026" s="113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 ht="15.75" customHeight="1">
      <c r="A1027" s="112"/>
      <c r="B1027" s="113"/>
      <c r="C1027" s="113"/>
      <c r="D1027" s="113"/>
      <c r="E1027" s="113"/>
      <c r="F1027" s="113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  <row r="1028" ht="15.75" customHeight="1">
      <c r="A1028" s="112"/>
      <c r="B1028" s="113"/>
      <c r="C1028" s="113"/>
      <c r="D1028" s="113"/>
      <c r="E1028" s="113"/>
      <c r="F1028" s="113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</row>
    <row r="1029" ht="15.75" customHeight="1">
      <c r="A1029" s="112"/>
      <c r="B1029" s="113"/>
      <c r="C1029" s="113"/>
      <c r="D1029" s="113"/>
      <c r="E1029" s="113"/>
      <c r="F1029" s="113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</row>
    <row r="1030" ht="15.75" customHeight="1">
      <c r="A1030" s="112"/>
      <c r="B1030" s="113"/>
      <c r="C1030" s="113"/>
      <c r="D1030" s="113"/>
      <c r="E1030" s="113"/>
      <c r="F1030" s="113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</row>
    <row r="1031" ht="15.75" customHeight="1">
      <c r="A1031" s="112"/>
      <c r="B1031" s="113"/>
      <c r="C1031" s="121"/>
      <c r="D1031" s="113"/>
      <c r="E1031" s="113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</row>
    <row r="1032" ht="15.75" customHeight="1">
      <c r="A1032" s="112"/>
      <c r="C1032" s="113"/>
      <c r="D1032" s="113"/>
      <c r="E1032" s="113"/>
      <c r="F1032" s="113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</row>
    <row r="1033" ht="15.75" customHeight="1">
      <c r="A1033" s="112"/>
      <c r="B1033" s="113"/>
      <c r="C1033" s="113"/>
      <c r="D1033" s="113"/>
      <c r="E1033" s="113"/>
      <c r="F1033" s="113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</row>
    <row r="1034" ht="15.75" customHeight="1">
      <c r="A1034" s="112"/>
      <c r="B1034" s="113"/>
      <c r="C1034" s="113"/>
      <c r="D1034" s="113"/>
      <c r="E1034" s="113"/>
      <c r="F1034" s="113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</row>
    <row r="1035" ht="15.75" customHeight="1">
      <c r="A1035" s="112"/>
      <c r="B1035" s="113"/>
      <c r="C1035" s="113"/>
      <c r="D1035" s="113"/>
      <c r="E1035" s="113"/>
      <c r="F1035" s="113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</row>
    <row r="1036" ht="15.75" customHeight="1">
      <c r="A1036" s="112"/>
      <c r="B1036" s="113"/>
      <c r="C1036" s="113"/>
      <c r="D1036" s="113"/>
      <c r="E1036" s="113"/>
      <c r="F1036" s="113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</row>
    <row r="1037" ht="15.75" customHeight="1">
      <c r="A1037" s="112"/>
      <c r="B1037" s="113"/>
      <c r="C1037" s="113"/>
      <c r="D1037" s="113"/>
      <c r="E1037" s="113"/>
      <c r="F1037" s="113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</row>
    <row r="1038" ht="15.75" customHeight="1">
      <c r="A1038" s="112"/>
      <c r="B1038" s="113"/>
      <c r="C1038" s="113"/>
      <c r="D1038" s="121"/>
      <c r="E1038" s="113"/>
      <c r="F1038" s="113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</row>
    <row r="1039" ht="15.75" customHeight="1">
      <c r="A1039" s="112"/>
      <c r="B1039" s="113"/>
      <c r="C1039" s="113"/>
      <c r="D1039" s="113"/>
      <c r="E1039" s="113"/>
      <c r="F1039" s="113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</row>
    <row r="1040" ht="15.75" customHeight="1">
      <c r="A1040" s="112"/>
      <c r="B1040" s="113"/>
      <c r="C1040" s="113"/>
      <c r="D1040" s="113"/>
      <c r="E1040" s="113"/>
      <c r="F1040" s="113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</row>
    <row r="1041" ht="15.75" customHeight="1">
      <c r="A1041" s="112"/>
      <c r="B1041" s="113"/>
      <c r="C1041" s="113"/>
      <c r="D1041" s="113"/>
      <c r="E1041" s="113"/>
      <c r="F1041" s="113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</row>
    <row r="1042" ht="15.75" customHeight="1">
      <c r="A1042" s="112"/>
      <c r="B1042" s="113"/>
      <c r="C1042" s="113"/>
      <c r="D1042" s="113"/>
      <c r="E1042" s="113"/>
      <c r="F1042" s="113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</row>
    <row r="1043" ht="15.75" customHeight="1">
      <c r="A1043" s="112"/>
      <c r="B1043" s="113"/>
      <c r="C1043" s="113"/>
      <c r="D1043" s="113"/>
      <c r="E1043" s="113"/>
      <c r="F1043" s="113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</row>
    <row r="1044" ht="15.75" customHeight="1">
      <c r="A1044" s="112"/>
      <c r="B1044" s="113"/>
      <c r="C1044" s="113"/>
      <c r="D1044" s="113"/>
      <c r="E1044" s="113"/>
      <c r="F1044" s="113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</row>
    <row r="1045" ht="15.75" customHeight="1">
      <c r="A1045" s="112"/>
      <c r="B1045" s="113"/>
      <c r="C1045" s="113"/>
      <c r="D1045" s="113"/>
      <c r="E1045" s="113"/>
      <c r="F1045" s="113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</row>
    <row r="1046" ht="15.75" customHeight="1">
      <c r="A1046" s="112"/>
      <c r="B1046" s="113"/>
      <c r="C1046" s="113"/>
      <c r="D1046" s="113"/>
      <c r="E1046" s="113"/>
      <c r="F1046" s="113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</row>
    <row r="1047" ht="15.75" customHeight="1">
      <c r="C1047" s="115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</row>
    <row r="1048" ht="15.75" customHeight="1">
      <c r="C1048" s="115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</row>
    <row r="1049" ht="15.75" customHeight="1">
      <c r="C1049" s="115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</row>
    <row r="1050" ht="15.75" customHeight="1">
      <c r="C1050" s="115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</row>
    <row r="1051" ht="15.75" customHeight="1">
      <c r="C1051" s="115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</row>
    <row r="1052" ht="15.75" customHeight="1">
      <c r="C1052" s="115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</row>
    <row r="1053" ht="15.75" customHeight="1">
      <c r="C1053" s="115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</row>
    <row r="1054" ht="15.75" customHeight="1">
      <c r="C1054" s="115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</row>
    <row r="1055" ht="15.75" customHeight="1">
      <c r="C1055" s="115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</row>
    <row r="1056" ht="15.75" customHeight="1">
      <c r="C1056" s="115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</row>
    <row r="1057" ht="15.75" customHeight="1">
      <c r="C1057" s="115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</row>
    <row r="1058" ht="15.75" customHeight="1">
      <c r="C1058" s="115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</row>
    <row r="1059" ht="15.75" customHeight="1">
      <c r="C1059" s="115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</row>
    <row r="1060" ht="15.75" customHeight="1">
      <c r="C1060" s="115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</row>
    <row r="1061" ht="15.75" customHeight="1">
      <c r="C1061" s="115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</row>
    <row r="1062" ht="15.75" customHeight="1">
      <c r="C1062" s="115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</row>
    <row r="1063" ht="15.75" customHeight="1">
      <c r="C1063" s="115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</row>
    <row r="1064" ht="15.75" customHeight="1">
      <c r="C1064" s="115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</row>
    <row r="1065" ht="15.75" customHeight="1">
      <c r="C1065" s="115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</row>
    <row r="1066" ht="15.75" customHeight="1">
      <c r="C1066" s="115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</row>
    <row r="1067" ht="15.75" customHeight="1">
      <c r="C1067" s="115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</row>
    <row r="1068" ht="15.75" customHeight="1">
      <c r="C1068" s="115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</row>
    <row r="1069" ht="15.75" customHeight="1">
      <c r="C1069" s="115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</row>
    <row r="1070" ht="15.75" customHeight="1">
      <c r="C1070" s="115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</row>
    <row r="1071" ht="15.75" customHeight="1">
      <c r="C1071" s="115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</row>
    <row r="1072" ht="15.75" customHeight="1">
      <c r="C1072" s="115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</row>
    <row r="1073" ht="15.75" customHeight="1">
      <c r="C1073" s="115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</row>
    <row r="1074" ht="15.75" customHeight="1">
      <c r="C1074" s="115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</row>
    <row r="1075" ht="15.75" customHeight="1">
      <c r="C1075" s="115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</row>
    <row r="1076" ht="15.75" customHeight="1">
      <c r="C1076" s="115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</row>
    <row r="1077" ht="15.75" customHeight="1">
      <c r="C1077" s="115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</row>
    <row r="1078" ht="15.75" customHeight="1">
      <c r="C1078" s="115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</row>
    <row r="1079" ht="15.75" customHeight="1">
      <c r="C1079" s="115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</row>
    <row r="1080" ht="15.75" customHeight="1">
      <c r="C1080" s="115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</row>
    <row r="1081" ht="15.75" customHeight="1">
      <c r="C1081" s="115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</row>
    <row r="1082" ht="15.75" customHeight="1">
      <c r="A1082" s="112"/>
      <c r="B1082" s="121"/>
      <c r="C1082" s="121"/>
      <c r="D1082" s="121"/>
      <c r="E1082" s="121"/>
      <c r="F1082" s="121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</row>
    <row r="1083" ht="15.75" customHeight="1">
      <c r="A1083" s="112"/>
      <c r="B1083" s="121"/>
      <c r="C1083" s="121"/>
      <c r="D1083" s="121"/>
      <c r="E1083" s="121"/>
      <c r="F1083" s="121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</row>
    <row r="1084" ht="15.75" customHeight="1">
      <c r="A1084" s="112"/>
      <c r="B1084" s="121"/>
      <c r="C1084" s="121"/>
      <c r="D1084" s="121"/>
      <c r="E1084" s="121"/>
      <c r="F1084" s="121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</row>
    <row r="1085" ht="15.75" customHeight="1">
      <c r="A1085" s="112"/>
      <c r="B1085" s="121"/>
      <c r="C1085" s="121"/>
      <c r="D1085" s="121"/>
      <c r="E1085" s="121"/>
      <c r="F1085" s="121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</row>
    <row r="1086" ht="15.75" customHeight="1">
      <c r="A1086" s="112"/>
      <c r="B1086" s="121"/>
      <c r="C1086" s="121"/>
      <c r="D1086" s="121"/>
      <c r="E1086" s="121"/>
      <c r="F1086" s="121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</row>
    <row r="1087" ht="15.75" customHeight="1">
      <c r="A1087" s="112"/>
      <c r="B1087" s="121"/>
      <c r="C1087" s="121"/>
      <c r="D1087" s="121"/>
      <c r="E1087" s="121"/>
      <c r="F1087" s="121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</row>
    <row r="1088" ht="15.75" customHeight="1">
      <c r="A1088" s="112"/>
      <c r="B1088" s="121"/>
      <c r="C1088" s="121"/>
      <c r="D1088" s="121"/>
      <c r="E1088" s="121"/>
      <c r="F1088" s="121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</row>
    <row r="1089" ht="15.75" customHeight="1">
      <c r="A1089" s="112"/>
      <c r="B1089" s="121"/>
      <c r="C1089" s="121"/>
      <c r="D1089" s="121"/>
      <c r="E1089" s="121"/>
      <c r="F1089" s="121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</row>
    <row r="1090" ht="15.75" customHeight="1">
      <c r="A1090" s="112"/>
      <c r="B1090" s="121"/>
      <c r="C1090" s="121"/>
      <c r="D1090" s="121"/>
      <c r="E1090" s="121"/>
      <c r="F1090" s="121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</row>
    <row r="1091" ht="15.75" customHeight="1">
      <c r="A1091" s="112"/>
      <c r="B1091" s="121"/>
      <c r="C1091" s="121"/>
      <c r="D1091" s="121"/>
      <c r="E1091" s="121"/>
      <c r="F1091" s="121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</row>
    <row r="1092" ht="15.75" customHeight="1">
      <c r="A1092" s="112"/>
      <c r="B1092" s="121"/>
      <c r="C1092" s="121"/>
      <c r="D1092" s="121"/>
      <c r="E1092" s="121"/>
      <c r="F1092" s="121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</row>
    <row r="1093" ht="15.75" customHeight="1">
      <c r="A1093" s="112"/>
      <c r="B1093" s="121"/>
      <c r="C1093" s="121"/>
      <c r="D1093" s="121"/>
      <c r="E1093" s="121"/>
      <c r="F1093" s="121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</row>
    <row r="1094" ht="15.75" customHeight="1">
      <c r="A1094" s="112"/>
      <c r="B1094" s="121"/>
      <c r="C1094" s="121"/>
      <c r="D1094" s="121"/>
      <c r="E1094" s="121"/>
      <c r="F1094" s="121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</row>
    <row r="1095" ht="15.75" customHeight="1">
      <c r="A1095" s="112"/>
      <c r="B1095" s="121"/>
      <c r="C1095" s="121"/>
      <c r="D1095" s="121"/>
      <c r="E1095" s="121"/>
      <c r="F1095" s="121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</row>
    <row r="1096" ht="15.75" customHeight="1">
      <c r="A1096" s="112"/>
      <c r="B1096" s="121"/>
      <c r="C1096" s="121"/>
      <c r="D1096" s="121"/>
      <c r="E1096" s="121"/>
      <c r="F1096" s="121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</row>
    <row r="1097" ht="15.75" customHeight="1">
      <c r="A1097" s="112"/>
      <c r="B1097" s="121"/>
      <c r="C1097" s="121"/>
      <c r="D1097" s="121"/>
      <c r="E1097" s="121"/>
      <c r="F1097" s="121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</row>
    <row r="1098" ht="15.75" customHeight="1">
      <c r="A1098" s="112"/>
      <c r="B1098" s="121"/>
      <c r="C1098" s="121"/>
      <c r="D1098" s="121"/>
      <c r="E1098" s="121"/>
      <c r="F1098" s="121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</row>
    <row r="1099" ht="15.75" customHeight="1">
      <c r="A1099" s="112"/>
      <c r="B1099" s="121"/>
      <c r="C1099" s="121"/>
      <c r="D1099" s="121"/>
      <c r="E1099" s="121"/>
      <c r="F1099" s="121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</row>
    <row r="1100" ht="15.75" customHeight="1">
      <c r="A1100" s="112"/>
      <c r="B1100" s="121"/>
      <c r="C1100" s="121"/>
      <c r="D1100" s="121"/>
      <c r="E1100" s="121"/>
      <c r="F1100" s="121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</row>
    <row r="1101" ht="15.75" customHeight="1">
      <c r="A1101" s="112"/>
      <c r="B1101" s="121"/>
      <c r="C1101" s="121"/>
      <c r="D1101" s="121"/>
      <c r="E1101" s="121"/>
      <c r="F1101" s="121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</row>
    <row r="1102" ht="15.75" customHeight="1">
      <c r="A1102" s="112"/>
      <c r="B1102" s="121"/>
      <c r="C1102" s="121"/>
      <c r="D1102" s="121"/>
      <c r="E1102" s="121"/>
      <c r="F1102" s="121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</row>
    <row r="1103" ht="15.75" customHeight="1">
      <c r="A1103" s="112"/>
      <c r="B1103" s="121"/>
      <c r="C1103" s="121"/>
      <c r="D1103" s="121"/>
      <c r="E1103" s="121"/>
      <c r="F1103" s="121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</row>
    <row r="1104" ht="15.75" customHeight="1">
      <c r="A1104" s="112"/>
      <c r="B1104" s="121"/>
      <c r="C1104" s="121"/>
      <c r="D1104" s="121"/>
      <c r="E1104" s="121"/>
      <c r="F1104" s="121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</row>
    <row r="1105" ht="15.75" customHeight="1">
      <c r="A1105" s="112"/>
      <c r="B1105" s="121"/>
      <c r="C1105" s="121"/>
      <c r="D1105" s="121"/>
      <c r="E1105" s="121"/>
      <c r="F1105" s="121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</row>
    <row r="1106" ht="15.75" customHeight="1">
      <c r="A1106" s="112"/>
      <c r="B1106" s="121"/>
      <c r="C1106" s="121"/>
      <c r="D1106" s="121"/>
      <c r="E1106" s="121"/>
      <c r="F1106" s="121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</row>
    <row r="1107" ht="15.75" customHeight="1">
      <c r="A1107" s="112"/>
      <c r="B1107" s="121"/>
      <c r="C1107" s="121"/>
      <c r="D1107" s="121"/>
      <c r="E1107" s="121"/>
      <c r="F1107" s="121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</row>
    <row r="1108" ht="15.75" customHeight="1">
      <c r="A1108" s="112"/>
      <c r="B1108" s="121"/>
      <c r="C1108" s="121"/>
      <c r="D1108" s="121"/>
      <c r="E1108" s="121"/>
      <c r="F1108" s="121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</row>
    <row r="1109" ht="15.75" customHeight="1">
      <c r="A1109" s="112"/>
      <c r="B1109" s="121"/>
      <c r="C1109" s="121"/>
      <c r="D1109" s="121"/>
      <c r="E1109" s="121"/>
      <c r="F1109" s="121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</row>
    <row r="1110" ht="15.75" customHeight="1">
      <c r="A1110" s="112"/>
      <c r="B1110" s="121"/>
      <c r="C1110" s="121"/>
      <c r="D1110" s="121"/>
      <c r="E1110" s="121"/>
      <c r="F1110" s="121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</row>
    <row r="1111" ht="15.75" customHeight="1">
      <c r="A1111" s="112"/>
      <c r="B1111" s="121"/>
      <c r="C1111" s="121"/>
      <c r="D1111" s="121"/>
      <c r="E1111" s="121"/>
      <c r="F1111" s="121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</row>
    <row r="1112" ht="15.75" customHeight="1">
      <c r="A1112" s="112"/>
      <c r="B1112" s="121"/>
      <c r="C1112" s="121"/>
      <c r="D1112" s="121"/>
      <c r="E1112" s="121"/>
      <c r="F1112" s="121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</row>
    <row r="1113" ht="15.75" customHeight="1">
      <c r="A1113" s="112"/>
      <c r="B1113" s="121"/>
      <c r="C1113" s="121"/>
      <c r="D1113" s="121"/>
      <c r="E1113" s="121"/>
      <c r="F1113" s="121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</row>
    <row r="1114" ht="15.75" customHeight="1">
      <c r="A1114" s="112"/>
      <c r="B1114" s="121"/>
      <c r="C1114" s="121"/>
      <c r="D1114" s="121"/>
      <c r="E1114" s="121"/>
      <c r="F1114" s="121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</row>
    <row r="1115" ht="15.75" customHeight="1">
      <c r="A1115" s="112"/>
      <c r="B1115" s="121"/>
      <c r="C1115" s="121"/>
      <c r="D1115" s="121"/>
      <c r="E1115" s="121"/>
      <c r="F1115" s="121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</row>
    <row r="1116" ht="15.75" customHeight="1">
      <c r="A1116" s="112"/>
      <c r="B1116" s="121"/>
      <c r="C1116" s="121"/>
      <c r="D1116" s="121"/>
      <c r="E1116" s="121"/>
      <c r="F1116" s="121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</row>
    <row r="1117" ht="15.75" customHeight="1">
      <c r="A1117" s="112"/>
      <c r="B1117" s="121"/>
      <c r="C1117" s="121"/>
      <c r="D1117" s="121"/>
      <c r="E1117" s="121"/>
      <c r="F1117" s="121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</row>
    <row r="1118" ht="15.75" customHeight="1">
      <c r="A1118" s="112"/>
      <c r="B1118" s="121"/>
      <c r="C1118" s="121"/>
      <c r="D1118" s="121"/>
      <c r="E1118" s="121"/>
      <c r="F1118" s="121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</row>
    <row r="1119" ht="15.75" customHeight="1">
      <c r="A1119" s="112"/>
      <c r="B1119" s="121"/>
      <c r="C1119" s="121"/>
      <c r="D1119" s="121"/>
      <c r="E1119" s="121"/>
      <c r="F1119" s="121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</row>
    <row r="1120" ht="15.75" customHeight="1">
      <c r="A1120" s="112"/>
      <c r="B1120" s="121"/>
      <c r="C1120" s="121"/>
      <c r="D1120" s="121"/>
      <c r="E1120" s="121"/>
      <c r="F1120" s="121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</row>
    <row r="1121" ht="15.75" customHeight="1">
      <c r="A1121" s="112"/>
      <c r="B1121" s="121"/>
      <c r="C1121" s="121"/>
      <c r="D1121" s="121"/>
      <c r="E1121" s="121"/>
      <c r="F1121" s="121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</row>
    <row r="1122" ht="15.75" customHeight="1">
      <c r="A1122" s="112"/>
      <c r="B1122" s="121"/>
      <c r="C1122" s="121"/>
      <c r="D1122" s="121"/>
      <c r="E1122" s="121"/>
      <c r="F1122" s="121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</row>
    <row r="1123" ht="15.75" customHeight="1">
      <c r="A1123" s="112"/>
      <c r="B1123" s="121"/>
      <c r="C1123" s="121"/>
      <c r="D1123" s="121"/>
      <c r="E1123" s="121"/>
      <c r="F1123" s="121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</row>
    <row r="1124" ht="15.75" customHeight="1">
      <c r="A1124" s="112"/>
      <c r="B1124" s="121"/>
      <c r="C1124" s="121"/>
      <c r="D1124" s="121"/>
      <c r="E1124" s="121"/>
      <c r="F1124" s="121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</row>
    <row r="1125" ht="15.75" customHeight="1">
      <c r="A1125" s="112"/>
      <c r="B1125" s="121"/>
      <c r="C1125" s="121"/>
      <c r="D1125" s="121"/>
      <c r="E1125" s="121"/>
      <c r="F1125" s="121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</row>
    <row r="1126" ht="15.75" customHeight="1">
      <c r="A1126" s="112"/>
      <c r="B1126" s="121"/>
      <c r="C1126" s="121"/>
      <c r="D1126" s="121"/>
      <c r="E1126" s="121"/>
      <c r="F1126" s="121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</row>
    <row r="1127" ht="15.75" customHeight="1">
      <c r="A1127" s="112"/>
      <c r="B1127" s="121"/>
      <c r="C1127" s="121"/>
      <c r="D1127" s="121"/>
      <c r="E1127" s="121"/>
      <c r="F1127" s="121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</row>
    <row r="1128" ht="15.75" customHeight="1">
      <c r="A1128" s="112"/>
      <c r="B1128" s="121"/>
      <c r="C1128" s="121"/>
      <c r="D1128" s="121"/>
      <c r="E1128" s="121"/>
      <c r="F1128" s="121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</row>
    <row r="1129" ht="15.75" customHeight="1">
      <c r="A1129" s="112"/>
      <c r="B1129" s="121"/>
      <c r="C1129" s="121"/>
      <c r="D1129" s="121"/>
      <c r="E1129" s="121"/>
      <c r="F1129" s="121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</row>
    <row r="1130" ht="15.75" customHeight="1">
      <c r="A1130" s="112"/>
      <c r="B1130" s="121"/>
      <c r="C1130" s="121"/>
      <c r="D1130" s="121"/>
      <c r="E1130" s="121"/>
      <c r="F1130" s="121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</row>
    <row r="1131" ht="15.75" customHeight="1">
      <c r="A1131" s="112"/>
      <c r="B1131" s="121"/>
      <c r="C1131" s="121"/>
      <c r="D1131" s="121"/>
      <c r="E1131" s="121"/>
      <c r="F1131" s="121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</row>
    <row r="1132" ht="15.75" customHeight="1">
      <c r="A1132" s="112"/>
      <c r="B1132" s="121"/>
      <c r="C1132" s="121"/>
      <c r="D1132" s="121"/>
      <c r="E1132" s="121"/>
      <c r="F1132" s="121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</row>
    <row r="1133" ht="15.75" customHeight="1">
      <c r="A1133" s="112"/>
      <c r="B1133" s="121"/>
      <c r="C1133" s="121"/>
      <c r="D1133" s="121"/>
      <c r="E1133" s="121"/>
      <c r="F1133" s="121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</row>
    <row r="1134" ht="15.75" customHeight="1">
      <c r="A1134" s="112"/>
      <c r="B1134" s="121"/>
      <c r="C1134" s="121"/>
      <c r="D1134" s="121"/>
      <c r="E1134" s="121"/>
      <c r="F1134" s="121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</row>
    <row r="1135" ht="15.75" customHeight="1">
      <c r="A1135" s="112"/>
      <c r="B1135" s="121"/>
      <c r="C1135" s="121"/>
      <c r="D1135" s="121"/>
      <c r="E1135" s="121"/>
      <c r="F1135" s="121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</row>
    <row r="1136" ht="15.75" customHeight="1">
      <c r="A1136" s="112"/>
      <c r="B1136" s="121"/>
      <c r="C1136" s="121"/>
      <c r="D1136" s="121"/>
      <c r="E1136" s="121"/>
      <c r="F1136" s="121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</row>
    <row r="1137" ht="15.75" customHeight="1">
      <c r="A1137" s="112"/>
      <c r="B1137" s="121"/>
      <c r="C1137" s="121"/>
      <c r="D1137" s="121"/>
      <c r="E1137" s="121"/>
      <c r="F1137" s="121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</row>
    <row r="1138" ht="15.75" customHeight="1">
      <c r="A1138" s="112"/>
      <c r="B1138" s="121"/>
      <c r="C1138" s="121"/>
      <c r="D1138" s="121"/>
      <c r="E1138" s="121"/>
      <c r="F1138" s="121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</row>
    <row r="1139" ht="15.75" customHeight="1">
      <c r="A1139" s="112"/>
      <c r="B1139" s="121"/>
      <c r="C1139" s="121"/>
      <c r="D1139" s="121"/>
      <c r="E1139" s="121"/>
      <c r="F1139" s="121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</row>
    <row r="1140" ht="15.75" customHeight="1">
      <c r="A1140" s="112"/>
      <c r="B1140" s="121"/>
      <c r="C1140" s="121"/>
      <c r="D1140" s="121"/>
      <c r="E1140" s="121"/>
      <c r="F1140" s="121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</row>
    <row r="1141" ht="15.75" customHeight="1">
      <c r="A1141" s="112"/>
      <c r="B1141" s="121"/>
      <c r="C1141" s="121"/>
      <c r="D1141" s="121"/>
      <c r="E1141" s="121"/>
      <c r="F1141" s="121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</row>
    <row r="1142" ht="15.75" customHeight="1">
      <c r="A1142" s="112"/>
      <c r="B1142" s="121"/>
      <c r="C1142" s="121"/>
      <c r="D1142" s="121"/>
      <c r="E1142" s="121"/>
      <c r="F1142" s="121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</row>
    <row r="1143" ht="15.75" customHeight="1">
      <c r="A1143" s="112"/>
      <c r="B1143" s="121"/>
      <c r="C1143" s="121"/>
      <c r="D1143" s="121"/>
      <c r="E1143" s="121"/>
      <c r="F1143" s="121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</row>
    <row r="1144" ht="15.75" customHeight="1">
      <c r="A1144" s="112"/>
      <c r="B1144" s="121"/>
      <c r="C1144" s="121"/>
      <c r="D1144" s="121"/>
      <c r="E1144" s="121"/>
      <c r="F1144" s="121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</row>
    <row r="1145" ht="15.75" customHeight="1">
      <c r="A1145" s="112"/>
      <c r="B1145" s="121"/>
      <c r="C1145" s="121"/>
      <c r="D1145" s="121"/>
      <c r="E1145" s="121"/>
      <c r="F1145" s="121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</row>
    <row r="1146" ht="15.75" customHeight="1">
      <c r="A1146" s="112"/>
      <c r="B1146" s="121"/>
      <c r="C1146" s="121"/>
      <c r="D1146" s="121"/>
      <c r="E1146" s="121"/>
      <c r="F1146" s="121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</row>
    <row r="1147" ht="15.75" customHeight="1">
      <c r="A1147" s="112"/>
      <c r="B1147" s="121"/>
      <c r="C1147" s="121"/>
      <c r="D1147" s="121"/>
      <c r="E1147" s="121"/>
      <c r="F1147" s="121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</row>
    <row r="1148" ht="15.75" customHeight="1">
      <c r="A1148" s="112"/>
      <c r="B1148" s="121"/>
      <c r="C1148" s="121"/>
      <c r="D1148" s="121"/>
      <c r="E1148" s="121"/>
      <c r="F1148" s="121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</row>
    <row r="1149" ht="15.75" customHeight="1">
      <c r="A1149" s="112"/>
      <c r="B1149" s="121"/>
      <c r="C1149" s="121"/>
      <c r="D1149" s="121"/>
      <c r="E1149" s="121"/>
      <c r="F1149" s="121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</row>
    <row r="1150" ht="15.75" customHeight="1">
      <c r="A1150" s="112"/>
      <c r="B1150" s="121"/>
      <c r="C1150" s="121"/>
      <c r="D1150" s="121"/>
      <c r="E1150" s="121"/>
      <c r="F1150" s="121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</row>
    <row r="1151" ht="15.75" customHeight="1">
      <c r="A1151" s="112"/>
      <c r="B1151" s="121"/>
      <c r="C1151" s="121"/>
      <c r="D1151" s="121"/>
      <c r="E1151" s="121"/>
      <c r="F1151" s="121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</row>
    <row r="1152" ht="15.75" customHeight="1">
      <c r="A1152" s="112"/>
      <c r="B1152" s="121"/>
      <c r="C1152" s="121"/>
      <c r="D1152" s="121"/>
      <c r="E1152" s="121"/>
      <c r="F1152" s="121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</row>
    <row r="1153" ht="15.75" customHeight="1">
      <c r="A1153" s="112"/>
      <c r="B1153" s="121"/>
      <c r="C1153" s="121"/>
      <c r="D1153" s="121"/>
      <c r="E1153" s="121"/>
      <c r="F1153" s="121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</row>
    <row r="1154" ht="15.75" customHeight="1">
      <c r="A1154" s="112"/>
      <c r="B1154" s="121"/>
      <c r="C1154" s="121"/>
      <c r="D1154" s="121"/>
      <c r="E1154" s="121"/>
      <c r="F1154" s="121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</row>
    <row r="1155" ht="15.75" customHeight="1">
      <c r="A1155" s="112"/>
      <c r="B1155" s="121"/>
      <c r="C1155" s="121"/>
      <c r="D1155" s="121"/>
      <c r="E1155" s="121"/>
      <c r="F1155" s="121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</row>
    <row r="1156" ht="15.75" customHeight="1">
      <c r="A1156" s="112"/>
      <c r="B1156" s="121"/>
      <c r="C1156" s="121"/>
      <c r="D1156" s="121"/>
      <c r="E1156" s="121"/>
      <c r="F1156" s="121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</row>
    <row r="1157" ht="15.75" customHeight="1">
      <c r="A1157" s="112"/>
      <c r="B1157" s="121"/>
      <c r="C1157" s="121"/>
      <c r="D1157" s="121"/>
      <c r="E1157" s="121"/>
      <c r="F1157" s="121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</row>
    <row r="1158" ht="15.75" customHeight="1">
      <c r="A1158" s="112"/>
      <c r="B1158" s="121"/>
      <c r="C1158" s="121"/>
      <c r="D1158" s="121"/>
      <c r="E1158" s="121"/>
      <c r="F1158" s="121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</row>
    <row r="1159" ht="15.75" customHeight="1">
      <c r="A1159" s="112"/>
      <c r="B1159" s="121"/>
      <c r="C1159" s="121"/>
      <c r="D1159" s="121"/>
      <c r="E1159" s="121"/>
      <c r="F1159" s="121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</row>
    <row r="1160" ht="15.75" customHeight="1">
      <c r="A1160" s="112"/>
      <c r="B1160" s="121"/>
      <c r="C1160" s="121"/>
      <c r="D1160" s="121"/>
      <c r="E1160" s="121"/>
      <c r="F1160" s="121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</row>
    <row r="1161" ht="15.75" customHeight="1">
      <c r="A1161" s="112"/>
      <c r="B1161" s="121"/>
      <c r="C1161" s="121"/>
      <c r="D1161" s="121"/>
      <c r="E1161" s="121"/>
      <c r="F1161" s="121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</row>
    <row r="1162" ht="15.75" customHeight="1">
      <c r="A1162" s="112"/>
      <c r="B1162" s="121"/>
      <c r="C1162" s="121"/>
      <c r="D1162" s="121"/>
      <c r="E1162" s="121"/>
      <c r="F1162" s="121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</row>
    <row r="1163" ht="15.75" customHeight="1">
      <c r="A1163" s="112"/>
      <c r="B1163" s="121"/>
      <c r="C1163" s="121"/>
      <c r="D1163" s="121"/>
      <c r="E1163" s="121"/>
      <c r="F1163" s="121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</row>
    <row r="1164" ht="15.75" customHeight="1">
      <c r="A1164" s="112"/>
      <c r="B1164" s="121"/>
      <c r="C1164" s="121"/>
      <c r="D1164" s="121"/>
      <c r="E1164" s="121"/>
      <c r="F1164" s="121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</row>
    <row r="1165" ht="15.75" customHeight="1">
      <c r="A1165" s="112"/>
      <c r="B1165" s="121"/>
      <c r="C1165" s="121"/>
      <c r="D1165" s="121"/>
      <c r="E1165" s="121"/>
      <c r="F1165" s="121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</row>
    <row r="1166" ht="15.75" customHeight="1">
      <c r="A1166" s="112"/>
      <c r="B1166" s="121"/>
      <c r="C1166" s="121"/>
      <c r="D1166" s="121"/>
      <c r="E1166" s="121"/>
      <c r="F1166" s="121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</row>
    <row r="1167" ht="15.75" customHeight="1">
      <c r="A1167" s="112"/>
      <c r="B1167" s="121"/>
      <c r="C1167" s="121"/>
      <c r="D1167" s="121"/>
      <c r="E1167" s="121"/>
      <c r="F1167" s="121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</row>
    <row r="1168" ht="15.75" customHeight="1">
      <c r="A1168" s="112"/>
      <c r="B1168" s="121"/>
      <c r="C1168" s="121"/>
      <c r="D1168" s="121"/>
      <c r="E1168" s="121"/>
      <c r="F1168" s="121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</row>
    <row r="1169" ht="15.75" customHeight="1">
      <c r="A1169" s="112"/>
      <c r="B1169" s="121"/>
      <c r="C1169" s="121"/>
      <c r="D1169" s="121"/>
      <c r="E1169" s="121"/>
      <c r="F1169" s="121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</row>
    <row r="1170" ht="15.75" customHeight="1">
      <c r="A1170" s="112"/>
      <c r="B1170" s="121"/>
      <c r="C1170" s="121"/>
      <c r="D1170" s="121"/>
      <c r="E1170" s="121"/>
      <c r="F1170" s="121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</row>
    <row r="1171" ht="15.75" customHeight="1">
      <c r="A1171" s="112"/>
      <c r="B1171" s="121"/>
      <c r="C1171" s="121"/>
      <c r="D1171" s="121"/>
      <c r="E1171" s="121"/>
      <c r="F1171" s="121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</row>
    <row r="1172" ht="15.75" customHeight="1">
      <c r="A1172" s="112"/>
      <c r="B1172" s="121"/>
      <c r="C1172" s="121"/>
      <c r="D1172" s="121"/>
      <c r="E1172" s="121"/>
      <c r="F1172" s="121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</row>
    <row r="1173" ht="15.75" customHeight="1">
      <c r="A1173" s="112"/>
      <c r="B1173" s="121"/>
      <c r="C1173" s="121"/>
      <c r="D1173" s="121"/>
      <c r="E1173" s="121"/>
      <c r="F1173" s="121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</row>
    <row r="1174" ht="15.75" customHeight="1">
      <c r="A1174" s="112"/>
      <c r="B1174" s="121"/>
      <c r="C1174" s="121"/>
      <c r="D1174" s="121"/>
      <c r="E1174" s="121"/>
      <c r="F1174" s="121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</row>
    <row r="1175" ht="15.75" customHeight="1">
      <c r="A1175" s="112"/>
      <c r="B1175" s="121"/>
      <c r="C1175" s="121"/>
      <c r="D1175" s="121"/>
      <c r="E1175" s="121"/>
      <c r="F1175" s="121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</row>
    <row r="1176" ht="15.75" customHeight="1">
      <c r="A1176" s="112"/>
      <c r="B1176" s="121"/>
      <c r="C1176" s="121"/>
      <c r="D1176" s="121"/>
      <c r="E1176" s="121"/>
      <c r="F1176" s="121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</row>
    <row r="1177" ht="15.75" customHeight="1">
      <c r="A1177" s="112"/>
      <c r="B1177" s="121"/>
      <c r="C1177" s="121"/>
      <c r="D1177" s="121"/>
      <c r="E1177" s="121"/>
      <c r="F1177" s="121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</row>
    <row r="1178" ht="15.75" customHeight="1">
      <c r="A1178" s="112"/>
      <c r="B1178" s="121"/>
      <c r="C1178" s="121"/>
      <c r="D1178" s="121"/>
      <c r="E1178" s="121"/>
      <c r="F1178" s="121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</row>
    <row r="1179" ht="15.75" customHeight="1">
      <c r="A1179" s="112"/>
      <c r="B1179" s="121"/>
      <c r="C1179" s="121"/>
      <c r="D1179" s="121"/>
      <c r="E1179" s="121"/>
      <c r="F1179" s="121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</row>
    <row r="1180" ht="15.75" customHeight="1">
      <c r="A1180" s="112"/>
      <c r="B1180" s="121"/>
      <c r="C1180" s="121"/>
      <c r="D1180" s="121"/>
      <c r="E1180" s="121"/>
      <c r="F1180" s="121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</row>
    <row r="1181" ht="15.75" customHeight="1">
      <c r="A1181" s="112"/>
      <c r="B1181" s="121"/>
      <c r="C1181" s="121"/>
      <c r="D1181" s="121"/>
      <c r="E1181" s="121"/>
      <c r="F1181" s="121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</row>
    <row r="1182" ht="15.75" customHeight="1">
      <c r="A1182" s="112"/>
      <c r="B1182" s="121"/>
      <c r="C1182" s="121"/>
      <c r="D1182" s="121"/>
      <c r="E1182" s="121"/>
      <c r="F1182" s="121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</row>
    <row r="1183" ht="15.75" customHeight="1">
      <c r="A1183" s="112"/>
      <c r="B1183" s="121"/>
      <c r="C1183" s="121"/>
      <c r="D1183" s="121"/>
      <c r="E1183" s="121"/>
      <c r="F1183" s="121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</row>
    <row r="1184" ht="15.75" customHeight="1">
      <c r="A1184" s="112"/>
      <c r="B1184" s="121"/>
      <c r="C1184" s="121"/>
      <c r="D1184" s="121"/>
      <c r="E1184" s="121"/>
      <c r="F1184" s="121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</row>
    <row r="1185" ht="15.75" customHeight="1">
      <c r="A1185" s="112"/>
      <c r="B1185" s="121"/>
      <c r="C1185" s="121"/>
      <c r="D1185" s="121"/>
      <c r="E1185" s="121"/>
      <c r="F1185" s="121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</row>
    <row r="1186" ht="15.75" customHeight="1">
      <c r="A1186" s="112"/>
      <c r="B1186" s="121"/>
      <c r="C1186" s="121"/>
      <c r="D1186" s="121"/>
      <c r="E1186" s="121"/>
      <c r="F1186" s="121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</row>
    <row r="1187" ht="15.75" customHeight="1">
      <c r="A1187" s="112"/>
      <c r="B1187" s="121"/>
      <c r="C1187" s="121"/>
      <c r="D1187" s="121"/>
      <c r="E1187" s="121"/>
      <c r="F1187" s="121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</row>
    <row r="1188" ht="15.75" customHeight="1">
      <c r="A1188" s="112"/>
      <c r="B1188" s="121"/>
      <c r="C1188" s="121"/>
      <c r="D1188" s="121"/>
      <c r="E1188" s="121"/>
      <c r="F1188" s="121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</row>
    <row r="1189" ht="15.75" customHeight="1">
      <c r="A1189" s="112"/>
      <c r="B1189" s="121"/>
      <c r="C1189" s="121"/>
      <c r="D1189" s="121"/>
      <c r="E1189" s="121"/>
      <c r="F1189" s="121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</row>
    <row r="1190" ht="15.75" customHeight="1">
      <c r="A1190" s="112"/>
      <c r="B1190" s="121"/>
      <c r="C1190" s="121"/>
      <c r="D1190" s="121"/>
      <c r="E1190" s="121"/>
      <c r="F1190" s="121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</row>
    <row r="1191" ht="15.75" customHeight="1">
      <c r="A1191" s="112"/>
      <c r="B1191" s="121"/>
      <c r="C1191" s="121"/>
      <c r="D1191" s="121"/>
      <c r="E1191" s="121"/>
      <c r="F1191" s="121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</row>
    <row r="1192" ht="15.75" customHeight="1">
      <c r="A1192" s="112"/>
      <c r="B1192" s="121"/>
      <c r="C1192" s="121"/>
      <c r="D1192" s="121"/>
      <c r="E1192" s="121"/>
      <c r="F1192" s="121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</row>
    <row r="1193" ht="15.75" customHeight="1">
      <c r="A1193" s="112"/>
      <c r="B1193" s="121"/>
      <c r="C1193" s="121"/>
      <c r="D1193" s="121"/>
      <c r="E1193" s="121"/>
      <c r="F1193" s="121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</row>
    <row r="1194" ht="15.75" customHeight="1">
      <c r="A1194" s="112"/>
      <c r="B1194" s="121"/>
      <c r="C1194" s="121"/>
      <c r="D1194" s="121"/>
      <c r="E1194" s="121"/>
      <c r="F1194" s="121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</row>
    <row r="1195" ht="15.75" customHeight="1">
      <c r="A1195" s="112"/>
      <c r="B1195" s="121"/>
      <c r="C1195" s="121"/>
      <c r="D1195" s="121"/>
      <c r="E1195" s="121"/>
      <c r="F1195" s="121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</row>
    <row r="1196" ht="15.75" customHeight="1">
      <c r="A1196" s="112"/>
      <c r="B1196" s="121"/>
      <c r="C1196" s="121"/>
      <c r="D1196" s="121"/>
      <c r="E1196" s="121"/>
      <c r="F1196" s="121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</row>
    <row r="1197" ht="15.75" customHeight="1">
      <c r="A1197" s="112"/>
      <c r="B1197" s="121"/>
      <c r="C1197" s="121"/>
      <c r="D1197" s="121"/>
      <c r="E1197" s="121"/>
      <c r="F1197" s="121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</row>
    <row r="1198" ht="15.75" customHeight="1">
      <c r="A1198" s="112"/>
      <c r="B1198" s="121"/>
      <c r="C1198" s="121"/>
      <c r="D1198" s="121"/>
      <c r="E1198" s="121"/>
      <c r="F1198" s="121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</row>
    <row r="1199" ht="15.75" customHeight="1">
      <c r="A1199" s="112"/>
      <c r="B1199" s="121"/>
      <c r="C1199" s="121"/>
      <c r="D1199" s="121"/>
      <c r="E1199" s="121"/>
      <c r="F1199" s="121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</row>
    <row r="1200" ht="15.75" customHeight="1">
      <c r="A1200" s="112"/>
      <c r="B1200" s="121"/>
      <c r="C1200" s="121"/>
      <c r="D1200" s="121"/>
      <c r="E1200" s="121"/>
      <c r="F1200" s="121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</row>
    <row r="1201" ht="15.75" customHeight="1">
      <c r="A1201" s="112"/>
      <c r="B1201" s="121"/>
      <c r="C1201" s="121"/>
      <c r="D1201" s="121"/>
      <c r="E1201" s="121"/>
      <c r="F1201" s="121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</row>
    <row r="1202" ht="15.75" customHeight="1">
      <c r="A1202" s="112"/>
      <c r="B1202" s="121"/>
      <c r="C1202" s="121"/>
      <c r="D1202" s="121"/>
      <c r="E1202" s="121"/>
      <c r="F1202" s="121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</row>
    <row r="1203" ht="15.75" customHeight="1">
      <c r="A1203" s="112"/>
      <c r="B1203" s="121"/>
      <c r="C1203" s="121"/>
      <c r="D1203" s="121"/>
      <c r="E1203" s="121"/>
      <c r="F1203" s="121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</row>
    <row r="1204" ht="15.75" customHeight="1">
      <c r="A1204" s="112"/>
      <c r="B1204" s="121"/>
      <c r="C1204" s="121"/>
      <c r="D1204" s="121"/>
      <c r="E1204" s="121"/>
      <c r="F1204" s="121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</row>
    <row r="1205" ht="15.75" customHeight="1">
      <c r="A1205" s="112"/>
      <c r="B1205" s="121"/>
      <c r="C1205" s="121"/>
      <c r="D1205" s="121"/>
      <c r="E1205" s="121"/>
      <c r="F1205" s="121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</row>
    <row r="1206" ht="15.75" customHeight="1">
      <c r="A1206" s="112"/>
      <c r="B1206" s="121"/>
      <c r="C1206" s="121"/>
      <c r="D1206" s="121"/>
      <c r="E1206" s="121"/>
      <c r="F1206" s="121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</row>
    <row r="1207" ht="15.75" customHeight="1">
      <c r="A1207" s="112"/>
      <c r="B1207" s="121"/>
      <c r="C1207" s="121"/>
      <c r="D1207" s="121"/>
      <c r="E1207" s="121"/>
      <c r="F1207" s="121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</row>
    <row r="1208" ht="15.75" customHeight="1">
      <c r="A1208" s="112"/>
      <c r="B1208" s="121"/>
      <c r="C1208" s="121"/>
      <c r="D1208" s="121"/>
      <c r="E1208" s="121"/>
      <c r="F1208" s="121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</row>
    <row r="1209" ht="15.75" customHeight="1">
      <c r="A1209" s="112"/>
      <c r="B1209" s="121"/>
      <c r="C1209" s="121"/>
      <c r="D1209" s="121"/>
      <c r="E1209" s="121"/>
      <c r="F1209" s="121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</row>
    <row r="1210" ht="15.75" customHeight="1">
      <c r="A1210" s="112"/>
      <c r="B1210" s="121"/>
      <c r="C1210" s="121"/>
      <c r="D1210" s="121"/>
      <c r="E1210" s="121"/>
      <c r="F1210" s="121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</row>
    <row r="1211" ht="15.75" customHeight="1">
      <c r="A1211" s="112"/>
      <c r="B1211" s="121"/>
      <c r="C1211" s="121"/>
      <c r="D1211" s="121"/>
      <c r="E1211" s="121"/>
      <c r="F1211" s="121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</row>
    <row r="1212" ht="15.75" customHeight="1">
      <c r="A1212" s="112"/>
      <c r="B1212" s="121"/>
      <c r="C1212" s="121"/>
      <c r="D1212" s="121"/>
      <c r="E1212" s="121"/>
      <c r="F1212" s="121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</row>
    <row r="1213" ht="15.75" customHeight="1">
      <c r="A1213" s="112"/>
      <c r="B1213" s="121"/>
      <c r="C1213" s="121"/>
      <c r="D1213" s="121"/>
      <c r="E1213" s="121"/>
      <c r="F1213" s="121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</row>
    <row r="1214" ht="15.75" customHeight="1">
      <c r="A1214" s="112"/>
      <c r="B1214" s="121"/>
      <c r="C1214" s="121"/>
      <c r="D1214" s="121"/>
      <c r="E1214" s="121"/>
      <c r="F1214" s="121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</row>
    <row r="1215" ht="15.75" customHeight="1">
      <c r="A1215" s="112"/>
      <c r="B1215" s="121"/>
      <c r="C1215" s="121"/>
      <c r="D1215" s="121"/>
      <c r="E1215" s="121"/>
      <c r="F1215" s="121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</row>
    <row r="1216" ht="15.75" customHeight="1">
      <c r="A1216" s="112"/>
      <c r="B1216" s="121"/>
      <c r="C1216" s="121"/>
      <c r="D1216" s="121"/>
      <c r="E1216" s="121"/>
      <c r="F1216" s="121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</row>
    <row r="1217" ht="15.75" customHeight="1">
      <c r="A1217" s="112"/>
      <c r="B1217" s="121"/>
      <c r="C1217" s="121"/>
      <c r="D1217" s="121"/>
      <c r="E1217" s="121"/>
      <c r="F1217" s="121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</row>
    <row r="1218" ht="15.75" customHeight="1">
      <c r="A1218" s="112"/>
      <c r="B1218" s="121"/>
      <c r="C1218" s="121"/>
      <c r="D1218" s="121"/>
      <c r="E1218" s="121"/>
      <c r="F1218" s="121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</row>
    <row r="1219" ht="15.75" customHeight="1">
      <c r="A1219" s="112"/>
      <c r="B1219" s="121"/>
      <c r="C1219" s="121"/>
      <c r="D1219" s="121"/>
      <c r="E1219" s="121"/>
      <c r="F1219" s="121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</row>
    <row r="1220" ht="15.75" customHeight="1">
      <c r="A1220" s="112"/>
      <c r="B1220" s="121"/>
      <c r="C1220" s="121"/>
      <c r="D1220" s="121"/>
      <c r="E1220" s="121"/>
      <c r="F1220" s="121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</row>
    <row r="1221" ht="15.75" customHeight="1">
      <c r="A1221" s="112"/>
      <c r="B1221" s="121"/>
      <c r="C1221" s="121"/>
      <c r="D1221" s="121"/>
      <c r="E1221" s="121"/>
      <c r="F1221" s="121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</row>
    <row r="1222" ht="15.75" customHeight="1">
      <c r="A1222" s="112"/>
      <c r="B1222" s="121"/>
      <c r="C1222" s="121"/>
      <c r="D1222" s="121"/>
      <c r="E1222" s="121"/>
      <c r="F1222" s="121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</row>
    <row r="1223" ht="15.75" customHeight="1">
      <c r="A1223" s="112"/>
      <c r="B1223" s="121"/>
      <c r="C1223" s="121"/>
      <c r="D1223" s="121"/>
      <c r="E1223" s="121"/>
      <c r="F1223" s="121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</row>
    <row r="1224" ht="15.75" customHeight="1">
      <c r="A1224" s="112"/>
      <c r="B1224" s="121"/>
      <c r="C1224" s="121"/>
      <c r="D1224" s="121"/>
      <c r="E1224" s="121"/>
      <c r="F1224" s="121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</row>
    <row r="1225" ht="15.75" customHeight="1">
      <c r="A1225" s="112"/>
      <c r="B1225" s="121"/>
      <c r="C1225" s="121"/>
      <c r="D1225" s="121"/>
      <c r="E1225" s="121"/>
      <c r="F1225" s="121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</row>
    <row r="1226" ht="15.75" customHeight="1">
      <c r="A1226" s="112"/>
      <c r="B1226" s="121"/>
      <c r="C1226" s="121"/>
      <c r="D1226" s="121"/>
      <c r="E1226" s="121"/>
      <c r="F1226" s="121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</row>
    <row r="1227" ht="15.75" customHeight="1">
      <c r="A1227" s="112"/>
      <c r="B1227" s="121"/>
      <c r="C1227" s="121"/>
      <c r="D1227" s="121"/>
      <c r="E1227" s="121"/>
      <c r="F1227" s="121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</row>
    <row r="1228" ht="15.75" customHeight="1">
      <c r="A1228" s="112"/>
      <c r="B1228" s="121"/>
      <c r="C1228" s="121"/>
      <c r="D1228" s="121"/>
      <c r="E1228" s="121"/>
      <c r="F1228" s="121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</row>
    <row r="1229" ht="15.75" customHeight="1">
      <c r="A1229" s="112"/>
      <c r="B1229" s="121"/>
      <c r="C1229" s="121"/>
      <c r="D1229" s="121"/>
      <c r="E1229" s="121"/>
      <c r="F1229" s="121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</row>
    <row r="1230" ht="15.75" customHeight="1">
      <c r="A1230" s="112"/>
      <c r="B1230" s="121"/>
      <c r="C1230" s="121"/>
      <c r="D1230" s="121"/>
      <c r="E1230" s="121"/>
      <c r="F1230" s="121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</row>
    <row r="1231" ht="15.75" customHeight="1">
      <c r="A1231" s="112"/>
      <c r="B1231" s="121"/>
      <c r="C1231" s="121"/>
      <c r="D1231" s="121"/>
      <c r="E1231" s="121"/>
      <c r="F1231" s="121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</row>
    <row r="1232" ht="15.75" customHeight="1">
      <c r="A1232" s="112"/>
      <c r="B1232" s="121"/>
      <c r="C1232" s="121"/>
      <c r="D1232" s="121"/>
      <c r="E1232" s="121"/>
      <c r="F1232" s="121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</row>
    <row r="1233" ht="15.75" customHeight="1">
      <c r="A1233" s="112"/>
      <c r="B1233" s="121"/>
      <c r="C1233" s="121"/>
      <c r="D1233" s="121"/>
      <c r="E1233" s="121"/>
      <c r="F1233" s="121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</row>
    <row r="1234" ht="15.75" customHeight="1">
      <c r="A1234" s="112"/>
      <c r="B1234" s="121"/>
      <c r="C1234" s="121"/>
      <c r="D1234" s="121"/>
      <c r="E1234" s="121"/>
      <c r="F1234" s="121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</row>
    <row r="1235" ht="15.75" customHeight="1">
      <c r="A1235" s="112"/>
      <c r="B1235" s="121"/>
      <c r="C1235" s="121"/>
      <c r="D1235" s="121"/>
      <c r="E1235" s="121"/>
      <c r="F1235" s="121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</row>
    <row r="1236" ht="15.75" customHeight="1">
      <c r="A1236" s="112"/>
      <c r="B1236" s="121"/>
      <c r="C1236" s="121"/>
      <c r="D1236" s="121"/>
      <c r="E1236" s="121"/>
      <c r="F1236" s="121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</row>
    <row r="1237" ht="15.75" customHeight="1">
      <c r="A1237" s="112"/>
      <c r="B1237" s="121"/>
      <c r="C1237" s="121"/>
      <c r="D1237" s="121"/>
      <c r="E1237" s="121"/>
      <c r="F1237" s="121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</row>
    <row r="1238" ht="15.75" customHeight="1">
      <c r="A1238" s="112"/>
      <c r="B1238" s="121"/>
      <c r="C1238" s="121"/>
      <c r="D1238" s="121"/>
      <c r="E1238" s="121"/>
      <c r="F1238" s="121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</row>
    <row r="1239" ht="15.75" customHeight="1">
      <c r="A1239" s="112"/>
      <c r="B1239" s="121"/>
      <c r="C1239" s="121"/>
      <c r="D1239" s="121"/>
      <c r="E1239" s="121"/>
      <c r="F1239" s="121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</row>
    <row r="1240" ht="15.75" customHeight="1">
      <c r="A1240" s="112"/>
      <c r="B1240" s="121"/>
      <c r="C1240" s="121"/>
      <c r="D1240" s="121"/>
      <c r="E1240" s="121"/>
      <c r="F1240" s="121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</row>
    <row r="1241" ht="15.75" customHeight="1">
      <c r="A1241" s="112"/>
      <c r="B1241" s="121"/>
      <c r="C1241" s="121"/>
      <c r="D1241" s="121"/>
      <c r="E1241" s="121"/>
      <c r="F1241" s="121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</row>
    <row r="1242" ht="15.75" customHeight="1">
      <c r="A1242" s="112"/>
      <c r="B1242" s="121"/>
      <c r="C1242" s="121"/>
      <c r="D1242" s="121"/>
      <c r="E1242" s="121"/>
      <c r="F1242" s="121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</row>
    <row r="1243" ht="15.75" customHeight="1">
      <c r="A1243" s="112"/>
      <c r="B1243" s="121"/>
      <c r="C1243" s="121"/>
      <c r="D1243" s="121"/>
      <c r="E1243" s="121"/>
      <c r="F1243" s="121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</row>
    <row r="1244" ht="15.75" customHeight="1">
      <c r="A1244" s="112"/>
      <c r="B1244" s="121"/>
      <c r="C1244" s="121"/>
      <c r="D1244" s="121"/>
      <c r="E1244" s="121"/>
      <c r="F1244" s="121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</row>
    <row r="1245" ht="15.75" customHeight="1">
      <c r="A1245" s="112"/>
      <c r="B1245" s="121"/>
      <c r="C1245" s="121"/>
      <c r="D1245" s="121"/>
      <c r="E1245" s="121"/>
      <c r="F1245" s="121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</row>
    <row r="1246" ht="15.75" customHeight="1">
      <c r="A1246" s="112"/>
      <c r="B1246" s="121"/>
      <c r="C1246" s="121"/>
      <c r="D1246" s="121"/>
      <c r="E1246" s="121"/>
      <c r="F1246" s="121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</row>
    <row r="1247" ht="15.75" customHeight="1">
      <c r="A1247" s="112"/>
      <c r="B1247" s="121"/>
      <c r="C1247" s="121"/>
      <c r="D1247" s="121"/>
      <c r="E1247" s="121"/>
      <c r="F1247" s="121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</row>
    <row r="1248" ht="15.75" customHeight="1">
      <c r="A1248" s="112"/>
      <c r="B1248" s="121"/>
      <c r="C1248" s="121"/>
      <c r="D1248" s="121"/>
      <c r="E1248" s="121"/>
      <c r="F1248" s="121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</row>
    <row r="1249" ht="15.75" customHeight="1">
      <c r="A1249" s="112"/>
      <c r="B1249" s="121"/>
      <c r="C1249" s="121"/>
      <c r="D1249" s="121"/>
      <c r="E1249" s="121"/>
      <c r="F1249" s="121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</row>
    <row r="1250" ht="15.75" customHeight="1">
      <c r="A1250" s="112"/>
      <c r="B1250" s="121"/>
      <c r="C1250" s="121"/>
      <c r="D1250" s="121"/>
      <c r="E1250" s="121"/>
      <c r="F1250" s="121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</row>
    <row r="1251" ht="15.75" customHeight="1">
      <c r="A1251" s="112"/>
      <c r="B1251" s="121"/>
      <c r="C1251" s="121"/>
      <c r="D1251" s="121"/>
      <c r="E1251" s="121"/>
      <c r="F1251" s="121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</row>
    <row r="1252" ht="15.75" customHeight="1">
      <c r="A1252" s="112"/>
      <c r="B1252" s="121"/>
      <c r="C1252" s="121"/>
      <c r="D1252" s="121"/>
      <c r="E1252" s="121"/>
      <c r="F1252" s="121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</row>
    <row r="1253" ht="15.75" customHeight="1">
      <c r="A1253" s="112"/>
      <c r="B1253" s="121"/>
      <c r="C1253" s="121"/>
      <c r="D1253" s="121"/>
      <c r="E1253" s="121"/>
      <c r="F1253" s="121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</row>
    <row r="1254" ht="15.75" customHeight="1">
      <c r="A1254" s="112"/>
      <c r="B1254" s="121"/>
      <c r="C1254" s="121"/>
      <c r="D1254" s="121"/>
      <c r="E1254" s="121"/>
      <c r="F1254" s="121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</row>
    <row r="1255" ht="15.75" customHeight="1">
      <c r="A1255" s="112"/>
      <c r="B1255" s="121"/>
      <c r="C1255" s="121"/>
      <c r="D1255" s="121"/>
      <c r="E1255" s="121"/>
      <c r="F1255" s="121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</row>
    <row r="1256" ht="15.75" customHeight="1">
      <c r="A1256" s="112"/>
      <c r="B1256" s="121"/>
      <c r="C1256" s="121"/>
      <c r="D1256" s="121"/>
      <c r="E1256" s="121"/>
      <c r="F1256" s="121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</row>
    <row r="1257" ht="15.75" customHeight="1">
      <c r="A1257" s="112"/>
      <c r="B1257" s="121"/>
      <c r="C1257" s="121"/>
      <c r="D1257" s="121"/>
      <c r="E1257" s="121"/>
      <c r="F1257" s="121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</row>
    <row r="1258" ht="15.75" customHeight="1">
      <c r="A1258" s="112"/>
      <c r="B1258" s="121"/>
      <c r="C1258" s="121"/>
      <c r="D1258" s="121"/>
      <c r="E1258" s="121"/>
      <c r="F1258" s="121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</row>
    <row r="1259" ht="15.75" customHeight="1">
      <c r="A1259" s="112"/>
      <c r="B1259" s="121"/>
      <c r="C1259" s="121"/>
      <c r="D1259" s="121"/>
      <c r="E1259" s="121"/>
      <c r="F1259" s="121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</row>
    <row r="1260" ht="15.75" customHeight="1">
      <c r="A1260" s="112"/>
      <c r="B1260" s="121"/>
      <c r="C1260" s="121"/>
      <c r="D1260" s="121"/>
      <c r="E1260" s="121"/>
      <c r="F1260" s="121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</row>
    <row r="1261" ht="15.75" customHeight="1">
      <c r="A1261" s="112"/>
      <c r="B1261" s="121"/>
      <c r="C1261" s="121"/>
      <c r="D1261" s="121"/>
      <c r="E1261" s="121"/>
      <c r="F1261" s="121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</row>
    <row r="1262" ht="15.75" customHeight="1">
      <c r="A1262" s="112"/>
      <c r="B1262" s="121"/>
      <c r="C1262" s="121"/>
      <c r="D1262" s="121"/>
      <c r="E1262" s="121"/>
      <c r="F1262" s="121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</row>
    <row r="1263" ht="15.75" customHeight="1">
      <c r="A1263" s="112"/>
      <c r="B1263" s="121"/>
      <c r="C1263" s="121"/>
      <c r="D1263" s="121"/>
      <c r="E1263" s="121"/>
      <c r="F1263" s="121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</row>
    <row r="1264" ht="15.75" customHeight="1">
      <c r="A1264" s="112"/>
      <c r="B1264" s="121"/>
      <c r="C1264" s="121"/>
      <c r="D1264" s="121"/>
      <c r="E1264" s="121"/>
      <c r="F1264" s="121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</row>
    <row r="1265" ht="15.75" customHeight="1">
      <c r="A1265" s="112"/>
      <c r="B1265" s="121"/>
      <c r="C1265" s="121"/>
      <c r="D1265" s="121"/>
      <c r="E1265" s="121"/>
      <c r="F1265" s="121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</row>
    <row r="1266" ht="15.75" customHeight="1">
      <c r="A1266" s="112"/>
      <c r="B1266" s="121"/>
      <c r="C1266" s="121"/>
      <c r="D1266" s="121"/>
      <c r="E1266" s="121"/>
      <c r="F1266" s="121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</row>
    <row r="1267" ht="15.75" customHeight="1">
      <c r="A1267" s="112"/>
      <c r="B1267" s="121"/>
      <c r="C1267" s="121"/>
      <c r="D1267" s="121"/>
      <c r="E1267" s="121"/>
      <c r="F1267" s="121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</row>
    <row r="1268" ht="15.75" customHeight="1">
      <c r="A1268" s="112"/>
      <c r="B1268" s="121"/>
      <c r="C1268" s="121"/>
      <c r="D1268" s="121"/>
      <c r="E1268" s="121"/>
      <c r="F1268" s="121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</row>
    <row r="1269" ht="15.75" customHeight="1">
      <c r="A1269" s="112"/>
      <c r="B1269" s="121"/>
      <c r="C1269" s="121"/>
      <c r="D1269" s="121"/>
      <c r="E1269" s="121"/>
      <c r="F1269" s="121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</row>
    <row r="1270" ht="15.75" customHeight="1">
      <c r="A1270" s="112"/>
      <c r="B1270" s="121"/>
      <c r="C1270" s="121"/>
      <c r="D1270" s="121"/>
      <c r="E1270" s="121"/>
      <c r="F1270" s="121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</row>
    <row r="1271" ht="15.75" customHeight="1">
      <c r="A1271" s="112"/>
      <c r="B1271" s="121"/>
      <c r="C1271" s="121"/>
      <c r="D1271" s="121"/>
      <c r="E1271" s="121"/>
      <c r="F1271" s="121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</row>
    <row r="1272" ht="15.75" customHeight="1">
      <c r="A1272" s="112"/>
      <c r="B1272" s="121"/>
      <c r="C1272" s="121"/>
      <c r="D1272" s="121"/>
      <c r="E1272" s="121"/>
      <c r="F1272" s="121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</row>
    <row r="1273" ht="15.75" customHeight="1">
      <c r="A1273" s="112"/>
      <c r="B1273" s="121"/>
      <c r="C1273" s="121"/>
      <c r="D1273" s="121"/>
      <c r="E1273" s="121"/>
      <c r="F1273" s="121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</row>
    <row r="1274" ht="15.75" customHeight="1">
      <c r="A1274" s="112"/>
      <c r="B1274" s="121"/>
      <c r="C1274" s="121"/>
      <c r="D1274" s="121"/>
      <c r="E1274" s="121"/>
      <c r="F1274" s="121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</row>
    <row r="1275" ht="15.75" customHeight="1">
      <c r="A1275" s="112"/>
      <c r="B1275" s="121"/>
      <c r="C1275" s="121"/>
      <c r="D1275" s="121"/>
      <c r="E1275" s="121"/>
      <c r="F1275" s="121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</row>
    <row r="1276" ht="15.75" customHeight="1">
      <c r="A1276" s="112"/>
      <c r="B1276" s="121"/>
      <c r="C1276" s="121"/>
      <c r="D1276" s="121"/>
      <c r="E1276" s="121"/>
      <c r="F1276" s="121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</row>
    <row r="1277" ht="15.75" customHeight="1">
      <c r="A1277" s="112"/>
      <c r="B1277" s="121"/>
      <c r="C1277" s="121"/>
      <c r="D1277" s="121"/>
      <c r="E1277" s="121"/>
      <c r="F1277" s="121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</row>
    <row r="1278" ht="15.75" customHeight="1">
      <c r="A1278" s="112"/>
      <c r="B1278" s="121"/>
      <c r="C1278" s="121"/>
      <c r="D1278" s="121"/>
      <c r="E1278" s="121"/>
      <c r="F1278" s="121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</row>
    <row r="1279" ht="15.75" customHeight="1">
      <c r="A1279" s="112"/>
      <c r="B1279" s="121"/>
      <c r="C1279" s="121"/>
      <c r="D1279" s="121"/>
      <c r="E1279" s="121"/>
      <c r="F1279" s="121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</row>
    <row r="1280" ht="15.75" customHeight="1">
      <c r="A1280" s="112"/>
      <c r="B1280" s="121"/>
      <c r="C1280" s="121"/>
      <c r="D1280" s="121"/>
      <c r="E1280" s="121"/>
      <c r="F1280" s="121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</row>
    <row r="1281" ht="15.75" customHeight="1">
      <c r="A1281" s="112"/>
      <c r="B1281" s="121"/>
      <c r="C1281" s="121"/>
      <c r="D1281" s="121"/>
      <c r="E1281" s="121"/>
      <c r="F1281" s="121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</row>
    <row r="1282" ht="15.75" customHeight="1">
      <c r="A1282" s="112"/>
      <c r="B1282" s="121"/>
      <c r="C1282" s="121"/>
      <c r="D1282" s="121"/>
      <c r="E1282" s="121"/>
      <c r="F1282" s="121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</row>
    <row r="1283" ht="15.75" customHeight="1">
      <c r="A1283" s="112"/>
      <c r="B1283" s="121"/>
      <c r="C1283" s="121"/>
      <c r="D1283" s="121"/>
      <c r="E1283" s="121"/>
      <c r="F1283" s="121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</row>
    <row r="1284" ht="15.75" customHeight="1">
      <c r="A1284" s="112"/>
      <c r="B1284" s="121"/>
      <c r="C1284" s="121"/>
      <c r="D1284" s="121"/>
      <c r="E1284" s="121"/>
      <c r="F1284" s="121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</row>
    <row r="1285" ht="15.75" customHeight="1">
      <c r="A1285" s="112"/>
      <c r="B1285" s="121"/>
      <c r="C1285" s="121"/>
      <c r="D1285" s="121"/>
      <c r="E1285" s="121"/>
      <c r="F1285" s="121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</row>
    <row r="1286" ht="15.75" customHeight="1">
      <c r="A1286" s="112"/>
      <c r="B1286" s="121"/>
      <c r="C1286" s="121"/>
      <c r="D1286" s="121"/>
      <c r="E1286" s="121"/>
      <c r="F1286" s="121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</row>
    <row r="1287" ht="15.75" customHeight="1">
      <c r="A1287" s="112"/>
      <c r="B1287" s="121"/>
      <c r="C1287" s="121"/>
      <c r="D1287" s="121"/>
      <c r="E1287" s="121"/>
      <c r="F1287" s="121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</row>
    <row r="1288" ht="15.75" customHeight="1">
      <c r="A1288" s="112"/>
      <c r="B1288" s="121"/>
      <c r="C1288" s="121"/>
      <c r="D1288" s="121"/>
      <c r="E1288" s="121"/>
      <c r="F1288" s="121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</row>
    <row r="1289" ht="15.75" customHeight="1">
      <c r="A1289" s="112"/>
      <c r="B1289" s="121"/>
      <c r="C1289" s="121"/>
      <c r="D1289" s="121"/>
      <c r="E1289" s="121"/>
      <c r="F1289" s="121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</row>
    <row r="1290" ht="15.75" customHeight="1">
      <c r="A1290" s="112"/>
      <c r="B1290" s="121"/>
      <c r="C1290" s="121"/>
      <c r="D1290" s="121"/>
      <c r="E1290" s="121"/>
      <c r="F1290" s="121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</row>
    <row r="1291" ht="15.75" customHeight="1">
      <c r="A1291" s="112"/>
      <c r="B1291" s="121"/>
      <c r="C1291" s="121"/>
      <c r="D1291" s="121"/>
      <c r="E1291" s="121"/>
      <c r="F1291" s="121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</row>
    <row r="1292" ht="15.75" customHeight="1">
      <c r="A1292" s="112"/>
      <c r="B1292" s="121"/>
      <c r="C1292" s="121"/>
      <c r="D1292" s="121"/>
      <c r="E1292" s="121"/>
      <c r="F1292" s="121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</row>
    <row r="1293" ht="15.75" customHeight="1">
      <c r="A1293" s="112"/>
      <c r="B1293" s="121"/>
      <c r="C1293" s="121"/>
      <c r="D1293" s="121"/>
      <c r="E1293" s="121"/>
      <c r="F1293" s="121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</row>
    <row r="1294" ht="15.75" customHeight="1">
      <c r="A1294" s="112"/>
      <c r="B1294" s="121"/>
      <c r="C1294" s="121"/>
      <c r="D1294" s="121"/>
      <c r="E1294" s="121"/>
      <c r="F1294" s="121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</row>
    <row r="1295" ht="15.75" customHeight="1">
      <c r="A1295" s="112"/>
      <c r="B1295" s="121"/>
      <c r="C1295" s="121"/>
      <c r="D1295" s="121"/>
      <c r="E1295" s="121"/>
      <c r="F1295" s="121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</row>
    <row r="1296" ht="15.75" customHeight="1">
      <c r="A1296" s="112"/>
      <c r="B1296" s="121"/>
      <c r="C1296" s="121"/>
      <c r="D1296" s="121"/>
      <c r="E1296" s="121"/>
      <c r="F1296" s="121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</row>
    <row r="1297" ht="15.75" customHeight="1">
      <c r="A1297" s="112"/>
      <c r="B1297" s="121"/>
      <c r="C1297" s="121"/>
      <c r="D1297" s="121"/>
      <c r="E1297" s="121"/>
      <c r="F1297" s="121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</row>
    <row r="1298" ht="15.75" customHeight="1">
      <c r="A1298" s="112"/>
      <c r="B1298" s="121"/>
      <c r="C1298" s="121"/>
      <c r="D1298" s="121"/>
      <c r="E1298" s="121"/>
      <c r="F1298" s="121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</row>
    <row r="1299" ht="15.75" customHeight="1">
      <c r="A1299" s="112"/>
      <c r="B1299" s="121"/>
      <c r="C1299" s="121"/>
      <c r="D1299" s="121"/>
      <c r="E1299" s="121"/>
      <c r="F1299" s="121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</row>
    <row r="1300" ht="15.75" customHeight="1">
      <c r="A1300" s="112"/>
      <c r="B1300" s="121"/>
      <c r="C1300" s="121"/>
      <c r="D1300" s="121"/>
      <c r="E1300" s="121"/>
      <c r="F1300" s="121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</row>
    <row r="1301" ht="15.75" customHeight="1">
      <c r="A1301" s="112"/>
      <c r="B1301" s="121"/>
      <c r="C1301" s="121"/>
      <c r="D1301" s="121"/>
      <c r="E1301" s="121"/>
      <c r="F1301" s="121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</row>
    <row r="1302" ht="15.75" customHeight="1">
      <c r="A1302" s="112"/>
      <c r="B1302" s="121"/>
      <c r="C1302" s="121"/>
      <c r="D1302" s="121"/>
      <c r="E1302" s="121"/>
      <c r="F1302" s="121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</row>
    <row r="1303" ht="15.75" customHeight="1">
      <c r="A1303" s="112"/>
      <c r="B1303" s="121"/>
      <c r="C1303" s="121"/>
      <c r="D1303" s="121"/>
      <c r="E1303" s="121"/>
      <c r="F1303" s="121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</row>
    <row r="1304" ht="15.75" customHeight="1">
      <c r="A1304" s="112"/>
      <c r="B1304" s="121"/>
      <c r="C1304" s="121"/>
      <c r="D1304" s="121"/>
      <c r="E1304" s="121"/>
      <c r="F1304" s="121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</row>
    <row r="1305" ht="15.75" customHeight="1">
      <c r="A1305" s="112"/>
      <c r="B1305" s="121"/>
      <c r="C1305" s="121"/>
      <c r="D1305" s="121"/>
      <c r="E1305" s="121"/>
      <c r="F1305" s="121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</row>
    <row r="1306" ht="15.75" customHeight="1">
      <c r="A1306" s="112"/>
      <c r="B1306" s="121"/>
      <c r="C1306" s="121"/>
      <c r="D1306" s="121"/>
      <c r="E1306" s="121"/>
      <c r="F1306" s="121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</row>
    <row r="1307" ht="15.75" customHeight="1">
      <c r="A1307" s="112"/>
      <c r="B1307" s="121"/>
      <c r="C1307" s="121"/>
      <c r="D1307" s="121"/>
      <c r="E1307" s="121"/>
      <c r="F1307" s="121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</row>
    <row r="1308" ht="15.75" customHeight="1">
      <c r="A1308" s="112"/>
      <c r="B1308" s="121"/>
      <c r="C1308" s="121"/>
      <c r="D1308" s="121"/>
      <c r="E1308" s="121"/>
      <c r="F1308" s="121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</row>
    <row r="1309" ht="15.75" customHeight="1">
      <c r="A1309" s="112"/>
      <c r="B1309" s="121"/>
      <c r="C1309" s="121"/>
      <c r="D1309" s="121"/>
      <c r="E1309" s="121"/>
      <c r="F1309" s="121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</row>
    <row r="1310" ht="15.75" customHeight="1">
      <c r="A1310" s="112"/>
      <c r="B1310" s="121"/>
      <c r="C1310" s="121"/>
      <c r="D1310" s="121"/>
      <c r="E1310" s="121"/>
      <c r="F1310" s="121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</row>
    <row r="1311" ht="15.75" customHeight="1">
      <c r="A1311" s="112"/>
      <c r="B1311" s="121"/>
      <c r="C1311" s="121"/>
      <c r="D1311" s="121"/>
      <c r="E1311" s="121"/>
      <c r="F1311" s="121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</row>
    <row r="1312" ht="15.75" customHeight="1">
      <c r="A1312" s="112"/>
      <c r="B1312" s="121"/>
      <c r="C1312" s="121"/>
      <c r="D1312" s="121"/>
      <c r="E1312" s="121"/>
      <c r="F1312" s="121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</row>
    <row r="1313" ht="15.75" customHeight="1">
      <c r="A1313" s="112"/>
      <c r="B1313" s="121"/>
      <c r="C1313" s="121"/>
      <c r="D1313" s="121"/>
      <c r="E1313" s="121"/>
      <c r="F1313" s="121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</row>
    <row r="1314" ht="15.75" customHeight="1">
      <c r="A1314" s="112"/>
      <c r="B1314" s="121"/>
      <c r="C1314" s="121"/>
      <c r="D1314" s="121"/>
      <c r="E1314" s="121"/>
      <c r="F1314" s="121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</row>
    <row r="1315" ht="15.75" customHeight="1">
      <c r="A1315" s="112"/>
      <c r="B1315" s="121"/>
      <c r="C1315" s="121"/>
      <c r="D1315" s="121"/>
      <c r="E1315" s="121"/>
      <c r="F1315" s="121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</row>
    <row r="1316" ht="15.75" customHeight="1">
      <c r="A1316" s="112"/>
      <c r="B1316" s="121"/>
      <c r="C1316" s="121"/>
      <c r="D1316" s="121"/>
      <c r="E1316" s="121"/>
      <c r="F1316" s="121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</row>
    <row r="1317" ht="15.75" customHeight="1">
      <c r="A1317" s="112"/>
      <c r="B1317" s="121"/>
      <c r="C1317" s="121"/>
      <c r="D1317" s="121"/>
      <c r="E1317" s="121"/>
      <c r="F1317" s="121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</row>
    <row r="1318" ht="15.75" customHeight="1">
      <c r="A1318" s="112"/>
      <c r="B1318" s="121"/>
      <c r="C1318" s="121"/>
      <c r="D1318" s="121"/>
      <c r="E1318" s="121"/>
      <c r="F1318" s="121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</row>
    <row r="1319" ht="15.75" customHeight="1">
      <c r="A1319" s="112"/>
      <c r="B1319" s="121"/>
      <c r="C1319" s="121"/>
      <c r="D1319" s="121"/>
      <c r="E1319" s="121"/>
      <c r="F1319" s="121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</row>
    <row r="1320" ht="15.75" customHeight="1">
      <c r="A1320" s="112"/>
      <c r="B1320" s="121"/>
      <c r="C1320" s="121"/>
      <c r="D1320" s="121"/>
      <c r="E1320" s="121"/>
      <c r="F1320" s="121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</row>
    <row r="1321" ht="15.75" customHeight="1">
      <c r="A1321" s="112"/>
      <c r="B1321" s="121"/>
      <c r="C1321" s="121"/>
      <c r="D1321" s="121"/>
      <c r="E1321" s="121"/>
      <c r="F1321" s="121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</row>
    <row r="1322" ht="15.75" customHeight="1">
      <c r="A1322" s="112"/>
      <c r="B1322" s="121"/>
      <c r="C1322" s="121"/>
      <c r="D1322" s="121"/>
      <c r="E1322" s="121"/>
      <c r="F1322" s="121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</row>
    <row r="1323" ht="15.75" customHeight="1">
      <c r="A1323" s="112"/>
      <c r="B1323" s="121"/>
      <c r="C1323" s="121"/>
      <c r="D1323" s="121"/>
      <c r="E1323" s="121"/>
      <c r="F1323" s="121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</row>
    <row r="1324" ht="15.75" customHeight="1">
      <c r="A1324" s="112"/>
      <c r="B1324" s="121"/>
      <c r="C1324" s="121"/>
      <c r="D1324" s="121"/>
      <c r="E1324" s="121"/>
      <c r="F1324" s="121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</row>
    <row r="1325" ht="15.75" customHeight="1">
      <c r="A1325" s="112"/>
      <c r="B1325" s="121"/>
      <c r="C1325" s="121"/>
      <c r="D1325" s="121"/>
      <c r="E1325" s="121"/>
      <c r="F1325" s="121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</row>
    <row r="1326" ht="15.75" customHeight="1">
      <c r="A1326" s="112"/>
      <c r="B1326" s="121"/>
      <c r="C1326" s="121"/>
      <c r="D1326" s="121"/>
      <c r="E1326" s="121"/>
      <c r="F1326" s="121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</row>
    <row r="1327" ht="15.75" customHeight="1">
      <c r="A1327" s="112"/>
      <c r="B1327" s="121"/>
      <c r="C1327" s="121"/>
      <c r="D1327" s="121"/>
      <c r="E1327" s="121"/>
      <c r="F1327" s="121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</row>
    <row r="1328" ht="15.75" customHeight="1">
      <c r="A1328" s="112"/>
      <c r="B1328" s="121"/>
      <c r="C1328" s="121"/>
      <c r="D1328" s="121"/>
      <c r="E1328" s="121"/>
      <c r="F1328" s="121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</row>
    <row r="1329" ht="15.75" customHeight="1">
      <c r="A1329" s="112"/>
      <c r="B1329" s="121"/>
      <c r="C1329" s="121"/>
      <c r="D1329" s="121"/>
      <c r="E1329" s="121"/>
      <c r="F1329" s="121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</row>
    <row r="1330" ht="15.75" customHeight="1">
      <c r="A1330" s="112"/>
      <c r="B1330" s="121"/>
      <c r="C1330" s="121"/>
      <c r="D1330" s="121"/>
      <c r="E1330" s="121"/>
      <c r="F1330" s="121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</row>
    <row r="1331" ht="15.75" customHeight="1">
      <c r="A1331" s="112"/>
      <c r="B1331" s="121"/>
      <c r="C1331" s="121"/>
      <c r="D1331" s="121"/>
      <c r="E1331" s="121"/>
      <c r="F1331" s="121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</row>
    <row r="1332" ht="15.75" customHeight="1">
      <c r="A1332" s="112"/>
      <c r="B1332" s="121"/>
      <c r="C1332" s="121"/>
      <c r="D1332" s="121"/>
      <c r="E1332" s="121"/>
      <c r="F1332" s="121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</row>
    <row r="1333" ht="15.75" customHeight="1">
      <c r="A1333" s="112"/>
      <c r="B1333" s="121"/>
      <c r="C1333" s="121"/>
      <c r="D1333" s="121"/>
      <c r="E1333" s="121"/>
      <c r="F1333" s="121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</row>
    <row r="1334" ht="15.75" customHeight="1">
      <c r="A1334" s="112"/>
      <c r="B1334" s="121"/>
      <c r="C1334" s="121"/>
      <c r="D1334" s="121"/>
      <c r="E1334" s="121"/>
      <c r="F1334" s="121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</row>
    <row r="1335" ht="15.75" customHeight="1">
      <c r="A1335" s="112"/>
      <c r="B1335" s="121"/>
      <c r="C1335" s="121"/>
      <c r="D1335" s="121"/>
      <c r="E1335" s="121"/>
      <c r="F1335" s="121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</row>
    <row r="1336" ht="15.75" customHeight="1">
      <c r="A1336" s="112"/>
      <c r="B1336" s="121"/>
      <c r="C1336" s="121"/>
      <c r="D1336" s="121"/>
      <c r="E1336" s="121"/>
      <c r="F1336" s="121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</row>
    <row r="1337" ht="15.75" customHeight="1">
      <c r="A1337" s="112"/>
      <c r="B1337" s="121"/>
      <c r="C1337" s="121"/>
      <c r="D1337" s="121"/>
      <c r="E1337" s="121"/>
      <c r="F1337" s="121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</row>
    <row r="1338" ht="15.75" customHeight="1">
      <c r="A1338" s="112"/>
      <c r="B1338" s="121"/>
      <c r="C1338" s="121"/>
      <c r="D1338" s="121"/>
      <c r="E1338" s="121"/>
      <c r="F1338" s="121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</row>
    <row r="1339" ht="15.75" customHeight="1">
      <c r="A1339" s="112"/>
      <c r="B1339" s="121"/>
      <c r="C1339" s="121"/>
      <c r="D1339" s="121"/>
      <c r="E1339" s="121"/>
      <c r="F1339" s="121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</row>
    <row r="1340" ht="15.75" customHeight="1">
      <c r="A1340" s="112"/>
      <c r="B1340" s="121"/>
      <c r="C1340" s="121"/>
      <c r="D1340" s="121"/>
      <c r="E1340" s="121"/>
      <c r="F1340" s="121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</row>
    <row r="1341" ht="15.75" customHeight="1">
      <c r="A1341" s="112"/>
      <c r="B1341" s="121"/>
      <c r="C1341" s="121"/>
      <c r="D1341" s="121"/>
      <c r="E1341" s="121"/>
      <c r="F1341" s="121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</row>
    <row r="1342" ht="15.75" customHeight="1">
      <c r="A1342" s="112"/>
      <c r="B1342" s="121"/>
      <c r="C1342" s="121"/>
      <c r="D1342" s="121"/>
      <c r="E1342" s="121"/>
      <c r="F1342" s="121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</row>
    <row r="1343" ht="15.75" customHeight="1">
      <c r="A1343" s="112"/>
      <c r="B1343" s="121"/>
      <c r="C1343" s="121"/>
      <c r="D1343" s="121"/>
      <c r="E1343" s="121"/>
      <c r="F1343" s="121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</row>
    <row r="1344" ht="15.75" customHeight="1">
      <c r="A1344" s="112"/>
      <c r="B1344" s="121"/>
      <c r="C1344" s="121"/>
      <c r="D1344" s="121"/>
      <c r="E1344" s="121"/>
      <c r="F1344" s="121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</row>
    <row r="1345" ht="15.75" customHeight="1">
      <c r="A1345" s="112"/>
      <c r="B1345" s="121"/>
      <c r="C1345" s="121"/>
      <c r="D1345" s="121"/>
      <c r="E1345" s="121"/>
      <c r="F1345" s="121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</row>
    <row r="1346" ht="15.75" customHeight="1">
      <c r="A1346" s="112"/>
      <c r="B1346" s="121"/>
      <c r="C1346" s="121"/>
      <c r="D1346" s="121"/>
      <c r="E1346" s="121"/>
      <c r="F1346" s="121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</row>
    <row r="1347" ht="15.75" customHeight="1">
      <c r="A1347" s="112"/>
      <c r="B1347" s="121"/>
      <c r="C1347" s="121"/>
      <c r="D1347" s="121"/>
      <c r="E1347" s="121"/>
      <c r="F1347" s="121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</row>
    <row r="1348" ht="15.75" customHeight="1">
      <c r="A1348" s="112"/>
      <c r="B1348" s="121"/>
      <c r="C1348" s="121"/>
      <c r="D1348" s="121"/>
      <c r="E1348" s="121"/>
      <c r="F1348" s="121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</row>
    <row r="1349" ht="15.75" customHeight="1">
      <c r="A1349" s="112"/>
      <c r="B1349" s="121"/>
      <c r="C1349" s="121"/>
      <c r="D1349" s="121"/>
      <c r="E1349" s="121"/>
      <c r="F1349" s="121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</row>
    <row r="1350" ht="15.75" customHeight="1">
      <c r="A1350" s="112"/>
      <c r="B1350" s="121"/>
      <c r="C1350" s="121"/>
      <c r="D1350" s="121"/>
      <c r="E1350" s="121"/>
      <c r="F1350" s="121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</row>
    <row r="1351" ht="15.75" customHeight="1">
      <c r="A1351" s="112"/>
      <c r="B1351" s="121"/>
      <c r="C1351" s="121"/>
      <c r="D1351" s="121"/>
      <c r="E1351" s="121"/>
      <c r="F1351" s="121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</row>
    <row r="1352" ht="15.75" customHeight="1">
      <c r="A1352" s="112"/>
      <c r="B1352" s="121"/>
      <c r="C1352" s="121"/>
      <c r="D1352" s="121"/>
      <c r="E1352" s="121"/>
      <c r="F1352" s="121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</row>
    <row r="1353" ht="15.75" customHeight="1">
      <c r="A1353" s="112"/>
      <c r="B1353" s="121"/>
      <c r="C1353" s="121"/>
      <c r="D1353" s="121"/>
      <c r="E1353" s="121"/>
      <c r="F1353" s="121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</row>
    <row r="1354" ht="15.75" customHeight="1">
      <c r="A1354" s="112"/>
      <c r="B1354" s="121"/>
      <c r="C1354" s="121"/>
      <c r="D1354" s="121"/>
      <c r="E1354" s="121"/>
      <c r="F1354" s="121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</row>
    <row r="1355" ht="15.75" customHeight="1">
      <c r="A1355" s="112"/>
      <c r="B1355" s="121"/>
      <c r="C1355" s="121"/>
      <c r="D1355" s="121"/>
      <c r="E1355" s="121"/>
      <c r="F1355" s="121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</row>
    <row r="1356" ht="15.75" customHeight="1">
      <c r="A1356" s="112"/>
      <c r="B1356" s="121"/>
      <c r="C1356" s="121"/>
      <c r="D1356" s="121"/>
      <c r="E1356" s="121"/>
      <c r="F1356" s="121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</row>
    <row r="1357" ht="15.75" customHeight="1">
      <c r="A1357" s="112"/>
      <c r="B1357" s="121"/>
      <c r="C1357" s="121"/>
      <c r="D1357" s="121"/>
      <c r="E1357" s="121"/>
      <c r="F1357" s="121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</row>
    <row r="1358" ht="15.75" customHeight="1">
      <c r="A1358" s="112"/>
      <c r="B1358" s="121"/>
      <c r="C1358" s="121"/>
      <c r="D1358" s="121"/>
      <c r="E1358" s="121"/>
      <c r="F1358" s="121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</row>
    <row r="1359" ht="15.75" customHeight="1">
      <c r="A1359" s="112"/>
      <c r="B1359" s="121"/>
      <c r="C1359" s="121"/>
      <c r="D1359" s="121"/>
      <c r="E1359" s="121"/>
      <c r="F1359" s="121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</row>
    <row r="1360" ht="15.75" customHeight="1">
      <c r="A1360" s="112"/>
      <c r="B1360" s="121"/>
      <c r="C1360" s="121"/>
      <c r="D1360" s="121"/>
      <c r="E1360" s="121"/>
      <c r="F1360" s="121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</row>
    <row r="1361" ht="15.75" customHeight="1">
      <c r="A1361" s="112"/>
      <c r="B1361" s="121"/>
      <c r="C1361" s="121"/>
      <c r="D1361" s="121"/>
      <c r="E1361" s="121"/>
      <c r="F1361" s="121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</row>
    <row r="1362" ht="15.75" customHeight="1">
      <c r="A1362" s="112"/>
      <c r="B1362" s="121"/>
      <c r="C1362" s="121"/>
      <c r="D1362" s="121"/>
      <c r="E1362" s="121"/>
      <c r="F1362" s="121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</row>
    <row r="1363" ht="15.75" customHeight="1">
      <c r="A1363" s="112"/>
      <c r="B1363" s="121"/>
      <c r="C1363" s="121"/>
      <c r="D1363" s="121"/>
      <c r="E1363" s="121"/>
      <c r="F1363" s="121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</row>
    <row r="1364" ht="15.75" customHeight="1">
      <c r="A1364" s="112"/>
      <c r="B1364" s="121"/>
      <c r="C1364" s="121"/>
      <c r="D1364" s="121"/>
      <c r="E1364" s="121"/>
      <c r="F1364" s="121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</row>
    <row r="1365" ht="15.75" customHeight="1">
      <c r="A1365" s="112"/>
      <c r="B1365" s="121"/>
      <c r="C1365" s="121"/>
      <c r="D1365" s="121"/>
      <c r="E1365" s="121"/>
      <c r="F1365" s="121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</row>
    <row r="1366" ht="15.75" customHeight="1">
      <c r="A1366" s="112"/>
      <c r="B1366" s="121"/>
      <c r="C1366" s="121"/>
      <c r="D1366" s="121"/>
      <c r="E1366" s="121"/>
      <c r="F1366" s="121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</row>
    <row r="1367" ht="15.75" customHeight="1">
      <c r="A1367" s="112"/>
      <c r="B1367" s="121"/>
      <c r="C1367" s="121"/>
      <c r="D1367" s="121"/>
      <c r="E1367" s="121"/>
      <c r="F1367" s="121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</row>
    <row r="1368" ht="15.75" customHeight="1">
      <c r="A1368" s="112"/>
      <c r="B1368" s="121"/>
      <c r="C1368" s="121"/>
      <c r="D1368" s="121"/>
      <c r="E1368" s="121"/>
      <c r="F1368" s="121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</row>
    <row r="1369" ht="15.75" customHeight="1">
      <c r="A1369" s="112"/>
      <c r="B1369" s="121"/>
      <c r="C1369" s="121"/>
      <c r="D1369" s="121"/>
      <c r="E1369" s="121"/>
      <c r="F1369" s="121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</row>
    <row r="1370" ht="15.75" customHeight="1">
      <c r="A1370" s="112"/>
      <c r="B1370" s="121"/>
      <c r="C1370" s="121"/>
      <c r="D1370" s="121"/>
      <c r="E1370" s="121"/>
      <c r="F1370" s="121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</row>
    <row r="1371" ht="15.75" customHeight="1">
      <c r="A1371" s="112"/>
      <c r="B1371" s="121"/>
      <c r="C1371" s="121"/>
      <c r="D1371" s="121"/>
      <c r="E1371" s="121"/>
      <c r="F1371" s="121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</row>
    <row r="1372" ht="15.75" customHeight="1">
      <c r="A1372" s="112"/>
      <c r="B1372" s="121"/>
      <c r="C1372" s="121"/>
      <c r="D1372" s="121"/>
      <c r="E1372" s="121"/>
      <c r="F1372" s="121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</row>
    <row r="1373" ht="15.75" customHeight="1">
      <c r="A1373" s="112"/>
      <c r="B1373" s="121"/>
      <c r="C1373" s="121"/>
      <c r="D1373" s="121"/>
      <c r="E1373" s="121"/>
      <c r="F1373" s="121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</row>
    <row r="1374" ht="15.75" customHeight="1">
      <c r="A1374" s="112"/>
      <c r="B1374" s="121"/>
      <c r="C1374" s="121"/>
      <c r="D1374" s="121"/>
      <c r="E1374" s="121"/>
      <c r="F1374" s="121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</row>
    <row r="1375" ht="15.75" customHeight="1">
      <c r="A1375" s="112"/>
      <c r="B1375" s="121"/>
      <c r="C1375" s="121"/>
      <c r="D1375" s="121"/>
      <c r="E1375" s="121"/>
      <c r="F1375" s="121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</row>
    <row r="1376" ht="15.75" customHeight="1">
      <c r="A1376" s="112"/>
      <c r="B1376" s="121"/>
      <c r="C1376" s="121"/>
      <c r="D1376" s="121"/>
      <c r="E1376" s="121"/>
      <c r="F1376" s="121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</row>
    <row r="1377" ht="15.75" customHeight="1">
      <c r="A1377" s="112"/>
      <c r="B1377" s="121"/>
      <c r="C1377" s="121"/>
      <c r="D1377" s="121"/>
      <c r="E1377" s="121"/>
      <c r="F1377" s="121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</row>
    <row r="1378" ht="15.75" customHeight="1">
      <c r="A1378" s="112"/>
      <c r="B1378" s="121"/>
      <c r="C1378" s="121"/>
      <c r="D1378" s="121"/>
      <c r="E1378" s="121"/>
      <c r="F1378" s="121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</row>
    <row r="1379" ht="15.75" customHeight="1">
      <c r="A1379" s="112"/>
      <c r="B1379" s="121"/>
      <c r="C1379" s="121"/>
      <c r="D1379" s="121"/>
      <c r="E1379" s="121"/>
      <c r="F1379" s="121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</row>
    <row r="1380" ht="15.75" customHeight="1">
      <c r="A1380" s="112"/>
      <c r="B1380" s="121"/>
      <c r="C1380" s="121"/>
      <c r="D1380" s="121"/>
      <c r="E1380" s="121"/>
      <c r="F1380" s="121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</row>
    <row r="1381" ht="15.75" customHeight="1">
      <c r="A1381" s="112"/>
      <c r="B1381" s="121"/>
      <c r="C1381" s="121"/>
      <c r="D1381" s="121"/>
      <c r="E1381" s="121"/>
      <c r="F1381" s="121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</row>
    <row r="1382" ht="15.75" customHeight="1">
      <c r="A1382" s="112"/>
      <c r="B1382" s="121"/>
      <c r="C1382" s="121"/>
      <c r="D1382" s="121"/>
      <c r="E1382" s="121"/>
      <c r="F1382" s="121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</row>
    <row r="1383" ht="15.75" customHeight="1">
      <c r="A1383" s="112"/>
      <c r="B1383" s="121"/>
      <c r="C1383" s="121"/>
      <c r="D1383" s="121"/>
      <c r="E1383" s="121"/>
      <c r="F1383" s="121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</row>
    <row r="1384" ht="15.75" customHeight="1">
      <c r="A1384" s="112"/>
      <c r="B1384" s="121"/>
      <c r="C1384" s="121"/>
      <c r="D1384" s="121"/>
      <c r="E1384" s="121"/>
      <c r="F1384" s="121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</row>
    <row r="1385" ht="15.75" customHeight="1">
      <c r="A1385" s="112"/>
      <c r="B1385" s="121"/>
      <c r="C1385" s="121"/>
      <c r="D1385" s="121"/>
      <c r="E1385" s="121"/>
      <c r="F1385" s="121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</row>
    <row r="1386" ht="15.75" customHeight="1">
      <c r="A1386" s="112"/>
      <c r="B1386" s="121"/>
      <c r="C1386" s="121"/>
      <c r="D1386" s="121"/>
      <c r="E1386" s="121"/>
      <c r="F1386" s="121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</row>
    <row r="1387" ht="15.75" customHeight="1">
      <c r="A1387" s="112"/>
      <c r="B1387" s="121"/>
      <c r="C1387" s="121"/>
      <c r="D1387" s="121"/>
      <c r="E1387" s="121"/>
      <c r="F1387" s="121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</row>
    <row r="1388" ht="15.75" customHeight="1">
      <c r="A1388" s="112"/>
      <c r="B1388" s="121"/>
      <c r="C1388" s="121"/>
      <c r="D1388" s="121"/>
      <c r="E1388" s="121"/>
      <c r="F1388" s="121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</row>
    <row r="1389" ht="15.75" customHeight="1">
      <c r="A1389" s="112"/>
      <c r="B1389" s="121"/>
      <c r="C1389" s="121"/>
      <c r="D1389" s="121"/>
      <c r="E1389" s="121"/>
      <c r="F1389" s="121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</row>
    <row r="1390" ht="15.75" customHeight="1">
      <c r="A1390" s="112"/>
      <c r="B1390" s="121"/>
      <c r="C1390" s="121"/>
      <c r="D1390" s="121"/>
      <c r="E1390" s="121"/>
      <c r="F1390" s="121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</row>
    <row r="1391" ht="15.75" customHeight="1">
      <c r="A1391" s="112"/>
      <c r="B1391" s="121"/>
      <c r="C1391" s="121"/>
      <c r="D1391" s="121"/>
      <c r="E1391" s="121"/>
      <c r="F1391" s="121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</row>
    <row r="1392" ht="15.75" customHeight="1">
      <c r="A1392" s="112"/>
      <c r="B1392" s="121"/>
      <c r="C1392" s="121"/>
      <c r="D1392" s="121"/>
      <c r="E1392" s="121"/>
      <c r="F1392" s="121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</row>
    <row r="1393" ht="15.75" customHeight="1">
      <c r="A1393" s="112"/>
      <c r="B1393" s="121"/>
      <c r="C1393" s="121"/>
      <c r="D1393" s="121"/>
      <c r="E1393" s="121"/>
      <c r="F1393" s="121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</row>
    <row r="1394" ht="15.75" customHeight="1">
      <c r="A1394" s="112"/>
      <c r="B1394" s="121"/>
      <c r="C1394" s="121"/>
      <c r="D1394" s="121"/>
      <c r="E1394" s="121"/>
      <c r="F1394" s="121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</row>
    <row r="1395" ht="15.75" customHeight="1">
      <c r="A1395" s="112"/>
      <c r="B1395" s="121"/>
      <c r="C1395" s="121"/>
      <c r="D1395" s="121"/>
      <c r="E1395" s="121"/>
      <c r="F1395" s="121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</row>
    <row r="1396" ht="15.75" customHeight="1">
      <c r="A1396" s="112"/>
      <c r="B1396" s="121"/>
      <c r="C1396" s="121"/>
      <c r="D1396" s="121"/>
      <c r="E1396" s="121"/>
      <c r="F1396" s="121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</row>
    <row r="1397" ht="15.75" customHeight="1">
      <c r="A1397" s="112"/>
      <c r="B1397" s="121"/>
      <c r="C1397" s="121"/>
      <c r="D1397" s="121"/>
      <c r="E1397" s="121"/>
      <c r="F1397" s="121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</row>
    <row r="1398" ht="15.75" customHeight="1">
      <c r="A1398" s="112"/>
      <c r="B1398" s="121"/>
      <c r="C1398" s="121"/>
      <c r="D1398" s="121"/>
      <c r="E1398" s="121"/>
      <c r="F1398" s="121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</row>
    <row r="1399" ht="15.75" customHeight="1">
      <c r="A1399" s="112"/>
      <c r="B1399" s="121"/>
      <c r="C1399" s="121"/>
      <c r="D1399" s="121"/>
      <c r="E1399" s="121"/>
      <c r="F1399" s="121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</row>
    <row r="1400" ht="15.75" customHeight="1">
      <c r="A1400" s="112"/>
      <c r="B1400" s="121"/>
      <c r="C1400" s="121"/>
      <c r="D1400" s="121"/>
      <c r="E1400" s="121"/>
      <c r="F1400" s="121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</row>
    <row r="1401" ht="15.75" customHeight="1">
      <c r="A1401" s="112"/>
      <c r="B1401" s="121"/>
      <c r="C1401" s="121"/>
      <c r="D1401" s="121"/>
      <c r="E1401" s="121"/>
      <c r="F1401" s="121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</row>
    <row r="1402" ht="15.75" customHeight="1">
      <c r="A1402" s="112"/>
      <c r="B1402" s="121"/>
      <c r="C1402" s="121"/>
      <c r="D1402" s="121"/>
      <c r="E1402" s="121"/>
      <c r="F1402" s="121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</row>
    <row r="1403" ht="15.75" customHeight="1">
      <c r="A1403" s="112"/>
      <c r="B1403" s="121"/>
      <c r="C1403" s="121"/>
      <c r="D1403" s="121"/>
      <c r="E1403" s="121"/>
      <c r="F1403" s="121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</row>
    <row r="1404" ht="15.75" customHeight="1">
      <c r="A1404" s="112"/>
      <c r="B1404" s="121"/>
      <c r="C1404" s="121"/>
      <c r="D1404" s="121"/>
      <c r="E1404" s="121"/>
      <c r="F1404" s="121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</row>
    <row r="1405" ht="15.75" customHeight="1">
      <c r="A1405" s="112"/>
      <c r="B1405" s="121"/>
      <c r="C1405" s="121"/>
      <c r="D1405" s="121"/>
      <c r="E1405" s="121"/>
      <c r="F1405" s="121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</row>
    <row r="1406" ht="15.75" customHeight="1">
      <c r="A1406" s="112"/>
      <c r="B1406" s="121"/>
      <c r="C1406" s="121"/>
      <c r="D1406" s="121"/>
      <c r="E1406" s="121"/>
      <c r="F1406" s="121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</row>
    <row r="1407" ht="15.75" customHeight="1">
      <c r="A1407" s="112"/>
      <c r="B1407" s="121"/>
      <c r="C1407" s="121"/>
      <c r="D1407" s="121"/>
      <c r="E1407" s="121"/>
      <c r="F1407" s="121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</row>
    <row r="1408" ht="15.75" customHeight="1">
      <c r="A1408" s="112"/>
      <c r="B1408" s="121"/>
      <c r="C1408" s="121"/>
      <c r="D1408" s="121"/>
      <c r="E1408" s="121"/>
      <c r="F1408" s="121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</row>
    <row r="1409" ht="15.75" customHeight="1">
      <c r="A1409" s="112"/>
      <c r="B1409" s="121"/>
      <c r="C1409" s="121"/>
      <c r="D1409" s="121"/>
      <c r="E1409" s="121"/>
      <c r="F1409" s="121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</row>
    <row r="1410" ht="15.75" customHeight="1">
      <c r="A1410" s="112"/>
      <c r="B1410" s="121"/>
      <c r="C1410" s="121"/>
      <c r="D1410" s="121"/>
      <c r="E1410" s="121"/>
      <c r="F1410" s="121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</row>
    <row r="1411" ht="15.75" customHeight="1">
      <c r="A1411" s="112"/>
      <c r="B1411" s="121"/>
      <c r="C1411" s="121"/>
      <c r="D1411" s="121"/>
      <c r="E1411" s="121"/>
      <c r="F1411" s="121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</row>
    <row r="1412" ht="15.75" customHeight="1">
      <c r="A1412" s="112"/>
      <c r="B1412" s="121"/>
      <c r="C1412" s="121"/>
      <c r="D1412" s="121"/>
      <c r="E1412" s="121"/>
      <c r="F1412" s="121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</row>
    <row r="1413" ht="15.75" customHeight="1">
      <c r="A1413" s="112"/>
      <c r="B1413" s="121"/>
      <c r="C1413" s="121"/>
      <c r="D1413" s="121"/>
      <c r="E1413" s="121"/>
      <c r="F1413" s="121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</row>
    <row r="1414" ht="15.75" customHeight="1">
      <c r="A1414" s="112"/>
      <c r="B1414" s="121"/>
      <c r="C1414" s="121"/>
      <c r="D1414" s="121"/>
      <c r="E1414" s="121"/>
      <c r="F1414" s="121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</row>
    <row r="1415" ht="15.75" customHeight="1">
      <c r="A1415" s="112"/>
      <c r="B1415" s="121"/>
      <c r="C1415" s="121"/>
      <c r="D1415" s="121"/>
      <c r="E1415" s="121"/>
      <c r="F1415" s="121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</row>
    <row r="1416" ht="15.75" customHeight="1">
      <c r="A1416" s="112"/>
      <c r="B1416" s="121"/>
      <c r="C1416" s="121"/>
      <c r="D1416" s="121"/>
      <c r="E1416" s="121"/>
      <c r="F1416" s="121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</row>
    <row r="1417" ht="15.75" customHeight="1">
      <c r="A1417" s="112"/>
      <c r="B1417" s="121"/>
      <c r="C1417" s="121"/>
      <c r="D1417" s="121"/>
      <c r="E1417" s="121"/>
      <c r="F1417" s="121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</row>
    <row r="1418" ht="15.75" customHeight="1">
      <c r="A1418" s="112"/>
      <c r="B1418" s="121"/>
      <c r="C1418" s="121"/>
      <c r="D1418" s="121"/>
      <c r="E1418" s="121"/>
      <c r="F1418" s="121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</row>
    <row r="1419" ht="15.75" customHeight="1">
      <c r="A1419" s="112"/>
      <c r="B1419" s="121"/>
      <c r="C1419" s="121"/>
      <c r="D1419" s="121"/>
      <c r="E1419" s="121"/>
      <c r="F1419" s="121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</row>
    <row r="1420" ht="15.75" customHeight="1">
      <c r="A1420" s="112"/>
      <c r="B1420" s="121"/>
      <c r="C1420" s="121"/>
      <c r="D1420" s="121"/>
      <c r="E1420" s="121"/>
      <c r="F1420" s="121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</row>
    <row r="1421" ht="15.75" customHeight="1">
      <c r="A1421" s="112"/>
      <c r="B1421" s="121"/>
      <c r="C1421" s="121"/>
      <c r="D1421" s="121"/>
      <c r="E1421" s="121"/>
      <c r="F1421" s="121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</row>
    <row r="1422" ht="15.75" customHeight="1">
      <c r="A1422" s="112"/>
      <c r="B1422" s="121"/>
      <c r="C1422" s="121"/>
      <c r="D1422" s="121"/>
      <c r="E1422" s="121"/>
      <c r="F1422" s="121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</row>
    <row r="1423" ht="15.75" customHeight="1">
      <c r="A1423" s="112"/>
      <c r="B1423" s="121"/>
      <c r="C1423" s="121"/>
      <c r="D1423" s="121"/>
      <c r="E1423" s="121"/>
      <c r="F1423" s="121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</row>
    <row r="1424" ht="15.75" customHeight="1">
      <c r="A1424" s="112"/>
      <c r="B1424" s="121"/>
      <c r="C1424" s="121"/>
      <c r="D1424" s="121"/>
      <c r="E1424" s="121"/>
      <c r="F1424" s="121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</row>
    <row r="1425" ht="15.75" customHeight="1">
      <c r="A1425" s="112"/>
      <c r="B1425" s="121"/>
      <c r="C1425" s="121"/>
      <c r="D1425" s="121"/>
      <c r="E1425" s="121"/>
      <c r="F1425" s="121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</row>
    <row r="1426" ht="15.75" customHeight="1">
      <c r="A1426" s="112"/>
      <c r="B1426" s="121"/>
      <c r="C1426" s="121"/>
      <c r="D1426" s="121"/>
      <c r="E1426" s="121"/>
      <c r="F1426" s="121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</row>
    <row r="1427" ht="15.75" customHeight="1">
      <c r="A1427" s="112"/>
      <c r="B1427" s="121"/>
      <c r="C1427" s="121"/>
      <c r="D1427" s="121"/>
      <c r="E1427" s="121"/>
      <c r="F1427" s="121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</row>
    <row r="1428" ht="15.75" customHeight="1">
      <c r="A1428" s="112"/>
      <c r="B1428" s="121"/>
      <c r="C1428" s="121"/>
      <c r="D1428" s="121"/>
      <c r="E1428" s="121"/>
      <c r="F1428" s="121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</row>
    <row r="1429" ht="15.75" customHeight="1">
      <c r="A1429" s="112"/>
      <c r="B1429" s="121"/>
      <c r="C1429" s="121"/>
      <c r="D1429" s="121"/>
      <c r="E1429" s="121"/>
      <c r="F1429" s="121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</row>
    <row r="1430" ht="15.75" customHeight="1">
      <c r="A1430" s="112"/>
      <c r="B1430" s="121"/>
      <c r="C1430" s="121"/>
      <c r="D1430" s="121"/>
      <c r="E1430" s="121"/>
      <c r="F1430" s="121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</row>
    <row r="1431" ht="15.75" customHeight="1">
      <c r="A1431" s="112"/>
      <c r="B1431" s="121"/>
      <c r="C1431" s="121"/>
      <c r="D1431" s="121"/>
      <c r="E1431" s="121"/>
      <c r="F1431" s="121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</row>
    <row r="1432" ht="15.75" customHeight="1">
      <c r="A1432" s="112"/>
      <c r="B1432" s="121"/>
      <c r="C1432" s="121"/>
      <c r="D1432" s="121"/>
      <c r="E1432" s="121"/>
      <c r="F1432" s="121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</row>
    <row r="1433" ht="15.75" customHeight="1">
      <c r="A1433" s="112"/>
      <c r="B1433" s="121"/>
      <c r="C1433" s="121"/>
      <c r="D1433" s="121"/>
      <c r="E1433" s="121"/>
      <c r="F1433" s="121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</row>
    <row r="1434" ht="15.75" customHeight="1">
      <c r="A1434" s="112"/>
      <c r="B1434" s="121"/>
      <c r="C1434" s="121"/>
      <c r="D1434" s="121"/>
      <c r="E1434" s="121"/>
      <c r="F1434" s="121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</row>
    <row r="1435" ht="15.75" customHeight="1">
      <c r="A1435" s="112"/>
      <c r="B1435" s="121"/>
      <c r="C1435" s="121"/>
      <c r="D1435" s="121"/>
      <c r="E1435" s="121"/>
      <c r="F1435" s="121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</row>
    <row r="1436" ht="15.75" customHeight="1">
      <c r="A1436" s="112"/>
      <c r="B1436" s="121"/>
      <c r="C1436" s="121"/>
      <c r="D1436" s="121"/>
      <c r="E1436" s="121"/>
      <c r="F1436" s="121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</row>
    <row r="1437" ht="15.75" customHeight="1">
      <c r="A1437" s="112"/>
      <c r="B1437" s="121"/>
      <c r="C1437" s="121"/>
      <c r="D1437" s="121"/>
      <c r="E1437" s="121"/>
      <c r="F1437" s="121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</row>
    <row r="1438" ht="15.75" customHeight="1">
      <c r="A1438" s="112"/>
      <c r="B1438" s="121"/>
      <c r="C1438" s="121"/>
      <c r="D1438" s="121"/>
      <c r="E1438" s="121"/>
      <c r="F1438" s="121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</row>
    <row r="1439" ht="15.75" customHeight="1">
      <c r="A1439" s="112"/>
      <c r="B1439" s="121"/>
      <c r="C1439" s="121"/>
      <c r="D1439" s="121"/>
      <c r="E1439" s="121"/>
      <c r="F1439" s="121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</row>
    <row r="1440" ht="15.75" customHeight="1">
      <c r="A1440" s="112"/>
      <c r="B1440" s="121"/>
      <c r="C1440" s="121"/>
      <c r="D1440" s="121"/>
      <c r="E1440" s="121"/>
      <c r="F1440" s="121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</row>
    <row r="1441" ht="15.75" customHeight="1">
      <c r="A1441" s="112"/>
      <c r="B1441" s="121"/>
      <c r="C1441" s="121"/>
      <c r="D1441" s="121"/>
      <c r="E1441" s="121"/>
      <c r="F1441" s="121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</row>
    <row r="1442" ht="15.75" customHeight="1">
      <c r="A1442" s="112"/>
      <c r="B1442" s="121"/>
      <c r="C1442" s="121"/>
      <c r="D1442" s="121"/>
      <c r="E1442" s="121"/>
      <c r="F1442" s="121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</row>
    <row r="1443" ht="15.75" customHeight="1">
      <c r="A1443" s="112"/>
      <c r="B1443" s="121"/>
      <c r="C1443" s="121"/>
      <c r="D1443" s="121"/>
      <c r="E1443" s="121"/>
      <c r="F1443" s="121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</row>
    <row r="1444" ht="15.75" customHeight="1">
      <c r="A1444" s="112"/>
      <c r="B1444" s="121"/>
      <c r="C1444" s="121"/>
      <c r="D1444" s="121"/>
      <c r="E1444" s="121"/>
      <c r="F1444" s="121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</row>
    <row r="1445" ht="15.75" customHeight="1">
      <c r="A1445" s="112"/>
      <c r="B1445" s="121"/>
      <c r="C1445" s="121"/>
      <c r="D1445" s="121"/>
      <c r="E1445" s="121"/>
      <c r="F1445" s="121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</row>
    <row r="1446" ht="15.75" customHeight="1">
      <c r="A1446" s="112"/>
      <c r="B1446" s="121"/>
      <c r="C1446" s="121"/>
      <c r="D1446" s="121"/>
      <c r="E1446" s="121"/>
      <c r="F1446" s="121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</row>
    <row r="1447" ht="15.75" customHeight="1">
      <c r="A1447" s="112"/>
      <c r="B1447" s="121"/>
      <c r="C1447" s="121"/>
      <c r="D1447" s="121"/>
      <c r="E1447" s="121"/>
      <c r="F1447" s="121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</row>
    <row r="1448" ht="15.75" customHeight="1">
      <c r="A1448" s="112"/>
      <c r="B1448" s="121"/>
      <c r="C1448" s="121"/>
      <c r="D1448" s="121"/>
      <c r="E1448" s="121"/>
      <c r="F1448" s="121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</row>
    <row r="1449" ht="15.75" customHeight="1">
      <c r="A1449" s="112"/>
      <c r="B1449" s="121"/>
      <c r="C1449" s="121"/>
      <c r="D1449" s="121"/>
      <c r="E1449" s="121"/>
      <c r="F1449" s="121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</row>
    <row r="1450" ht="15.75" customHeight="1">
      <c r="A1450" s="112"/>
      <c r="B1450" s="121"/>
      <c r="C1450" s="121"/>
      <c r="D1450" s="121"/>
      <c r="E1450" s="121"/>
      <c r="F1450" s="121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</row>
    <row r="1451" ht="15.75" customHeight="1">
      <c r="A1451" s="112"/>
      <c r="B1451" s="121"/>
      <c r="C1451" s="121"/>
      <c r="D1451" s="121"/>
      <c r="E1451" s="121"/>
      <c r="F1451" s="121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</row>
    <row r="1452" ht="15.75" customHeight="1">
      <c r="A1452" s="112"/>
      <c r="B1452" s="121"/>
      <c r="C1452" s="121"/>
      <c r="D1452" s="121"/>
      <c r="E1452" s="121"/>
      <c r="F1452" s="121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</row>
    <row r="1453" ht="15.75" customHeight="1">
      <c r="A1453" s="112"/>
      <c r="B1453" s="121"/>
      <c r="C1453" s="121"/>
      <c r="D1453" s="121"/>
      <c r="E1453" s="121"/>
      <c r="F1453" s="121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</row>
    <row r="1454" ht="15.75" customHeight="1">
      <c r="A1454" s="112"/>
      <c r="B1454" s="121"/>
      <c r="C1454" s="121"/>
      <c r="D1454" s="121"/>
      <c r="E1454" s="121"/>
      <c r="F1454" s="121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</row>
    <row r="1455" ht="15.75" customHeight="1">
      <c r="A1455" s="112"/>
      <c r="B1455" s="121"/>
      <c r="C1455" s="121"/>
      <c r="D1455" s="121"/>
      <c r="E1455" s="121"/>
      <c r="F1455" s="121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</row>
    <row r="1456" ht="15.75" customHeight="1">
      <c r="A1456" s="112"/>
      <c r="B1456" s="121"/>
      <c r="C1456" s="121"/>
      <c r="D1456" s="121"/>
      <c r="E1456" s="121"/>
      <c r="F1456" s="121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</row>
    <row r="1457" ht="15.75" customHeight="1">
      <c r="A1457" s="112"/>
      <c r="B1457" s="121"/>
      <c r="C1457" s="121"/>
      <c r="D1457" s="121"/>
      <c r="E1457" s="121"/>
      <c r="F1457" s="121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</row>
    <row r="1458" ht="15.75" customHeight="1">
      <c r="A1458" s="112"/>
      <c r="B1458" s="121"/>
      <c r="C1458" s="121"/>
      <c r="D1458" s="121"/>
      <c r="E1458" s="121"/>
      <c r="F1458" s="121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</row>
    <row r="1459" ht="15.75" customHeight="1">
      <c r="A1459" s="112"/>
      <c r="B1459" s="121"/>
      <c r="C1459" s="121"/>
      <c r="D1459" s="121"/>
      <c r="E1459" s="121"/>
      <c r="F1459" s="121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</row>
    <row r="1460" ht="15.75" customHeight="1">
      <c r="A1460" s="112"/>
      <c r="B1460" s="121"/>
      <c r="C1460" s="121"/>
      <c r="D1460" s="121"/>
      <c r="E1460" s="121"/>
      <c r="F1460" s="121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</row>
    <row r="1461" ht="15.75" customHeight="1">
      <c r="A1461" s="112"/>
      <c r="B1461" s="121"/>
      <c r="C1461" s="121"/>
      <c r="D1461" s="121"/>
      <c r="E1461" s="121"/>
      <c r="F1461" s="121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</row>
    <row r="1462" ht="15.75" customHeight="1">
      <c r="A1462" s="112"/>
      <c r="B1462" s="121"/>
      <c r="C1462" s="121"/>
      <c r="D1462" s="121"/>
      <c r="E1462" s="121"/>
      <c r="F1462" s="121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</row>
    <row r="1463" ht="15.75" customHeight="1">
      <c r="A1463" s="112"/>
      <c r="B1463" s="121"/>
      <c r="C1463" s="121"/>
      <c r="D1463" s="121"/>
      <c r="E1463" s="121"/>
      <c r="F1463" s="121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</row>
    <row r="1464" ht="15.75" customHeight="1">
      <c r="A1464" s="112"/>
      <c r="B1464" s="121"/>
      <c r="C1464" s="121"/>
      <c r="D1464" s="121"/>
      <c r="E1464" s="121"/>
      <c r="F1464" s="121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</row>
    <row r="1465" ht="15.75" customHeight="1">
      <c r="A1465" s="112"/>
      <c r="B1465" s="121"/>
      <c r="C1465" s="121"/>
      <c r="D1465" s="121"/>
      <c r="E1465" s="121"/>
      <c r="F1465" s="121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</row>
    <row r="1466" ht="15.75" customHeight="1">
      <c r="A1466" s="112"/>
      <c r="B1466" s="121"/>
      <c r="C1466" s="121"/>
      <c r="D1466" s="121"/>
      <c r="E1466" s="121"/>
      <c r="F1466" s="121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</row>
    <row r="1467" ht="15.75" customHeight="1">
      <c r="A1467" s="112"/>
      <c r="B1467" s="121"/>
      <c r="C1467" s="121"/>
      <c r="D1467" s="121"/>
      <c r="E1467" s="121"/>
      <c r="F1467" s="121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</row>
    <row r="1468" ht="15.75" customHeight="1">
      <c r="A1468" s="112"/>
      <c r="B1468" s="121"/>
      <c r="C1468" s="121"/>
      <c r="D1468" s="121"/>
      <c r="E1468" s="121"/>
      <c r="F1468" s="121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</row>
    <row r="1469" ht="15.75" customHeight="1">
      <c r="A1469" s="112"/>
      <c r="B1469" s="121"/>
      <c r="C1469" s="121"/>
      <c r="D1469" s="121"/>
      <c r="E1469" s="121"/>
      <c r="F1469" s="121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</row>
    <row r="1470" ht="15.75" customHeight="1">
      <c r="A1470" s="112"/>
      <c r="B1470" s="121"/>
      <c r="C1470" s="121"/>
      <c r="D1470" s="121"/>
      <c r="E1470" s="121"/>
      <c r="F1470" s="121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</row>
    <row r="1471" ht="15.75" customHeight="1">
      <c r="A1471" s="112"/>
      <c r="B1471" s="121"/>
      <c r="C1471" s="121"/>
      <c r="D1471" s="121"/>
      <c r="E1471" s="121"/>
      <c r="F1471" s="121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</row>
    <row r="1472" ht="15.75" customHeight="1">
      <c r="A1472" s="112"/>
      <c r="B1472" s="121"/>
      <c r="C1472" s="121"/>
      <c r="D1472" s="121"/>
      <c r="E1472" s="121"/>
      <c r="F1472" s="121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</row>
    <row r="1473" ht="15.75" customHeight="1">
      <c r="A1473" s="112"/>
      <c r="B1473" s="121"/>
      <c r="C1473" s="121"/>
      <c r="D1473" s="121"/>
      <c r="E1473" s="121"/>
      <c r="F1473" s="121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</row>
    <row r="1474" ht="15.75" customHeight="1">
      <c r="A1474" s="112"/>
      <c r="B1474" s="121"/>
      <c r="C1474" s="121"/>
      <c r="D1474" s="121"/>
      <c r="E1474" s="121"/>
      <c r="F1474" s="121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</row>
    <row r="1475" ht="15.75" customHeight="1">
      <c r="A1475" s="112"/>
      <c r="B1475" s="121"/>
      <c r="C1475" s="121"/>
      <c r="D1475" s="121"/>
      <c r="E1475" s="121"/>
      <c r="F1475" s="121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</row>
    <row r="1476" ht="15.75" customHeight="1">
      <c r="A1476" s="112"/>
      <c r="B1476" s="121"/>
      <c r="C1476" s="121"/>
      <c r="D1476" s="121"/>
      <c r="E1476" s="121"/>
      <c r="F1476" s="121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</row>
    <row r="1477" ht="15.75" customHeight="1">
      <c r="A1477" s="112"/>
      <c r="B1477" s="121"/>
      <c r="C1477" s="121"/>
      <c r="D1477" s="121"/>
      <c r="E1477" s="121"/>
      <c r="F1477" s="121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</row>
    <row r="1478" ht="15.75" customHeight="1">
      <c r="A1478" s="112"/>
      <c r="B1478" s="121"/>
      <c r="C1478" s="121"/>
      <c r="D1478" s="121"/>
      <c r="E1478" s="121"/>
      <c r="F1478" s="121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</row>
    <row r="1479" ht="15.75" customHeight="1">
      <c r="A1479" s="112"/>
      <c r="B1479" s="121"/>
      <c r="C1479" s="121"/>
      <c r="D1479" s="121"/>
      <c r="E1479" s="121"/>
      <c r="F1479" s="121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</row>
    <row r="1480" ht="15.75" customHeight="1">
      <c r="A1480" s="112"/>
      <c r="B1480" s="121"/>
      <c r="C1480" s="121"/>
      <c r="D1480" s="121"/>
      <c r="E1480" s="121"/>
      <c r="F1480" s="121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</row>
    <row r="1481" ht="15.75" customHeight="1">
      <c r="A1481" s="112"/>
      <c r="B1481" s="121"/>
      <c r="C1481" s="121"/>
      <c r="D1481" s="121"/>
      <c r="E1481" s="121"/>
      <c r="F1481" s="121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</row>
    <row r="1482" ht="15.75" customHeight="1">
      <c r="A1482" s="112"/>
      <c r="B1482" s="121"/>
      <c r="C1482" s="121"/>
      <c r="D1482" s="121"/>
      <c r="E1482" s="121"/>
      <c r="F1482" s="121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</row>
    <row r="1483" ht="15.75" customHeight="1">
      <c r="A1483" s="112"/>
      <c r="B1483" s="121"/>
      <c r="C1483" s="121"/>
      <c r="D1483" s="121"/>
      <c r="E1483" s="121"/>
      <c r="F1483" s="121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</row>
    <row r="1484" ht="15.75" customHeight="1">
      <c r="A1484" s="112"/>
      <c r="B1484" s="121"/>
      <c r="C1484" s="121"/>
      <c r="D1484" s="121"/>
      <c r="E1484" s="121"/>
      <c r="F1484" s="121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</row>
    <row r="1485" ht="15.75" customHeight="1">
      <c r="A1485" s="112"/>
      <c r="B1485" s="121"/>
      <c r="C1485" s="121"/>
      <c r="D1485" s="121"/>
      <c r="E1485" s="121"/>
      <c r="F1485" s="121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</row>
    <row r="1486" ht="15.75" customHeight="1">
      <c r="A1486" s="112"/>
      <c r="B1486" s="121"/>
      <c r="C1486" s="121"/>
      <c r="D1486" s="121"/>
      <c r="E1486" s="121"/>
      <c r="F1486" s="121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</row>
    <row r="1487" ht="15.75" customHeight="1">
      <c r="A1487" s="112"/>
      <c r="B1487" s="121"/>
      <c r="C1487" s="121"/>
      <c r="D1487" s="121"/>
      <c r="E1487" s="121"/>
      <c r="F1487" s="121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</row>
    <row r="1488" ht="15.75" customHeight="1">
      <c r="A1488" s="112"/>
      <c r="B1488" s="121"/>
      <c r="C1488" s="121"/>
      <c r="D1488" s="121"/>
      <c r="E1488" s="121"/>
      <c r="F1488" s="121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</row>
    <row r="1489" ht="15.75" customHeight="1">
      <c r="A1489" s="112"/>
      <c r="B1489" s="121"/>
      <c r="C1489" s="121"/>
      <c r="D1489" s="121"/>
      <c r="E1489" s="121"/>
      <c r="F1489" s="121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</row>
    <row r="1490" ht="15.75" customHeight="1">
      <c r="A1490" s="112"/>
      <c r="B1490" s="121"/>
      <c r="C1490" s="121"/>
      <c r="D1490" s="121"/>
      <c r="E1490" s="121"/>
      <c r="F1490" s="121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</row>
    <row r="1491" ht="15.75" customHeight="1">
      <c r="A1491" s="112"/>
      <c r="B1491" s="121"/>
      <c r="C1491" s="121"/>
      <c r="D1491" s="121"/>
      <c r="E1491" s="121"/>
      <c r="F1491" s="121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</row>
    <row r="1492" ht="15.75" customHeight="1">
      <c r="A1492" s="112"/>
      <c r="B1492" s="121"/>
      <c r="C1492" s="121"/>
      <c r="D1492" s="121"/>
      <c r="E1492" s="121"/>
      <c r="F1492" s="121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</row>
    <row r="1493" ht="15.75" customHeight="1">
      <c r="A1493" s="112"/>
      <c r="B1493" s="121"/>
      <c r="C1493" s="121"/>
      <c r="D1493" s="121"/>
      <c r="E1493" s="121"/>
      <c r="F1493" s="121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</row>
    <row r="1494" ht="15.75" customHeight="1">
      <c r="A1494" s="112"/>
      <c r="B1494" s="121"/>
      <c r="C1494" s="121"/>
      <c r="D1494" s="121"/>
      <c r="E1494" s="121"/>
      <c r="F1494" s="121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</row>
    <row r="1495" ht="15.75" customHeight="1">
      <c r="A1495" s="112"/>
      <c r="B1495" s="121"/>
      <c r="C1495" s="121"/>
      <c r="D1495" s="121"/>
      <c r="E1495" s="121"/>
      <c r="F1495" s="121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</row>
    <row r="1496" ht="15.75" customHeight="1">
      <c r="A1496" s="112"/>
      <c r="B1496" s="121"/>
      <c r="C1496" s="121"/>
      <c r="D1496" s="121"/>
      <c r="E1496" s="121"/>
      <c r="F1496" s="121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</row>
    <row r="1497" ht="15.75" customHeight="1">
      <c r="A1497" s="112"/>
      <c r="B1497" s="121"/>
      <c r="C1497" s="121"/>
      <c r="D1497" s="121"/>
      <c r="E1497" s="121"/>
      <c r="F1497" s="121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</row>
    <row r="1498" ht="15.75" customHeight="1">
      <c r="A1498" s="112"/>
      <c r="B1498" s="121"/>
      <c r="C1498" s="121"/>
      <c r="D1498" s="121"/>
      <c r="E1498" s="121"/>
      <c r="F1498" s="121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</row>
    <row r="1499" ht="15.75" customHeight="1">
      <c r="A1499" s="112"/>
      <c r="B1499" s="121"/>
      <c r="C1499" s="121"/>
      <c r="D1499" s="121"/>
      <c r="E1499" s="121"/>
      <c r="F1499" s="121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</row>
    <row r="1500" ht="15.75" customHeight="1">
      <c r="A1500" s="112"/>
      <c r="B1500" s="121"/>
      <c r="C1500" s="121"/>
      <c r="D1500" s="121"/>
      <c r="E1500" s="121"/>
      <c r="F1500" s="121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</row>
    <row r="1501" ht="15.75" customHeight="1">
      <c r="A1501" s="112"/>
      <c r="B1501" s="121"/>
      <c r="C1501" s="121"/>
      <c r="D1501" s="121"/>
      <c r="E1501" s="121"/>
      <c r="F1501" s="121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</row>
    <row r="1502" ht="15.75" customHeight="1">
      <c r="A1502" s="112"/>
      <c r="B1502" s="121"/>
      <c r="C1502" s="121"/>
      <c r="D1502" s="121"/>
      <c r="E1502" s="121"/>
      <c r="F1502" s="121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</row>
    <row r="1503" ht="15.75" customHeight="1">
      <c r="A1503" s="112"/>
      <c r="B1503" s="121"/>
      <c r="C1503" s="121"/>
      <c r="D1503" s="121"/>
      <c r="E1503" s="121"/>
      <c r="F1503" s="121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</row>
    <row r="1504" ht="15.75" customHeight="1">
      <c r="A1504" s="112"/>
      <c r="B1504" s="121"/>
      <c r="C1504" s="121"/>
      <c r="D1504" s="121"/>
      <c r="E1504" s="121"/>
      <c r="F1504" s="121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</row>
    <row r="1505" ht="15.75" customHeight="1">
      <c r="A1505" s="112"/>
      <c r="B1505" s="121"/>
      <c r="C1505" s="121"/>
      <c r="D1505" s="121"/>
      <c r="E1505" s="121"/>
      <c r="F1505" s="121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</row>
    <row r="1506" ht="15.75" customHeight="1">
      <c r="A1506" s="112"/>
      <c r="B1506" s="121"/>
      <c r="C1506" s="121"/>
      <c r="D1506" s="121"/>
      <c r="E1506" s="121"/>
      <c r="F1506" s="121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</row>
    <row r="1507" ht="15.75" customHeight="1">
      <c r="A1507" s="112"/>
      <c r="B1507" s="121"/>
      <c r="C1507" s="121"/>
      <c r="D1507" s="121"/>
      <c r="E1507" s="121"/>
      <c r="F1507" s="121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</row>
    <row r="1508" ht="15.75" customHeight="1">
      <c r="A1508" s="112"/>
      <c r="B1508" s="121"/>
      <c r="C1508" s="121"/>
      <c r="D1508" s="121"/>
      <c r="E1508" s="121"/>
      <c r="F1508" s="121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</row>
    <row r="1509" ht="15.75" customHeight="1">
      <c r="A1509" s="112"/>
      <c r="B1509" s="121"/>
      <c r="C1509" s="121"/>
      <c r="D1509" s="121"/>
      <c r="E1509" s="121"/>
      <c r="F1509" s="121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</row>
    <row r="1510" ht="15.75" customHeight="1">
      <c r="A1510" s="112"/>
      <c r="B1510" s="121"/>
      <c r="C1510" s="121"/>
      <c r="D1510" s="121"/>
      <c r="E1510" s="121"/>
      <c r="F1510" s="121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</row>
    <row r="1511" ht="15.75" customHeight="1">
      <c r="A1511" s="112"/>
      <c r="B1511" s="121"/>
      <c r="C1511" s="121"/>
      <c r="D1511" s="121"/>
      <c r="E1511" s="121"/>
      <c r="F1511" s="121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</row>
    <row r="1512" ht="15.75" customHeight="1">
      <c r="A1512" s="112"/>
      <c r="B1512" s="121"/>
      <c r="C1512" s="121"/>
      <c r="D1512" s="121"/>
      <c r="E1512" s="121"/>
      <c r="F1512" s="121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</row>
    <row r="1513" ht="15.75" customHeight="1">
      <c r="A1513" s="112"/>
      <c r="B1513" s="121"/>
      <c r="C1513" s="121"/>
      <c r="D1513" s="121"/>
      <c r="E1513" s="121"/>
      <c r="F1513" s="121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</row>
    <row r="1514" ht="15.75" customHeight="1">
      <c r="A1514" s="112"/>
      <c r="B1514" s="121"/>
      <c r="C1514" s="121"/>
      <c r="D1514" s="121"/>
      <c r="E1514" s="121"/>
      <c r="F1514" s="121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</row>
    <row r="1515" ht="15.75" customHeight="1">
      <c r="A1515" s="112"/>
      <c r="B1515" s="121"/>
      <c r="C1515" s="121"/>
      <c r="D1515" s="121"/>
      <c r="E1515" s="121"/>
      <c r="F1515" s="121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</row>
    <row r="1516" ht="15.75" customHeight="1">
      <c r="A1516" s="112"/>
      <c r="B1516" s="121"/>
      <c r="C1516" s="121"/>
      <c r="D1516" s="121"/>
      <c r="E1516" s="121"/>
      <c r="F1516" s="121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</row>
    <row r="1517" ht="15.75" customHeight="1">
      <c r="A1517" s="112"/>
      <c r="B1517" s="121"/>
      <c r="C1517" s="121"/>
      <c r="D1517" s="121"/>
      <c r="E1517" s="121"/>
      <c r="F1517" s="121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</row>
    <row r="1518" ht="15.75" customHeight="1">
      <c r="A1518" s="112"/>
      <c r="B1518" s="121"/>
      <c r="C1518" s="121"/>
      <c r="D1518" s="121"/>
      <c r="E1518" s="121"/>
      <c r="F1518" s="121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</row>
    <row r="1519" ht="15.75" customHeight="1">
      <c r="A1519" s="112"/>
      <c r="B1519" s="121"/>
      <c r="C1519" s="121"/>
      <c r="D1519" s="121"/>
      <c r="E1519" s="121"/>
      <c r="F1519" s="121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</row>
    <row r="1520" ht="15.75" customHeight="1">
      <c r="A1520" s="112"/>
      <c r="B1520" s="121"/>
      <c r="C1520" s="121"/>
      <c r="D1520" s="121"/>
      <c r="E1520" s="121"/>
      <c r="F1520" s="121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</row>
    <row r="1521" ht="15.75" customHeight="1">
      <c r="A1521" s="112"/>
      <c r="B1521" s="121"/>
      <c r="C1521" s="121"/>
      <c r="D1521" s="121"/>
      <c r="E1521" s="121"/>
      <c r="F1521" s="121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</row>
    <row r="1522" ht="15.75" customHeight="1">
      <c r="A1522" s="112"/>
      <c r="B1522" s="121"/>
      <c r="C1522" s="121"/>
      <c r="D1522" s="121"/>
      <c r="E1522" s="121"/>
      <c r="F1522" s="121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</row>
    <row r="1523" ht="15.75" customHeight="1">
      <c r="A1523" s="112"/>
      <c r="B1523" s="121"/>
      <c r="C1523" s="121"/>
      <c r="D1523" s="121"/>
      <c r="E1523" s="121"/>
      <c r="F1523" s="121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</row>
    <row r="1524" ht="15.75" customHeight="1">
      <c r="A1524" s="112"/>
      <c r="B1524" s="121"/>
      <c r="C1524" s="121"/>
      <c r="D1524" s="121"/>
      <c r="E1524" s="121"/>
      <c r="F1524" s="121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</row>
    <row r="1525" ht="15.75" customHeight="1">
      <c r="A1525" s="112"/>
      <c r="B1525" s="121"/>
      <c r="C1525" s="121"/>
      <c r="D1525" s="121"/>
      <c r="E1525" s="121"/>
      <c r="F1525" s="121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</row>
    <row r="1526" ht="15.75" customHeight="1">
      <c r="A1526" s="112"/>
      <c r="B1526" s="121"/>
      <c r="C1526" s="121"/>
      <c r="D1526" s="121"/>
      <c r="E1526" s="121"/>
      <c r="F1526" s="121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</row>
    <row r="1527" ht="15.75" customHeight="1">
      <c r="A1527" s="112"/>
      <c r="B1527" s="121"/>
      <c r="C1527" s="121"/>
      <c r="D1527" s="121"/>
      <c r="E1527" s="121"/>
      <c r="F1527" s="121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</row>
    <row r="1528" ht="15.75" customHeight="1">
      <c r="A1528" s="112"/>
      <c r="B1528" s="121"/>
      <c r="C1528" s="121"/>
      <c r="D1528" s="121"/>
      <c r="E1528" s="121"/>
      <c r="F1528" s="121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</row>
    <row r="1529" ht="15.75" customHeight="1">
      <c r="A1529" s="112"/>
      <c r="B1529" s="121"/>
      <c r="C1529" s="121"/>
      <c r="D1529" s="121"/>
      <c r="E1529" s="121"/>
      <c r="F1529" s="121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</row>
    <row r="1530" ht="15.75" customHeight="1">
      <c r="A1530" s="112"/>
      <c r="B1530" s="121"/>
      <c r="C1530" s="121"/>
      <c r="D1530" s="121"/>
      <c r="E1530" s="121"/>
      <c r="F1530" s="121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</row>
    <row r="1531" ht="15.75" customHeight="1">
      <c r="A1531" s="112"/>
      <c r="B1531" s="121"/>
      <c r="C1531" s="121"/>
      <c r="D1531" s="121"/>
      <c r="E1531" s="121"/>
      <c r="F1531" s="121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</row>
    <row r="1532" ht="15.75" customHeight="1">
      <c r="A1532" s="112"/>
      <c r="B1532" s="121"/>
      <c r="C1532" s="121"/>
      <c r="D1532" s="121"/>
      <c r="E1532" s="121"/>
      <c r="F1532" s="121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</row>
    <row r="1533" ht="15.75" customHeight="1">
      <c r="A1533" s="112"/>
      <c r="B1533" s="121"/>
      <c r="C1533" s="121"/>
      <c r="D1533" s="121"/>
      <c r="E1533" s="121"/>
      <c r="F1533" s="121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</row>
    <row r="1534" ht="15.75" customHeight="1">
      <c r="A1534" s="112"/>
      <c r="B1534" s="121"/>
      <c r="C1534" s="121"/>
      <c r="D1534" s="121"/>
      <c r="E1534" s="121"/>
      <c r="F1534" s="121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</row>
    <row r="1535" ht="15.75" customHeight="1">
      <c r="A1535" s="112"/>
      <c r="B1535" s="121"/>
      <c r="C1535" s="121"/>
      <c r="D1535" s="121"/>
      <c r="E1535" s="121"/>
      <c r="F1535" s="121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</row>
    <row r="1536" ht="15.75" customHeight="1">
      <c r="A1536" s="112"/>
      <c r="B1536" s="121"/>
      <c r="C1536" s="121"/>
      <c r="D1536" s="121"/>
      <c r="E1536" s="121"/>
      <c r="F1536" s="121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</row>
    <row r="1537" ht="15.75" customHeight="1">
      <c r="A1537" s="112"/>
      <c r="B1537" s="121"/>
      <c r="C1537" s="121"/>
      <c r="D1537" s="121"/>
      <c r="E1537" s="121"/>
      <c r="F1537" s="121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</row>
    <row r="1538" ht="15.75" customHeight="1">
      <c r="A1538" s="112"/>
      <c r="B1538" s="121"/>
      <c r="C1538" s="121"/>
      <c r="D1538" s="121"/>
      <c r="E1538" s="121"/>
      <c r="F1538" s="121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</row>
    <row r="1539" ht="15.75" customHeight="1">
      <c r="A1539" s="112"/>
      <c r="B1539" s="121"/>
      <c r="C1539" s="121"/>
      <c r="D1539" s="121"/>
      <c r="E1539" s="121"/>
      <c r="F1539" s="121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</row>
    <row r="1540" ht="15.75" customHeight="1">
      <c r="A1540" s="112"/>
      <c r="B1540" s="121"/>
      <c r="C1540" s="121"/>
      <c r="D1540" s="121"/>
      <c r="E1540" s="121"/>
      <c r="F1540" s="121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</row>
    <row r="1541" ht="15.75" customHeight="1">
      <c r="A1541" s="112"/>
      <c r="B1541" s="121"/>
      <c r="C1541" s="121"/>
      <c r="D1541" s="121"/>
      <c r="E1541" s="121"/>
      <c r="F1541" s="121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</row>
    <row r="1542" ht="15.75" customHeight="1">
      <c r="A1542" s="112"/>
      <c r="B1542" s="121"/>
      <c r="C1542" s="121"/>
      <c r="D1542" s="121"/>
      <c r="E1542" s="121"/>
      <c r="F1542" s="121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</row>
    <row r="1543" ht="15.75" customHeight="1">
      <c r="A1543" s="112"/>
      <c r="B1543" s="121"/>
      <c r="C1543" s="121"/>
      <c r="D1543" s="121"/>
      <c r="E1543" s="121"/>
      <c r="F1543" s="121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</row>
    <row r="1544" ht="15.75" customHeight="1">
      <c r="A1544" s="112"/>
      <c r="B1544" s="121"/>
      <c r="C1544" s="121"/>
      <c r="D1544" s="121"/>
      <c r="E1544" s="121"/>
      <c r="F1544" s="121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</row>
    <row r="1545" ht="15.75" customHeight="1">
      <c r="A1545" s="112"/>
      <c r="B1545" s="121"/>
      <c r="C1545" s="121"/>
      <c r="D1545" s="121"/>
      <c r="E1545" s="121"/>
      <c r="F1545" s="121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</row>
    <row r="1546" ht="15.75" customHeight="1">
      <c r="A1546" s="112"/>
      <c r="B1546" s="121"/>
      <c r="C1546" s="121"/>
      <c r="D1546" s="121"/>
      <c r="E1546" s="121"/>
      <c r="F1546" s="121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</row>
    <row r="1547" ht="15.75" customHeight="1">
      <c r="A1547" s="112"/>
      <c r="B1547" s="121"/>
      <c r="C1547" s="121"/>
      <c r="D1547" s="121"/>
      <c r="E1547" s="121"/>
      <c r="F1547" s="121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</row>
    <row r="1548" ht="15.75" customHeight="1">
      <c r="A1548" s="112"/>
      <c r="B1548" s="121"/>
      <c r="C1548" s="121"/>
      <c r="D1548" s="121"/>
      <c r="E1548" s="121"/>
      <c r="F1548" s="121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</row>
    <row r="1549" ht="15.75" customHeight="1">
      <c r="A1549" s="112"/>
      <c r="B1549" s="121"/>
      <c r="C1549" s="121"/>
      <c r="D1549" s="121"/>
      <c r="E1549" s="121"/>
      <c r="F1549" s="121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</row>
    <row r="1550" ht="15.75" customHeight="1">
      <c r="A1550" s="112"/>
      <c r="B1550" s="121"/>
      <c r="C1550" s="121"/>
      <c r="D1550" s="121"/>
      <c r="E1550" s="121"/>
      <c r="F1550" s="121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</row>
    <row r="1551" ht="15.75" customHeight="1">
      <c r="A1551" s="112"/>
      <c r="B1551" s="121"/>
      <c r="C1551" s="121"/>
      <c r="D1551" s="121"/>
      <c r="E1551" s="121"/>
      <c r="F1551" s="121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</row>
    <row r="1552" ht="15.75" customHeight="1">
      <c r="A1552" s="112"/>
      <c r="B1552" s="121"/>
      <c r="C1552" s="121"/>
      <c r="D1552" s="121"/>
      <c r="E1552" s="121"/>
      <c r="F1552" s="121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</row>
    <row r="1553" ht="15.75" customHeight="1">
      <c r="A1553" s="112"/>
      <c r="B1553" s="121"/>
      <c r="C1553" s="121"/>
      <c r="D1553" s="121"/>
      <c r="E1553" s="121"/>
      <c r="F1553" s="121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</row>
    <row r="1554" ht="15.75" customHeight="1">
      <c r="A1554" s="112"/>
      <c r="B1554" s="121"/>
      <c r="C1554" s="121"/>
      <c r="D1554" s="121"/>
      <c r="E1554" s="121"/>
      <c r="F1554" s="121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</row>
    <row r="1555" ht="15.75" customHeight="1">
      <c r="A1555" s="112"/>
      <c r="B1555" s="121"/>
      <c r="C1555" s="121"/>
      <c r="D1555" s="121"/>
      <c r="E1555" s="121"/>
      <c r="F1555" s="121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</row>
    <row r="1556" ht="15.75" customHeight="1">
      <c r="A1556" s="112"/>
      <c r="B1556" s="121"/>
      <c r="C1556" s="121"/>
      <c r="D1556" s="121"/>
      <c r="E1556" s="121"/>
      <c r="F1556" s="121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</row>
    <row r="1557" ht="15.75" customHeight="1">
      <c r="A1557" s="112"/>
      <c r="B1557" s="121"/>
      <c r="C1557" s="121"/>
      <c r="D1557" s="121"/>
      <c r="E1557" s="121"/>
      <c r="F1557" s="121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</row>
    <row r="1558" ht="15.75" customHeight="1">
      <c r="A1558" s="112"/>
      <c r="B1558" s="121"/>
      <c r="C1558" s="121"/>
      <c r="D1558" s="121"/>
      <c r="E1558" s="121"/>
      <c r="F1558" s="121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</row>
    <row r="1559" ht="15.75" customHeight="1">
      <c r="A1559" s="112"/>
      <c r="B1559" s="121"/>
      <c r="C1559" s="121"/>
      <c r="D1559" s="121"/>
      <c r="E1559" s="121"/>
      <c r="F1559" s="121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</row>
    <row r="1560" ht="15.75" customHeight="1">
      <c r="A1560" s="112"/>
      <c r="B1560" s="121"/>
      <c r="C1560" s="121"/>
      <c r="D1560" s="121"/>
      <c r="E1560" s="121"/>
      <c r="F1560" s="121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</row>
    <row r="1561" ht="15.75" customHeight="1">
      <c r="A1561" s="112"/>
      <c r="B1561" s="121"/>
      <c r="C1561" s="121"/>
      <c r="D1561" s="121"/>
      <c r="E1561" s="121"/>
      <c r="F1561" s="121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</row>
    <row r="1562" ht="15.75" customHeight="1">
      <c r="A1562" s="112"/>
      <c r="B1562" s="121"/>
      <c r="C1562" s="121"/>
      <c r="D1562" s="121"/>
      <c r="E1562" s="121"/>
      <c r="F1562" s="121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</row>
    <row r="1563" ht="15.75" customHeight="1">
      <c r="A1563" s="112"/>
      <c r="B1563" s="121"/>
      <c r="C1563" s="121"/>
      <c r="D1563" s="121"/>
      <c r="E1563" s="121"/>
      <c r="F1563" s="121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</row>
    <row r="1564" ht="15.75" customHeight="1">
      <c r="A1564" s="112"/>
      <c r="B1564" s="121"/>
      <c r="C1564" s="121"/>
      <c r="D1564" s="121"/>
      <c r="E1564" s="121"/>
      <c r="F1564" s="121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</row>
    <row r="1565" ht="15.75" customHeight="1">
      <c r="A1565" s="112"/>
      <c r="B1565" s="121"/>
      <c r="C1565" s="121"/>
      <c r="D1565" s="121"/>
      <c r="E1565" s="121"/>
      <c r="F1565" s="121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</row>
    <row r="1566" ht="15.75" customHeight="1">
      <c r="A1566" s="112"/>
      <c r="B1566" s="121"/>
      <c r="C1566" s="121"/>
      <c r="D1566" s="121"/>
      <c r="E1566" s="121"/>
      <c r="F1566" s="121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</row>
    <row r="1567" ht="15.75" customHeight="1">
      <c r="A1567" s="112"/>
      <c r="B1567" s="121"/>
      <c r="C1567" s="121"/>
      <c r="D1567" s="121"/>
      <c r="E1567" s="121"/>
      <c r="F1567" s="121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</row>
    <row r="1568" ht="15.75" customHeight="1">
      <c r="A1568" s="112"/>
      <c r="B1568" s="121"/>
      <c r="C1568" s="121"/>
      <c r="D1568" s="121"/>
      <c r="E1568" s="121"/>
      <c r="F1568" s="121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</row>
    <row r="1569" ht="15.75" customHeight="1">
      <c r="A1569" s="112"/>
      <c r="B1569" s="121"/>
      <c r="C1569" s="121"/>
      <c r="D1569" s="121"/>
      <c r="E1569" s="121"/>
      <c r="F1569" s="121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</row>
    <row r="1570" ht="15.75" customHeight="1">
      <c r="A1570" s="112"/>
      <c r="B1570" s="121"/>
      <c r="C1570" s="121"/>
      <c r="D1570" s="121"/>
      <c r="E1570" s="121"/>
      <c r="F1570" s="121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</row>
    <row r="1571" ht="15.75" customHeight="1">
      <c r="A1571" s="112"/>
      <c r="B1571" s="121"/>
      <c r="C1571" s="121"/>
      <c r="D1571" s="121"/>
      <c r="E1571" s="121"/>
      <c r="F1571" s="121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</row>
    <row r="1572" ht="15.75" customHeight="1">
      <c r="A1572" s="112"/>
      <c r="B1572" s="121"/>
      <c r="C1572" s="121"/>
      <c r="D1572" s="121"/>
      <c r="E1572" s="121"/>
      <c r="F1572" s="121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</row>
    <row r="1573" ht="15.75" customHeight="1">
      <c r="A1573" s="112"/>
      <c r="B1573" s="121"/>
      <c r="C1573" s="121"/>
      <c r="D1573" s="121"/>
      <c r="E1573" s="121"/>
      <c r="F1573" s="121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</row>
    <row r="1574" ht="15.75" customHeight="1">
      <c r="A1574" s="112"/>
      <c r="B1574" s="121"/>
      <c r="C1574" s="121"/>
      <c r="D1574" s="121"/>
      <c r="E1574" s="121"/>
      <c r="F1574" s="121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</row>
    <row r="1575" ht="15.75" customHeight="1">
      <c r="A1575" s="112"/>
      <c r="B1575" s="121"/>
      <c r="C1575" s="121"/>
      <c r="D1575" s="121"/>
      <c r="E1575" s="121"/>
      <c r="F1575" s="121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</row>
    <row r="1576" ht="15.75" customHeight="1">
      <c r="A1576" s="112"/>
      <c r="B1576" s="121"/>
      <c r="C1576" s="121"/>
      <c r="D1576" s="121"/>
      <c r="E1576" s="121"/>
      <c r="F1576" s="121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</row>
    <row r="1577" ht="15.75" customHeight="1">
      <c r="A1577" s="112"/>
      <c r="B1577" s="121"/>
      <c r="C1577" s="121"/>
      <c r="D1577" s="121"/>
      <c r="E1577" s="121"/>
      <c r="F1577" s="121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</row>
    <row r="1578" ht="15.75" customHeight="1">
      <c r="A1578" s="112"/>
      <c r="B1578" s="121"/>
      <c r="C1578" s="121"/>
      <c r="D1578" s="121"/>
      <c r="E1578" s="121"/>
      <c r="F1578" s="121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</row>
    <row r="1579" ht="15.75" customHeight="1">
      <c r="A1579" s="112"/>
      <c r="B1579" s="121"/>
      <c r="C1579" s="121"/>
      <c r="D1579" s="121"/>
      <c r="E1579" s="121"/>
      <c r="F1579" s="121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</row>
    <row r="1580" ht="15.75" customHeight="1">
      <c r="A1580" s="112"/>
      <c r="B1580" s="121"/>
      <c r="C1580" s="121"/>
      <c r="D1580" s="121"/>
      <c r="E1580" s="121"/>
      <c r="F1580" s="121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</row>
    <row r="1581" ht="15.75" customHeight="1">
      <c r="A1581" s="112"/>
      <c r="B1581" s="121"/>
      <c r="C1581" s="121"/>
      <c r="D1581" s="121"/>
      <c r="E1581" s="121"/>
      <c r="F1581" s="121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</row>
    <row r="1582" ht="15.75" customHeight="1">
      <c r="A1582" s="112"/>
      <c r="B1582" s="121"/>
      <c r="C1582" s="121"/>
      <c r="D1582" s="121"/>
      <c r="E1582" s="121"/>
      <c r="F1582" s="121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</row>
    <row r="1583" ht="15.75" customHeight="1">
      <c r="A1583" s="112"/>
      <c r="B1583" s="121"/>
      <c r="C1583" s="121"/>
      <c r="D1583" s="121"/>
      <c r="E1583" s="121"/>
      <c r="F1583" s="121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</row>
    <row r="1584" ht="15.75" customHeight="1">
      <c r="A1584" s="112"/>
      <c r="B1584" s="121"/>
      <c r="C1584" s="121"/>
      <c r="D1584" s="121"/>
      <c r="E1584" s="121"/>
      <c r="F1584" s="121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</row>
    <row r="1585" ht="15.75" customHeight="1">
      <c r="A1585" s="112"/>
      <c r="B1585" s="121"/>
      <c r="C1585" s="121"/>
      <c r="D1585" s="121"/>
      <c r="E1585" s="121"/>
      <c r="F1585" s="121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</row>
    <row r="1586" ht="15.75" customHeight="1">
      <c r="A1586" s="112"/>
      <c r="B1586" s="121"/>
      <c r="C1586" s="121"/>
      <c r="D1586" s="121"/>
      <c r="E1586" s="121"/>
      <c r="F1586" s="121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</row>
    <row r="1587" ht="15.75" customHeight="1">
      <c r="A1587" s="112"/>
      <c r="B1587" s="121"/>
      <c r="C1587" s="121"/>
      <c r="D1587" s="121"/>
      <c r="E1587" s="121"/>
      <c r="F1587" s="121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</row>
    <row r="1588" ht="15.75" customHeight="1">
      <c r="A1588" s="112"/>
      <c r="B1588" s="121"/>
      <c r="C1588" s="121"/>
      <c r="D1588" s="121"/>
      <c r="E1588" s="121"/>
      <c r="F1588" s="121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</row>
    <row r="1589" ht="15.75" customHeight="1">
      <c r="A1589" s="112"/>
      <c r="B1589" s="121"/>
      <c r="C1589" s="121"/>
      <c r="D1589" s="121"/>
      <c r="E1589" s="121"/>
      <c r="F1589" s="121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</row>
    <row r="1590" ht="15.75" customHeight="1">
      <c r="A1590" s="112"/>
      <c r="B1590" s="121"/>
      <c r="C1590" s="121"/>
      <c r="D1590" s="121"/>
      <c r="E1590" s="121"/>
      <c r="F1590" s="121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</row>
    <row r="1591" ht="15.75" customHeight="1">
      <c r="A1591" s="112"/>
      <c r="B1591" s="121"/>
      <c r="C1591" s="121"/>
      <c r="D1591" s="121"/>
      <c r="E1591" s="121"/>
      <c r="F1591" s="121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</row>
    <row r="1592" ht="15.75" customHeight="1">
      <c r="A1592" s="112"/>
      <c r="B1592" s="121"/>
      <c r="C1592" s="121"/>
      <c r="D1592" s="121"/>
      <c r="E1592" s="121"/>
      <c r="F1592" s="121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</row>
    <row r="1593" ht="15.75" customHeight="1">
      <c r="A1593" s="112"/>
      <c r="B1593" s="121"/>
      <c r="C1593" s="121"/>
      <c r="D1593" s="121"/>
      <c r="E1593" s="121"/>
      <c r="F1593" s="121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</row>
    <row r="1594" ht="15.75" customHeight="1">
      <c r="A1594" s="112"/>
      <c r="B1594" s="121"/>
      <c r="C1594" s="121"/>
      <c r="D1594" s="121"/>
      <c r="E1594" s="121"/>
      <c r="F1594" s="121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</row>
    <row r="1595" ht="15.75" customHeight="1">
      <c r="A1595" s="112"/>
      <c r="B1595" s="121"/>
      <c r="C1595" s="121"/>
      <c r="D1595" s="121"/>
      <c r="E1595" s="121"/>
      <c r="F1595" s="121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</row>
    <row r="1596" ht="15.75" customHeight="1">
      <c r="A1596" s="112"/>
      <c r="B1596" s="121"/>
      <c r="C1596" s="121"/>
      <c r="D1596" s="121"/>
      <c r="E1596" s="121"/>
      <c r="F1596" s="121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</row>
    <row r="1597" ht="15.75" customHeight="1">
      <c r="A1597" s="112"/>
      <c r="B1597" s="121"/>
      <c r="C1597" s="121"/>
      <c r="D1597" s="121"/>
      <c r="E1597" s="121"/>
      <c r="F1597" s="121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</row>
    <row r="1598" ht="15.75" customHeight="1">
      <c r="A1598" s="112"/>
      <c r="B1598" s="121"/>
      <c r="C1598" s="121"/>
      <c r="D1598" s="121"/>
      <c r="E1598" s="121"/>
      <c r="F1598" s="121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</row>
    <row r="1599" ht="15.75" customHeight="1">
      <c r="A1599" s="112"/>
      <c r="B1599" s="121"/>
      <c r="C1599" s="121"/>
      <c r="D1599" s="121"/>
      <c r="E1599" s="121"/>
      <c r="F1599" s="121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</row>
    <row r="1600" ht="15.75" customHeight="1">
      <c r="A1600" s="112"/>
      <c r="B1600" s="121"/>
      <c r="C1600" s="121"/>
      <c r="D1600" s="121"/>
      <c r="E1600" s="121"/>
      <c r="F1600" s="121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</row>
    <row r="1601" ht="15.75" customHeight="1">
      <c r="A1601" s="112"/>
      <c r="B1601" s="121"/>
      <c r="C1601" s="121"/>
      <c r="D1601" s="121"/>
      <c r="E1601" s="121"/>
      <c r="F1601" s="121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</row>
    <row r="1602" ht="15.75" customHeight="1">
      <c r="A1602" s="112"/>
      <c r="B1602" s="121"/>
      <c r="C1602" s="121"/>
      <c r="D1602" s="121"/>
      <c r="E1602" s="121"/>
      <c r="F1602" s="121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</row>
    <row r="1603" ht="15.75" customHeight="1">
      <c r="A1603" s="112"/>
      <c r="B1603" s="121"/>
      <c r="C1603" s="121"/>
      <c r="D1603" s="121"/>
      <c r="E1603" s="121"/>
      <c r="F1603" s="121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</row>
    <row r="1604" ht="15.75" customHeight="1">
      <c r="A1604" s="112"/>
      <c r="B1604" s="121"/>
      <c r="C1604" s="121"/>
      <c r="D1604" s="121"/>
      <c r="E1604" s="121"/>
      <c r="F1604" s="121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</row>
    <row r="1605" ht="15.75" customHeight="1">
      <c r="A1605" s="112"/>
      <c r="B1605" s="121"/>
      <c r="C1605" s="121"/>
      <c r="D1605" s="121"/>
      <c r="E1605" s="121"/>
      <c r="F1605" s="121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</row>
    <row r="1606" ht="15.75" customHeight="1">
      <c r="A1606" s="112"/>
      <c r="B1606" s="121"/>
      <c r="C1606" s="121"/>
      <c r="D1606" s="121"/>
      <c r="E1606" s="121"/>
      <c r="F1606" s="121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</row>
    <row r="1607" ht="15.75" customHeight="1">
      <c r="A1607" s="112"/>
      <c r="B1607" s="121"/>
      <c r="C1607" s="121"/>
      <c r="D1607" s="121"/>
      <c r="E1607" s="121"/>
      <c r="F1607" s="121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</row>
    <row r="1608" ht="15.75" customHeight="1">
      <c r="A1608" s="112"/>
      <c r="B1608" s="121"/>
      <c r="C1608" s="121"/>
      <c r="D1608" s="121"/>
      <c r="E1608" s="121"/>
      <c r="F1608" s="121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</row>
    <row r="1609" ht="15.75" customHeight="1">
      <c r="A1609" s="112"/>
      <c r="B1609" s="121"/>
      <c r="C1609" s="121"/>
      <c r="D1609" s="121"/>
      <c r="E1609" s="121"/>
      <c r="F1609" s="121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</row>
    <row r="1610" ht="15.75" customHeight="1">
      <c r="A1610" s="112"/>
      <c r="B1610" s="121"/>
      <c r="C1610" s="121"/>
      <c r="D1610" s="121"/>
      <c r="E1610" s="121"/>
      <c r="F1610" s="121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</row>
    <row r="1611" ht="15.75" customHeight="1">
      <c r="A1611" s="112"/>
      <c r="B1611" s="121"/>
      <c r="C1611" s="121"/>
      <c r="D1611" s="121"/>
      <c r="E1611" s="121"/>
      <c r="F1611" s="121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</row>
    <row r="1612" ht="15.75" customHeight="1">
      <c r="A1612" s="112"/>
      <c r="B1612" s="121"/>
      <c r="C1612" s="121"/>
      <c r="D1612" s="121"/>
      <c r="E1612" s="121"/>
      <c r="F1612" s="121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</row>
    <row r="1613" ht="15.75" customHeight="1">
      <c r="A1613" s="112"/>
      <c r="B1613" s="121"/>
      <c r="C1613" s="121"/>
      <c r="D1613" s="121"/>
      <c r="E1613" s="121"/>
      <c r="F1613" s="121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</row>
    <row r="1614" ht="15.75" customHeight="1">
      <c r="A1614" s="112"/>
      <c r="B1614" s="121"/>
      <c r="C1614" s="121"/>
      <c r="D1614" s="121"/>
      <c r="E1614" s="121"/>
      <c r="F1614" s="121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</row>
    <row r="1615" ht="15.75" customHeight="1">
      <c r="A1615" s="112"/>
      <c r="B1615" s="121"/>
      <c r="C1615" s="121"/>
      <c r="D1615" s="121"/>
      <c r="E1615" s="121"/>
      <c r="F1615" s="121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</row>
    <row r="1616" ht="15.75" customHeight="1">
      <c r="A1616" s="112"/>
      <c r="B1616" s="121"/>
      <c r="C1616" s="121"/>
      <c r="D1616" s="121"/>
      <c r="E1616" s="121"/>
      <c r="F1616" s="121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</row>
    <row r="1617" ht="15.75" customHeight="1">
      <c r="A1617" s="112"/>
      <c r="B1617" s="121"/>
      <c r="C1617" s="121"/>
      <c r="D1617" s="121"/>
      <c r="E1617" s="121"/>
      <c r="F1617" s="121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</row>
    <row r="1618" ht="15.75" customHeight="1">
      <c r="A1618" s="112"/>
      <c r="B1618" s="121"/>
      <c r="C1618" s="121"/>
      <c r="D1618" s="121"/>
      <c r="E1618" s="121"/>
      <c r="F1618" s="121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</row>
    <row r="1619" ht="15.75" customHeight="1">
      <c r="A1619" s="112"/>
      <c r="B1619" s="121"/>
      <c r="C1619" s="121"/>
      <c r="D1619" s="121"/>
      <c r="E1619" s="121"/>
      <c r="F1619" s="121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</row>
    <row r="1620" ht="15.75" customHeight="1">
      <c r="A1620" s="112"/>
      <c r="B1620" s="121"/>
      <c r="C1620" s="121"/>
      <c r="D1620" s="121"/>
      <c r="E1620" s="121"/>
      <c r="F1620" s="121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</row>
    <row r="1621" ht="15.75" customHeight="1">
      <c r="A1621" s="112"/>
      <c r="B1621" s="121"/>
      <c r="C1621" s="121"/>
      <c r="D1621" s="121"/>
      <c r="E1621" s="121"/>
      <c r="F1621" s="121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</row>
    <row r="1622" ht="15.75" customHeight="1">
      <c r="A1622" s="112"/>
      <c r="B1622" s="121"/>
      <c r="C1622" s="121"/>
      <c r="D1622" s="121"/>
      <c r="E1622" s="121"/>
      <c r="F1622" s="121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</row>
    <row r="1623" ht="15.75" customHeight="1">
      <c r="A1623" s="112"/>
      <c r="B1623" s="121"/>
      <c r="C1623" s="121"/>
      <c r="D1623" s="121"/>
      <c r="E1623" s="121"/>
      <c r="F1623" s="121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</row>
    <row r="1624" ht="15.75" customHeight="1">
      <c r="A1624" s="112"/>
      <c r="B1624" s="121"/>
      <c r="C1624" s="121"/>
      <c r="D1624" s="121"/>
      <c r="E1624" s="121"/>
      <c r="F1624" s="121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</row>
    <row r="1625" ht="15.75" customHeight="1">
      <c r="A1625" s="112"/>
      <c r="B1625" s="121"/>
      <c r="C1625" s="121"/>
      <c r="D1625" s="121"/>
      <c r="E1625" s="121"/>
      <c r="F1625" s="121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</row>
    <row r="1626" ht="15.75" customHeight="1">
      <c r="A1626" s="112"/>
      <c r="B1626" s="121"/>
      <c r="C1626" s="121"/>
      <c r="D1626" s="121"/>
      <c r="E1626" s="121"/>
      <c r="F1626" s="121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</row>
    <row r="1627" ht="15.75" customHeight="1">
      <c r="A1627" s="112"/>
      <c r="B1627" s="121"/>
      <c r="C1627" s="121"/>
      <c r="D1627" s="121"/>
      <c r="E1627" s="121"/>
      <c r="F1627" s="121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</row>
    <row r="1628" ht="15.75" customHeight="1">
      <c r="A1628" s="112"/>
      <c r="B1628" s="121"/>
      <c r="C1628" s="121"/>
      <c r="D1628" s="121"/>
      <c r="E1628" s="121"/>
      <c r="F1628" s="121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</row>
    <row r="1629" ht="15.75" customHeight="1">
      <c r="A1629" s="112"/>
      <c r="B1629" s="121"/>
      <c r="C1629" s="121"/>
      <c r="D1629" s="121"/>
      <c r="E1629" s="121"/>
      <c r="F1629" s="121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</row>
    <row r="1630" ht="15.75" customHeight="1">
      <c r="A1630" s="112"/>
      <c r="B1630" s="121"/>
      <c r="C1630" s="121"/>
      <c r="D1630" s="121"/>
      <c r="E1630" s="121"/>
      <c r="F1630" s="121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</row>
    <row r="1631" ht="15.75" customHeight="1">
      <c r="A1631" s="112"/>
      <c r="B1631" s="121"/>
      <c r="C1631" s="121"/>
      <c r="D1631" s="121"/>
      <c r="E1631" s="121"/>
      <c r="F1631" s="121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</row>
    <row r="1632" ht="15.75" customHeight="1">
      <c r="A1632" s="112"/>
      <c r="B1632" s="121"/>
      <c r="C1632" s="121"/>
      <c r="D1632" s="121"/>
      <c r="E1632" s="121"/>
      <c r="F1632" s="121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</row>
    <row r="1633" ht="15.75" customHeight="1">
      <c r="A1633" s="112"/>
      <c r="B1633" s="121"/>
      <c r="C1633" s="121"/>
      <c r="D1633" s="121"/>
      <c r="E1633" s="121"/>
      <c r="F1633" s="121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</row>
    <row r="1634" ht="15.75" customHeight="1">
      <c r="A1634" s="112"/>
      <c r="B1634" s="121"/>
      <c r="C1634" s="121"/>
      <c r="D1634" s="121"/>
      <c r="E1634" s="121"/>
      <c r="F1634" s="121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</row>
    <row r="1635" ht="15.75" customHeight="1">
      <c r="A1635" s="112"/>
      <c r="B1635" s="121"/>
      <c r="C1635" s="121"/>
      <c r="D1635" s="121"/>
      <c r="E1635" s="121"/>
      <c r="F1635" s="121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</row>
    <row r="1636" ht="15.75" customHeight="1">
      <c r="A1636" s="112"/>
      <c r="B1636" s="121"/>
      <c r="C1636" s="121"/>
      <c r="D1636" s="121"/>
      <c r="E1636" s="121"/>
      <c r="F1636" s="121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</row>
    <row r="1637" ht="15.75" customHeight="1">
      <c r="A1637" s="112"/>
      <c r="B1637" s="121"/>
      <c r="C1637" s="121"/>
      <c r="D1637" s="121"/>
      <c r="E1637" s="121"/>
      <c r="F1637" s="121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</row>
    <row r="1638" ht="15.75" customHeight="1">
      <c r="A1638" s="112"/>
      <c r="B1638" s="121"/>
      <c r="C1638" s="121"/>
      <c r="D1638" s="121"/>
      <c r="E1638" s="121"/>
      <c r="F1638" s="121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</row>
    <row r="1639" ht="15.75" customHeight="1">
      <c r="A1639" s="112"/>
      <c r="B1639" s="121"/>
      <c r="C1639" s="121"/>
      <c r="D1639" s="121"/>
      <c r="E1639" s="121"/>
      <c r="F1639" s="121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</row>
    <row r="1640" ht="15.75" customHeight="1">
      <c r="A1640" s="112"/>
      <c r="B1640" s="121"/>
      <c r="C1640" s="121"/>
      <c r="D1640" s="121"/>
      <c r="E1640" s="121"/>
      <c r="F1640" s="121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</row>
    <row r="1641" ht="15.75" customHeight="1">
      <c r="A1641" s="112"/>
      <c r="B1641" s="121"/>
      <c r="C1641" s="121"/>
      <c r="D1641" s="121"/>
      <c r="E1641" s="121"/>
      <c r="F1641" s="121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</row>
    <row r="1642" ht="15.75" customHeight="1">
      <c r="A1642" s="112"/>
      <c r="B1642" s="121"/>
      <c r="C1642" s="121"/>
      <c r="D1642" s="121"/>
      <c r="E1642" s="121"/>
      <c r="F1642" s="121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</row>
    <row r="1643" ht="15.75" customHeight="1">
      <c r="A1643" s="112"/>
      <c r="B1643" s="121"/>
      <c r="C1643" s="121"/>
      <c r="D1643" s="121"/>
      <c r="E1643" s="121"/>
      <c r="F1643" s="121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</row>
    <row r="1644" ht="15.75" customHeight="1">
      <c r="A1644" s="112"/>
      <c r="B1644" s="121"/>
      <c r="C1644" s="121"/>
      <c r="D1644" s="121"/>
      <c r="E1644" s="121"/>
      <c r="F1644" s="121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</row>
    <row r="1645" ht="15.75" customHeight="1">
      <c r="A1645" s="112"/>
      <c r="B1645" s="121"/>
      <c r="C1645" s="121"/>
      <c r="D1645" s="121"/>
      <c r="E1645" s="121"/>
      <c r="F1645" s="121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</row>
    <row r="1646" ht="15.75" customHeight="1">
      <c r="A1646" s="112"/>
      <c r="B1646" s="121"/>
      <c r="C1646" s="121"/>
      <c r="D1646" s="121"/>
      <c r="E1646" s="121"/>
      <c r="F1646" s="121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</row>
    <row r="1647" ht="15.75" customHeight="1">
      <c r="A1647" s="112"/>
      <c r="B1647" s="121"/>
      <c r="C1647" s="121"/>
      <c r="D1647" s="121"/>
      <c r="E1647" s="121"/>
      <c r="F1647" s="121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</row>
    <row r="1648" ht="15.75" customHeight="1">
      <c r="A1648" s="112"/>
      <c r="B1648" s="121"/>
      <c r="C1648" s="121"/>
      <c r="D1648" s="121"/>
      <c r="E1648" s="121"/>
      <c r="F1648" s="121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</row>
    <row r="1649" ht="15.75" customHeight="1">
      <c r="A1649" s="112"/>
      <c r="B1649" s="121"/>
      <c r="C1649" s="121"/>
      <c r="D1649" s="121"/>
      <c r="E1649" s="121"/>
      <c r="F1649" s="121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</row>
    <row r="1650" ht="15.75" customHeight="1">
      <c r="A1650" s="112"/>
      <c r="B1650" s="121"/>
      <c r="C1650" s="121"/>
      <c r="D1650" s="121"/>
      <c r="E1650" s="121"/>
      <c r="F1650" s="121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</row>
    <row r="1651" ht="15.75" customHeight="1">
      <c r="A1651" s="112"/>
      <c r="B1651" s="121"/>
      <c r="C1651" s="121"/>
      <c r="D1651" s="121"/>
      <c r="E1651" s="121"/>
      <c r="F1651" s="121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</row>
    <row r="1652" ht="15.75" customHeight="1">
      <c r="A1652" s="112"/>
      <c r="B1652" s="121"/>
      <c r="C1652" s="121"/>
      <c r="D1652" s="121"/>
      <c r="E1652" s="121"/>
      <c r="F1652" s="121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</row>
    <row r="1653" ht="15.75" customHeight="1">
      <c r="A1653" s="112"/>
      <c r="B1653" s="121"/>
      <c r="C1653" s="121"/>
      <c r="D1653" s="121"/>
      <c r="E1653" s="121"/>
      <c r="F1653" s="121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</row>
    <row r="1654" ht="15.75" customHeight="1">
      <c r="A1654" s="112"/>
      <c r="B1654" s="121"/>
      <c r="C1654" s="121"/>
      <c r="D1654" s="121"/>
      <c r="E1654" s="121"/>
      <c r="F1654" s="121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</row>
    <row r="1655" ht="15.75" customHeight="1">
      <c r="A1655" s="112"/>
      <c r="B1655" s="121"/>
      <c r="C1655" s="121"/>
      <c r="D1655" s="121"/>
      <c r="E1655" s="121"/>
      <c r="F1655" s="121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</row>
    <row r="1656" ht="15.75" customHeight="1">
      <c r="A1656" s="112"/>
      <c r="B1656" s="121"/>
      <c r="C1656" s="121"/>
      <c r="D1656" s="121"/>
      <c r="E1656" s="121"/>
      <c r="F1656" s="121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</row>
    <row r="1657" ht="15.75" customHeight="1">
      <c r="A1657" s="112"/>
      <c r="B1657" s="121"/>
      <c r="C1657" s="121"/>
      <c r="D1657" s="121"/>
      <c r="E1657" s="121"/>
      <c r="F1657" s="121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</row>
    <row r="1658" ht="15.75" customHeight="1">
      <c r="A1658" s="112"/>
      <c r="B1658" s="121"/>
      <c r="C1658" s="121"/>
      <c r="D1658" s="121"/>
      <c r="E1658" s="121"/>
      <c r="F1658" s="121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</row>
    <row r="1659" ht="15.75" customHeight="1">
      <c r="A1659" s="112"/>
      <c r="B1659" s="121"/>
      <c r="C1659" s="121"/>
      <c r="D1659" s="121"/>
      <c r="E1659" s="121"/>
      <c r="F1659" s="121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</row>
    <row r="1660" ht="15.75" customHeight="1">
      <c r="A1660" s="112"/>
      <c r="B1660" s="121"/>
      <c r="C1660" s="121"/>
      <c r="D1660" s="121"/>
      <c r="E1660" s="121"/>
      <c r="F1660" s="121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</row>
    <row r="1661" ht="15.75" customHeight="1">
      <c r="A1661" s="112"/>
      <c r="B1661" s="121"/>
      <c r="C1661" s="121"/>
      <c r="D1661" s="121"/>
      <c r="E1661" s="121"/>
      <c r="F1661" s="121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</row>
    <row r="1662" ht="15.75" customHeight="1">
      <c r="A1662" s="112"/>
      <c r="B1662" s="121"/>
      <c r="C1662" s="121"/>
      <c r="D1662" s="121"/>
      <c r="E1662" s="121"/>
      <c r="F1662" s="121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</row>
    <row r="1663" ht="15.75" customHeight="1">
      <c r="A1663" s="112"/>
      <c r="B1663" s="121"/>
      <c r="C1663" s="121"/>
      <c r="D1663" s="121"/>
      <c r="E1663" s="121"/>
      <c r="F1663" s="121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</row>
    <row r="1664" ht="15.75" customHeight="1">
      <c r="A1664" s="112"/>
      <c r="B1664" s="121"/>
      <c r="C1664" s="121"/>
      <c r="D1664" s="121"/>
      <c r="E1664" s="121"/>
      <c r="F1664" s="121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</row>
    <row r="1665" ht="15.75" customHeight="1">
      <c r="A1665" s="112"/>
      <c r="B1665" s="121"/>
      <c r="C1665" s="121"/>
      <c r="D1665" s="121"/>
      <c r="E1665" s="121"/>
      <c r="F1665" s="121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</row>
    <row r="1666" ht="15.75" customHeight="1">
      <c r="A1666" s="112"/>
      <c r="B1666" s="121"/>
      <c r="C1666" s="121"/>
      <c r="D1666" s="121"/>
      <c r="E1666" s="121"/>
      <c r="F1666" s="121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</row>
    <row r="1667" ht="15.75" customHeight="1">
      <c r="A1667" s="112"/>
      <c r="B1667" s="121"/>
      <c r="C1667" s="121"/>
      <c r="D1667" s="121"/>
      <c r="E1667" s="121"/>
      <c r="F1667" s="121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</row>
    <row r="1668" ht="15.75" customHeight="1">
      <c r="A1668" s="112"/>
      <c r="B1668" s="121"/>
      <c r="C1668" s="121"/>
      <c r="D1668" s="121"/>
      <c r="E1668" s="121"/>
      <c r="F1668" s="121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</row>
    <row r="1669" ht="15.75" customHeight="1">
      <c r="A1669" s="112"/>
      <c r="B1669" s="121"/>
      <c r="C1669" s="121"/>
      <c r="D1669" s="121"/>
      <c r="E1669" s="121"/>
      <c r="F1669" s="121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</row>
    <row r="1670" ht="15.75" customHeight="1">
      <c r="A1670" s="112"/>
      <c r="B1670" s="121"/>
      <c r="C1670" s="121"/>
      <c r="D1670" s="121"/>
      <c r="E1670" s="121"/>
      <c r="F1670" s="121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</row>
    <row r="1671" ht="15.75" customHeight="1">
      <c r="A1671" s="112"/>
      <c r="B1671" s="121"/>
      <c r="C1671" s="121"/>
      <c r="D1671" s="121"/>
      <c r="E1671" s="121"/>
      <c r="F1671" s="121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</row>
    <row r="1672" ht="15.75" customHeight="1">
      <c r="A1672" s="112"/>
      <c r="B1672" s="121"/>
      <c r="C1672" s="121"/>
      <c r="D1672" s="121"/>
      <c r="E1672" s="121"/>
      <c r="F1672" s="121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</row>
    <row r="1673" ht="15.75" customHeight="1">
      <c r="A1673" s="112"/>
      <c r="B1673" s="121"/>
      <c r="C1673" s="121"/>
      <c r="D1673" s="121"/>
      <c r="E1673" s="121"/>
      <c r="F1673" s="121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</row>
    <row r="1674" ht="15.75" customHeight="1">
      <c r="A1674" s="112"/>
      <c r="B1674" s="121"/>
      <c r="C1674" s="121"/>
      <c r="D1674" s="121"/>
      <c r="E1674" s="121"/>
      <c r="F1674" s="121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</row>
    <row r="1675" ht="15.75" customHeight="1">
      <c r="A1675" s="112"/>
      <c r="B1675" s="121"/>
      <c r="C1675" s="121"/>
      <c r="D1675" s="121"/>
      <c r="E1675" s="121"/>
      <c r="F1675" s="121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</row>
    <row r="1676" ht="15.75" customHeight="1">
      <c r="A1676" s="112"/>
      <c r="B1676" s="121"/>
      <c r="C1676" s="121"/>
      <c r="D1676" s="121"/>
      <c r="E1676" s="121"/>
      <c r="F1676" s="121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</row>
    <row r="1677" ht="15.75" customHeight="1">
      <c r="A1677" s="112"/>
      <c r="B1677" s="121"/>
      <c r="C1677" s="121"/>
      <c r="D1677" s="121"/>
      <c r="E1677" s="121"/>
      <c r="F1677" s="121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</row>
    <row r="1678" ht="15.75" customHeight="1">
      <c r="A1678" s="112"/>
      <c r="B1678" s="121"/>
      <c r="C1678" s="121"/>
      <c r="D1678" s="121"/>
      <c r="E1678" s="121"/>
      <c r="F1678" s="121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</row>
    <row r="1679" ht="15.75" customHeight="1">
      <c r="A1679" s="112"/>
      <c r="B1679" s="121"/>
      <c r="C1679" s="121"/>
      <c r="D1679" s="121"/>
      <c r="E1679" s="121"/>
      <c r="F1679" s="121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</row>
    <row r="1680" ht="15.75" customHeight="1">
      <c r="A1680" s="112"/>
      <c r="B1680" s="121"/>
      <c r="C1680" s="121"/>
      <c r="D1680" s="121"/>
      <c r="E1680" s="121"/>
      <c r="F1680" s="121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</row>
    <row r="1681" ht="15.75" customHeight="1">
      <c r="A1681" s="112"/>
      <c r="B1681" s="121"/>
      <c r="C1681" s="121"/>
      <c r="D1681" s="121"/>
      <c r="E1681" s="121"/>
      <c r="F1681" s="121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</row>
    <row r="1682" ht="15.75" customHeight="1">
      <c r="A1682" s="112"/>
      <c r="B1682" s="121"/>
      <c r="C1682" s="121"/>
      <c r="D1682" s="121"/>
      <c r="E1682" s="121"/>
      <c r="F1682" s="121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</row>
    <row r="1683" ht="15.75" customHeight="1">
      <c r="A1683" s="112"/>
      <c r="B1683" s="121"/>
      <c r="C1683" s="121"/>
      <c r="D1683" s="121"/>
      <c r="E1683" s="121"/>
      <c r="F1683" s="121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</row>
    <row r="1684" ht="15.75" customHeight="1">
      <c r="A1684" s="112"/>
      <c r="B1684" s="121"/>
      <c r="C1684" s="121"/>
      <c r="D1684" s="121"/>
      <c r="E1684" s="121"/>
      <c r="F1684" s="121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</row>
    <row r="1685" ht="15.75" customHeight="1">
      <c r="A1685" s="112"/>
      <c r="B1685" s="121"/>
      <c r="C1685" s="121"/>
      <c r="D1685" s="121"/>
      <c r="E1685" s="121"/>
      <c r="F1685" s="121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</row>
    <row r="1686" ht="15.75" customHeight="1">
      <c r="A1686" s="112"/>
      <c r="B1686" s="121"/>
      <c r="C1686" s="121"/>
      <c r="D1686" s="121"/>
      <c r="E1686" s="121"/>
      <c r="F1686" s="121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</row>
    <row r="1687" ht="15.75" customHeight="1">
      <c r="A1687" s="112"/>
      <c r="B1687" s="121"/>
      <c r="C1687" s="121"/>
      <c r="D1687" s="121"/>
      <c r="E1687" s="121"/>
      <c r="F1687" s="121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</row>
    <row r="1688" ht="15.75" customHeight="1">
      <c r="A1688" s="112"/>
      <c r="B1688" s="121"/>
      <c r="C1688" s="121"/>
      <c r="D1688" s="121"/>
      <c r="E1688" s="121"/>
      <c r="F1688" s="121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</row>
    <row r="1689" ht="15.75" customHeight="1">
      <c r="A1689" s="112"/>
      <c r="B1689" s="121"/>
      <c r="C1689" s="121"/>
      <c r="D1689" s="121"/>
      <c r="E1689" s="121"/>
      <c r="F1689" s="121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</row>
    <row r="1690" ht="15.75" customHeight="1">
      <c r="A1690" s="112"/>
      <c r="B1690" s="121"/>
      <c r="C1690" s="121"/>
      <c r="D1690" s="121"/>
      <c r="E1690" s="121"/>
      <c r="F1690" s="121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</row>
    <row r="1691" ht="15.75" customHeight="1">
      <c r="A1691" s="112"/>
      <c r="B1691" s="121"/>
      <c r="C1691" s="121"/>
      <c r="D1691" s="121"/>
      <c r="E1691" s="121"/>
      <c r="F1691" s="121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</row>
    <row r="1692" ht="15.75" customHeight="1">
      <c r="A1692" s="112"/>
      <c r="B1692" s="121"/>
      <c r="C1692" s="121"/>
      <c r="D1692" s="121"/>
      <c r="E1692" s="121"/>
      <c r="F1692" s="121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</row>
    <row r="1693" ht="15.75" customHeight="1">
      <c r="A1693" s="112"/>
      <c r="B1693" s="121"/>
      <c r="C1693" s="121"/>
      <c r="D1693" s="121"/>
      <c r="E1693" s="121"/>
      <c r="F1693" s="121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</row>
    <row r="1694" ht="15.75" customHeight="1">
      <c r="A1694" s="112"/>
      <c r="B1694" s="121"/>
      <c r="C1694" s="121"/>
      <c r="D1694" s="121"/>
      <c r="E1694" s="121"/>
      <c r="F1694" s="121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</row>
    <row r="1695" ht="15.75" customHeight="1">
      <c r="A1695" s="112"/>
      <c r="B1695" s="121"/>
      <c r="C1695" s="121"/>
      <c r="D1695" s="121"/>
      <c r="E1695" s="121"/>
      <c r="F1695" s="121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</row>
    <row r="1696" ht="15.75" customHeight="1">
      <c r="A1696" s="112"/>
      <c r="B1696" s="121"/>
      <c r="C1696" s="121"/>
      <c r="D1696" s="121"/>
      <c r="E1696" s="121"/>
      <c r="F1696" s="121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</row>
    <row r="1697" ht="15.75" customHeight="1">
      <c r="A1697" s="112"/>
      <c r="B1697" s="121"/>
      <c r="C1697" s="121"/>
      <c r="D1697" s="121"/>
      <c r="E1697" s="121"/>
      <c r="F1697" s="121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</row>
    <row r="1698" ht="15.75" customHeight="1">
      <c r="A1698" s="112"/>
      <c r="B1698" s="121"/>
      <c r="C1698" s="121"/>
      <c r="D1698" s="121"/>
      <c r="E1698" s="121"/>
      <c r="F1698" s="121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</row>
    <row r="1699" ht="15.75" customHeight="1">
      <c r="A1699" s="112"/>
      <c r="B1699" s="121"/>
      <c r="C1699" s="121"/>
      <c r="D1699" s="121"/>
      <c r="E1699" s="121"/>
      <c r="F1699" s="121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</row>
    <row r="1700" ht="15.75" customHeight="1">
      <c r="A1700" s="112"/>
      <c r="B1700" s="121"/>
      <c r="C1700" s="121"/>
      <c r="D1700" s="121"/>
      <c r="E1700" s="121"/>
      <c r="F1700" s="121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</row>
    <row r="1701" ht="15.75" customHeight="1">
      <c r="A1701" s="112"/>
      <c r="B1701" s="121"/>
      <c r="C1701" s="121"/>
      <c r="D1701" s="121"/>
      <c r="E1701" s="121"/>
      <c r="F1701" s="121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</row>
    <row r="1702" ht="15.75" customHeight="1">
      <c r="A1702" s="112"/>
      <c r="B1702" s="121"/>
      <c r="C1702" s="121"/>
      <c r="D1702" s="121"/>
      <c r="E1702" s="121"/>
      <c r="F1702" s="121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</row>
    <row r="1703" ht="15.75" customHeight="1">
      <c r="A1703" s="112"/>
      <c r="B1703" s="121"/>
      <c r="C1703" s="121"/>
      <c r="D1703" s="121"/>
      <c r="E1703" s="121"/>
      <c r="F1703" s="121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</row>
    <row r="1704" ht="15.75" customHeight="1">
      <c r="A1704" s="112"/>
      <c r="B1704" s="121"/>
      <c r="C1704" s="121"/>
      <c r="D1704" s="121"/>
      <c r="E1704" s="121"/>
      <c r="F1704" s="121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</row>
    <row r="1705" ht="15.75" customHeight="1">
      <c r="A1705" s="112"/>
      <c r="B1705" s="121"/>
      <c r="C1705" s="121"/>
      <c r="D1705" s="121"/>
      <c r="E1705" s="121"/>
      <c r="F1705" s="121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</row>
    <row r="1706" ht="15.75" customHeight="1">
      <c r="A1706" s="112"/>
      <c r="B1706" s="121"/>
      <c r="C1706" s="121"/>
      <c r="D1706" s="121"/>
      <c r="E1706" s="121"/>
      <c r="F1706" s="121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</row>
    <row r="1707" ht="15.75" customHeight="1">
      <c r="A1707" s="112"/>
      <c r="B1707" s="121"/>
      <c r="C1707" s="121"/>
      <c r="D1707" s="121"/>
      <c r="E1707" s="121"/>
      <c r="F1707" s="121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</row>
    <row r="1708" ht="15.75" customHeight="1">
      <c r="A1708" s="112"/>
      <c r="B1708" s="121"/>
      <c r="C1708" s="121"/>
      <c r="D1708" s="121"/>
      <c r="E1708" s="121"/>
      <c r="F1708" s="121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</row>
    <row r="1709" ht="15.75" customHeight="1">
      <c r="A1709" s="112"/>
      <c r="B1709" s="121"/>
      <c r="C1709" s="121"/>
      <c r="D1709" s="121"/>
      <c r="E1709" s="121"/>
      <c r="F1709" s="121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</row>
    <row r="1710" ht="15.75" customHeight="1">
      <c r="A1710" s="112"/>
      <c r="B1710" s="121"/>
      <c r="C1710" s="121"/>
      <c r="D1710" s="121"/>
      <c r="E1710" s="121"/>
      <c r="F1710" s="121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</row>
    <row r="1711" ht="15.75" customHeight="1">
      <c r="A1711" s="112"/>
      <c r="B1711" s="121"/>
      <c r="C1711" s="121"/>
      <c r="D1711" s="121"/>
      <c r="E1711" s="121"/>
      <c r="F1711" s="121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</row>
    <row r="1712" ht="15.75" customHeight="1">
      <c r="A1712" s="112"/>
      <c r="B1712" s="121"/>
      <c r="C1712" s="121"/>
      <c r="D1712" s="121"/>
      <c r="E1712" s="121"/>
      <c r="F1712" s="121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</row>
    <row r="1713" ht="15.75" customHeight="1">
      <c r="A1713" s="112"/>
      <c r="B1713" s="121"/>
      <c r="C1713" s="121"/>
      <c r="D1713" s="121"/>
      <c r="E1713" s="121"/>
      <c r="F1713" s="121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</row>
    <row r="1714" ht="15.75" customHeight="1">
      <c r="A1714" s="112"/>
      <c r="B1714" s="121"/>
      <c r="C1714" s="121"/>
      <c r="D1714" s="121"/>
      <c r="E1714" s="121"/>
      <c r="F1714" s="121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</row>
    <row r="1715" ht="15.75" customHeight="1">
      <c r="A1715" s="112"/>
      <c r="B1715" s="121"/>
      <c r="C1715" s="121"/>
      <c r="D1715" s="121"/>
      <c r="E1715" s="121"/>
      <c r="F1715" s="121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</row>
    <row r="1716" ht="15.75" customHeight="1">
      <c r="A1716" s="112"/>
      <c r="B1716" s="121"/>
      <c r="C1716" s="121"/>
      <c r="D1716" s="121"/>
      <c r="E1716" s="121"/>
      <c r="F1716" s="121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</row>
    <row r="1717" ht="15.75" customHeight="1">
      <c r="A1717" s="112"/>
      <c r="B1717" s="121"/>
      <c r="C1717" s="121"/>
      <c r="D1717" s="121"/>
      <c r="E1717" s="121"/>
      <c r="F1717" s="121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</row>
    <row r="1718" ht="15.75" customHeight="1">
      <c r="A1718" s="112"/>
      <c r="B1718" s="121"/>
      <c r="C1718" s="121"/>
      <c r="D1718" s="121"/>
      <c r="E1718" s="121"/>
      <c r="F1718" s="121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</row>
    <row r="1719" ht="15.75" customHeight="1">
      <c r="A1719" s="112"/>
      <c r="B1719" s="121"/>
      <c r="C1719" s="121"/>
      <c r="D1719" s="121"/>
      <c r="E1719" s="121"/>
      <c r="F1719" s="121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</row>
    <row r="1720" ht="15.75" customHeight="1">
      <c r="A1720" s="112"/>
      <c r="B1720" s="121"/>
      <c r="C1720" s="121"/>
      <c r="D1720" s="121"/>
      <c r="E1720" s="121"/>
      <c r="F1720" s="121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</row>
    <row r="1721" ht="15.75" customHeight="1">
      <c r="A1721" s="112"/>
      <c r="B1721" s="121"/>
      <c r="C1721" s="121"/>
      <c r="D1721" s="121"/>
      <c r="E1721" s="121"/>
      <c r="F1721" s="121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</row>
    <row r="1722" ht="15.75" customHeight="1">
      <c r="A1722" s="112"/>
      <c r="B1722" s="121"/>
      <c r="C1722" s="121"/>
      <c r="D1722" s="121"/>
      <c r="E1722" s="121"/>
      <c r="F1722" s="121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</row>
    <row r="1723" ht="15.75" customHeight="1">
      <c r="A1723" s="112"/>
      <c r="B1723" s="121"/>
      <c r="C1723" s="121"/>
      <c r="D1723" s="121"/>
      <c r="E1723" s="121"/>
      <c r="F1723" s="121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</row>
    <row r="1724" ht="15.75" customHeight="1">
      <c r="A1724" s="112"/>
      <c r="B1724" s="121"/>
      <c r="C1724" s="121"/>
      <c r="D1724" s="121"/>
      <c r="E1724" s="121"/>
      <c r="F1724" s="121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</row>
    <row r="1725" ht="15.75" customHeight="1">
      <c r="A1725" s="112"/>
      <c r="B1725" s="121"/>
      <c r="C1725" s="121"/>
      <c r="D1725" s="121"/>
      <c r="E1725" s="121"/>
      <c r="F1725" s="121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</row>
    <row r="1726" ht="15.75" customHeight="1">
      <c r="A1726" s="112"/>
      <c r="B1726" s="121"/>
      <c r="C1726" s="121"/>
      <c r="D1726" s="121"/>
      <c r="E1726" s="121"/>
      <c r="F1726" s="121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</row>
    <row r="1727" ht="15.75" customHeight="1">
      <c r="A1727" s="112"/>
      <c r="B1727" s="121"/>
      <c r="C1727" s="121"/>
      <c r="D1727" s="121"/>
      <c r="E1727" s="121"/>
      <c r="F1727" s="121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</row>
    <row r="1728" ht="15.75" customHeight="1">
      <c r="A1728" s="112"/>
      <c r="B1728" s="121"/>
      <c r="C1728" s="121"/>
      <c r="D1728" s="121"/>
      <c r="E1728" s="121"/>
      <c r="F1728" s="121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</row>
    <row r="1729" ht="15.75" customHeight="1">
      <c r="A1729" s="112"/>
      <c r="B1729" s="121"/>
      <c r="C1729" s="121"/>
      <c r="D1729" s="121"/>
      <c r="E1729" s="121"/>
      <c r="F1729" s="121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</row>
    <row r="1730" ht="15.75" customHeight="1">
      <c r="A1730" s="112"/>
      <c r="B1730" s="121"/>
      <c r="C1730" s="121"/>
      <c r="D1730" s="121"/>
      <c r="E1730" s="121"/>
      <c r="F1730" s="121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</row>
    <row r="1731" ht="15.75" customHeight="1">
      <c r="A1731" s="112"/>
      <c r="B1731" s="121"/>
      <c r="C1731" s="121"/>
      <c r="D1731" s="121"/>
      <c r="E1731" s="121"/>
      <c r="F1731" s="121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</row>
    <row r="1732" ht="15.75" customHeight="1">
      <c r="A1732" s="112"/>
      <c r="B1732" s="121"/>
      <c r="C1732" s="121"/>
      <c r="D1732" s="121"/>
      <c r="E1732" s="121"/>
      <c r="F1732" s="121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</row>
    <row r="1733" ht="15.75" customHeight="1">
      <c r="A1733" s="112"/>
      <c r="B1733" s="121"/>
      <c r="C1733" s="121"/>
      <c r="D1733" s="121"/>
      <c r="E1733" s="121"/>
      <c r="F1733" s="121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</row>
    <row r="1734" ht="15.75" customHeight="1">
      <c r="A1734" s="112"/>
      <c r="B1734" s="121"/>
      <c r="C1734" s="121"/>
      <c r="D1734" s="121"/>
      <c r="E1734" s="121"/>
      <c r="F1734" s="121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</row>
    <row r="1735" ht="15.75" customHeight="1">
      <c r="A1735" s="112"/>
      <c r="B1735" s="121"/>
      <c r="C1735" s="121"/>
      <c r="D1735" s="121"/>
      <c r="E1735" s="121"/>
      <c r="F1735" s="121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</row>
    <row r="1736" ht="15.75" customHeight="1">
      <c r="A1736" s="112"/>
      <c r="B1736" s="121"/>
      <c r="C1736" s="121"/>
      <c r="D1736" s="121"/>
      <c r="E1736" s="121"/>
      <c r="F1736" s="121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</row>
    <row r="1737" ht="15.75" customHeight="1">
      <c r="A1737" s="112"/>
      <c r="B1737" s="121"/>
      <c r="C1737" s="121"/>
      <c r="D1737" s="121"/>
      <c r="E1737" s="121"/>
      <c r="F1737" s="121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</row>
    <row r="1738" ht="15.75" customHeight="1">
      <c r="A1738" s="112"/>
      <c r="B1738" s="121"/>
      <c r="C1738" s="121"/>
      <c r="D1738" s="121"/>
      <c r="E1738" s="121"/>
      <c r="F1738" s="121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</row>
    <row r="1739" ht="15.75" customHeight="1">
      <c r="A1739" s="112"/>
      <c r="B1739" s="121"/>
      <c r="C1739" s="121"/>
      <c r="D1739" s="121"/>
      <c r="E1739" s="121"/>
      <c r="F1739" s="121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</row>
    <row r="1740" ht="15.75" customHeight="1">
      <c r="A1740" s="112"/>
      <c r="B1740" s="121"/>
      <c r="C1740" s="121"/>
      <c r="D1740" s="121"/>
      <c r="E1740" s="121"/>
      <c r="F1740" s="121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</row>
    <row r="1741" ht="15.75" customHeight="1">
      <c r="A1741" s="112"/>
      <c r="B1741" s="121"/>
      <c r="C1741" s="121"/>
      <c r="D1741" s="121"/>
      <c r="E1741" s="121"/>
      <c r="F1741" s="121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</row>
    <row r="1742" ht="15.75" customHeight="1">
      <c r="A1742" s="112"/>
      <c r="B1742" s="121"/>
      <c r="C1742" s="121"/>
      <c r="D1742" s="121"/>
      <c r="E1742" s="121"/>
      <c r="F1742" s="121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</row>
    <row r="1743" ht="15.75" customHeight="1">
      <c r="A1743" s="112"/>
      <c r="B1743" s="121"/>
      <c r="C1743" s="121"/>
      <c r="D1743" s="121"/>
      <c r="E1743" s="121"/>
      <c r="F1743" s="121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</row>
    <row r="1744" ht="15.75" customHeight="1">
      <c r="A1744" s="112"/>
      <c r="B1744" s="121"/>
      <c r="C1744" s="121"/>
      <c r="D1744" s="121"/>
      <c r="E1744" s="121"/>
      <c r="F1744" s="121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</row>
    <row r="1745" ht="15.75" customHeight="1">
      <c r="A1745" s="112"/>
      <c r="B1745" s="121"/>
      <c r="C1745" s="121"/>
      <c r="D1745" s="121"/>
      <c r="E1745" s="121"/>
      <c r="F1745" s="121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</row>
    <row r="1746" ht="15.75" customHeight="1">
      <c r="A1746" s="112"/>
      <c r="B1746" s="121"/>
      <c r="C1746" s="121"/>
      <c r="D1746" s="121"/>
      <c r="E1746" s="121"/>
      <c r="F1746" s="121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</row>
    <row r="1747" ht="15.75" customHeight="1">
      <c r="A1747" s="112"/>
      <c r="B1747" s="121"/>
      <c r="C1747" s="121"/>
      <c r="D1747" s="121"/>
      <c r="E1747" s="121"/>
      <c r="F1747" s="121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</row>
    <row r="1748" ht="15.75" customHeight="1">
      <c r="A1748" s="112"/>
      <c r="B1748" s="121"/>
      <c r="C1748" s="121"/>
      <c r="D1748" s="121"/>
      <c r="E1748" s="121"/>
      <c r="F1748" s="121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</row>
    <row r="1749" ht="15.75" customHeight="1">
      <c r="A1749" s="112"/>
      <c r="B1749" s="121"/>
      <c r="C1749" s="121"/>
      <c r="D1749" s="121"/>
      <c r="E1749" s="121"/>
      <c r="F1749" s="121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</row>
    <row r="1750" ht="15.75" customHeight="1">
      <c r="A1750" s="112"/>
      <c r="B1750" s="121"/>
      <c r="C1750" s="121"/>
      <c r="D1750" s="121"/>
      <c r="E1750" s="121"/>
      <c r="F1750" s="121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</row>
    <row r="1751" ht="15.75" customHeight="1">
      <c r="A1751" s="112"/>
      <c r="B1751" s="121"/>
      <c r="C1751" s="121"/>
      <c r="D1751" s="121"/>
      <c r="E1751" s="121"/>
      <c r="F1751" s="121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</row>
    <row r="1752" ht="15.75" customHeight="1">
      <c r="A1752" s="112"/>
      <c r="B1752" s="121"/>
      <c r="C1752" s="121"/>
      <c r="D1752" s="121"/>
      <c r="E1752" s="121"/>
      <c r="F1752" s="121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</row>
    <row r="1753" ht="15.75" customHeight="1">
      <c r="A1753" s="112"/>
      <c r="B1753" s="121"/>
      <c r="C1753" s="121"/>
      <c r="D1753" s="121"/>
      <c r="E1753" s="121"/>
      <c r="F1753" s="121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</row>
    <row r="1754" ht="15.75" customHeight="1">
      <c r="A1754" s="112"/>
      <c r="B1754" s="121"/>
      <c r="C1754" s="121"/>
      <c r="D1754" s="121"/>
      <c r="E1754" s="121"/>
      <c r="F1754" s="121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</row>
    <row r="1755" ht="15.75" customHeight="1">
      <c r="A1755" s="112"/>
      <c r="B1755" s="121"/>
      <c r="C1755" s="121"/>
      <c r="D1755" s="121"/>
      <c r="E1755" s="121"/>
      <c r="F1755" s="121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</row>
    <row r="1756" ht="15.75" customHeight="1">
      <c r="A1756" s="112"/>
      <c r="B1756" s="121"/>
      <c r="C1756" s="121"/>
      <c r="D1756" s="121"/>
      <c r="E1756" s="121"/>
      <c r="F1756" s="121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</row>
    <row r="1757" ht="15.75" customHeight="1">
      <c r="A1757" s="112"/>
      <c r="B1757" s="121"/>
      <c r="C1757" s="121"/>
      <c r="D1757" s="121"/>
      <c r="E1757" s="121"/>
      <c r="F1757" s="121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</row>
    <row r="1758" ht="15.75" customHeight="1">
      <c r="A1758" s="112"/>
      <c r="B1758" s="121"/>
      <c r="C1758" s="121"/>
      <c r="D1758" s="121"/>
      <c r="E1758" s="121"/>
      <c r="F1758" s="121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</row>
    <row r="1759" ht="15.75" customHeight="1">
      <c r="A1759" s="112"/>
      <c r="B1759" s="121"/>
      <c r="C1759" s="121"/>
      <c r="D1759" s="121"/>
      <c r="E1759" s="121"/>
      <c r="F1759" s="121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</row>
    <row r="1760" ht="15.75" customHeight="1">
      <c r="A1760" s="112"/>
      <c r="B1760" s="121"/>
      <c r="C1760" s="121"/>
      <c r="D1760" s="121"/>
      <c r="E1760" s="121"/>
      <c r="F1760" s="121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</row>
    <row r="1761" ht="15.75" customHeight="1">
      <c r="A1761" s="112"/>
      <c r="B1761" s="121"/>
      <c r="C1761" s="121"/>
      <c r="D1761" s="121"/>
      <c r="E1761" s="121"/>
      <c r="F1761" s="121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</row>
    <row r="1762" ht="15.75" customHeight="1">
      <c r="A1762" s="112"/>
      <c r="B1762" s="121"/>
      <c r="C1762" s="121"/>
      <c r="D1762" s="121"/>
      <c r="E1762" s="121"/>
      <c r="F1762" s="121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</row>
    <row r="1763" ht="15.75" customHeight="1">
      <c r="A1763" s="112"/>
      <c r="B1763" s="121"/>
      <c r="C1763" s="121"/>
      <c r="D1763" s="121"/>
      <c r="E1763" s="121"/>
      <c r="F1763" s="121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</row>
    <row r="1764" ht="15.75" customHeight="1">
      <c r="A1764" s="112"/>
      <c r="B1764" s="121"/>
      <c r="C1764" s="121"/>
      <c r="D1764" s="121"/>
      <c r="E1764" s="121"/>
      <c r="F1764" s="121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</row>
    <row r="1765" ht="15.75" customHeight="1">
      <c r="A1765" s="112"/>
      <c r="B1765" s="121"/>
      <c r="C1765" s="121"/>
      <c r="D1765" s="121"/>
      <c r="E1765" s="121"/>
      <c r="F1765" s="121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</row>
    <row r="1766" ht="15.75" customHeight="1">
      <c r="A1766" s="112"/>
      <c r="B1766" s="121"/>
      <c r="C1766" s="121"/>
      <c r="D1766" s="121"/>
      <c r="E1766" s="121"/>
      <c r="F1766" s="121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</row>
    <row r="1767" ht="15.75" customHeight="1">
      <c r="A1767" s="112"/>
      <c r="B1767" s="121"/>
      <c r="C1767" s="121"/>
      <c r="D1767" s="121"/>
      <c r="E1767" s="121"/>
      <c r="F1767" s="121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</row>
    <row r="1768" ht="15.75" customHeight="1">
      <c r="A1768" s="112"/>
      <c r="B1768" s="121"/>
      <c r="C1768" s="121"/>
      <c r="D1768" s="121"/>
      <c r="E1768" s="121"/>
      <c r="F1768" s="121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</row>
    <row r="1769" ht="15.75" customHeight="1">
      <c r="A1769" s="112"/>
      <c r="B1769" s="121"/>
      <c r="C1769" s="121"/>
      <c r="D1769" s="121"/>
      <c r="E1769" s="121"/>
      <c r="F1769" s="121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</row>
    <row r="1770" ht="15.75" customHeight="1">
      <c r="A1770" s="112"/>
      <c r="B1770" s="121"/>
      <c r="C1770" s="121"/>
      <c r="D1770" s="121"/>
      <c r="E1770" s="121"/>
      <c r="F1770" s="121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</row>
    <row r="1771" ht="15.75" customHeight="1">
      <c r="A1771" s="112"/>
      <c r="B1771" s="121"/>
      <c r="C1771" s="121"/>
      <c r="D1771" s="121"/>
      <c r="E1771" s="121"/>
      <c r="F1771" s="121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</row>
    <row r="1772" ht="15.75" customHeight="1">
      <c r="A1772" s="112"/>
      <c r="B1772" s="121"/>
      <c r="C1772" s="121"/>
      <c r="D1772" s="121"/>
      <c r="E1772" s="121"/>
      <c r="F1772" s="121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</row>
    <row r="1773" ht="15.75" customHeight="1">
      <c r="A1773" s="112"/>
      <c r="B1773" s="121"/>
      <c r="C1773" s="121"/>
      <c r="D1773" s="121"/>
      <c r="E1773" s="121"/>
      <c r="F1773" s="121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</row>
    <row r="1774" ht="15.75" customHeight="1">
      <c r="A1774" s="112"/>
      <c r="B1774" s="121"/>
      <c r="C1774" s="121"/>
      <c r="D1774" s="121"/>
      <c r="E1774" s="121"/>
      <c r="F1774" s="121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</row>
    <row r="1775" ht="15.75" customHeight="1">
      <c r="A1775" s="112"/>
      <c r="B1775" s="121"/>
      <c r="C1775" s="121"/>
      <c r="D1775" s="121"/>
      <c r="E1775" s="121"/>
      <c r="F1775" s="121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</row>
    <row r="1776" ht="15.75" customHeight="1">
      <c r="A1776" s="112"/>
      <c r="B1776" s="121"/>
      <c r="C1776" s="121"/>
      <c r="D1776" s="121"/>
      <c r="E1776" s="121"/>
      <c r="F1776" s="121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</row>
    <row r="1777" ht="15.75" customHeight="1">
      <c r="A1777" s="112"/>
      <c r="B1777" s="121"/>
      <c r="C1777" s="121"/>
      <c r="D1777" s="121"/>
      <c r="E1777" s="121"/>
      <c r="F1777" s="121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</row>
    <row r="1778" ht="15.75" customHeight="1">
      <c r="A1778" s="112"/>
      <c r="B1778" s="121"/>
      <c r="C1778" s="121"/>
      <c r="D1778" s="121"/>
      <c r="E1778" s="121"/>
      <c r="F1778" s="121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</row>
    <row r="1779" ht="15.75" customHeight="1">
      <c r="A1779" s="112"/>
      <c r="B1779" s="121"/>
      <c r="C1779" s="121"/>
      <c r="D1779" s="121"/>
      <c r="E1779" s="121"/>
      <c r="F1779" s="121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</row>
    <row r="1780" ht="15.75" customHeight="1">
      <c r="A1780" s="112"/>
      <c r="B1780" s="121"/>
      <c r="C1780" s="121"/>
      <c r="D1780" s="121"/>
      <c r="E1780" s="121"/>
      <c r="F1780" s="121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</row>
    <row r="1781" ht="15.75" customHeight="1">
      <c r="A1781" s="112"/>
      <c r="B1781" s="121"/>
      <c r="C1781" s="121"/>
      <c r="D1781" s="121"/>
      <c r="E1781" s="121"/>
      <c r="F1781" s="121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</row>
    <row r="1782" ht="15.75" customHeight="1">
      <c r="A1782" s="112"/>
      <c r="B1782" s="121"/>
      <c r="C1782" s="121"/>
      <c r="D1782" s="121"/>
      <c r="E1782" s="121"/>
      <c r="F1782" s="121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</row>
    <row r="1783" ht="15.75" customHeight="1">
      <c r="A1783" s="112"/>
      <c r="B1783" s="121"/>
      <c r="C1783" s="121"/>
      <c r="D1783" s="121"/>
      <c r="E1783" s="121"/>
      <c r="F1783" s="121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</row>
    <row r="1784" ht="15.75" customHeight="1">
      <c r="A1784" s="112"/>
      <c r="B1784" s="121"/>
      <c r="C1784" s="121"/>
      <c r="D1784" s="121"/>
      <c r="E1784" s="121"/>
      <c r="F1784" s="121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</row>
    <row r="1785" ht="15.75" customHeight="1">
      <c r="A1785" s="112"/>
      <c r="B1785" s="121"/>
      <c r="C1785" s="121"/>
      <c r="D1785" s="121"/>
      <c r="E1785" s="121"/>
      <c r="F1785" s="121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</row>
    <row r="1786" ht="15.75" customHeight="1">
      <c r="A1786" s="112"/>
      <c r="B1786" s="121"/>
      <c r="C1786" s="121"/>
      <c r="D1786" s="121"/>
      <c r="E1786" s="121"/>
      <c r="F1786" s="121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</row>
    <row r="1787" ht="15.75" customHeight="1">
      <c r="A1787" s="112"/>
      <c r="B1787" s="121"/>
      <c r="C1787" s="121"/>
      <c r="D1787" s="121"/>
      <c r="E1787" s="121"/>
      <c r="F1787" s="121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</row>
    <row r="1788" ht="15.75" customHeight="1">
      <c r="A1788" s="112"/>
      <c r="B1788" s="121"/>
      <c r="C1788" s="121"/>
      <c r="D1788" s="121"/>
      <c r="E1788" s="121"/>
      <c r="F1788" s="121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</row>
    <row r="1789" ht="15.75" customHeight="1">
      <c r="A1789" s="112"/>
      <c r="B1789" s="121"/>
      <c r="C1789" s="121"/>
      <c r="D1789" s="121"/>
      <c r="E1789" s="121"/>
      <c r="F1789" s="121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</row>
    <row r="1790" ht="15.75" customHeight="1">
      <c r="A1790" s="112"/>
      <c r="B1790" s="121"/>
      <c r="C1790" s="121"/>
      <c r="D1790" s="121"/>
      <c r="E1790" s="121"/>
      <c r="F1790" s="121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</row>
    <row r="1791" ht="15.75" customHeight="1">
      <c r="A1791" s="112"/>
      <c r="B1791" s="121"/>
      <c r="C1791" s="121"/>
      <c r="D1791" s="121"/>
      <c r="E1791" s="121"/>
      <c r="F1791" s="121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</row>
    <row r="1792" ht="15.75" customHeight="1">
      <c r="A1792" s="112"/>
      <c r="B1792" s="121"/>
      <c r="C1792" s="121"/>
      <c r="D1792" s="121"/>
      <c r="E1792" s="121"/>
      <c r="F1792" s="121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</row>
    <row r="1793" ht="15.75" customHeight="1">
      <c r="A1793" s="112"/>
      <c r="B1793" s="121"/>
      <c r="C1793" s="121"/>
      <c r="D1793" s="121"/>
      <c r="E1793" s="121"/>
      <c r="F1793" s="121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</row>
    <row r="1794" ht="15.75" customHeight="1">
      <c r="A1794" s="112"/>
      <c r="B1794" s="121"/>
      <c r="C1794" s="121"/>
      <c r="D1794" s="121"/>
      <c r="E1794" s="121"/>
      <c r="F1794" s="121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</row>
    <row r="1795" ht="15.75" customHeight="1">
      <c r="A1795" s="112"/>
      <c r="B1795" s="121"/>
      <c r="C1795" s="121"/>
      <c r="D1795" s="121"/>
      <c r="E1795" s="121"/>
      <c r="F1795" s="121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</row>
    <row r="1796" ht="15.75" customHeight="1">
      <c r="A1796" s="112"/>
      <c r="B1796" s="121"/>
      <c r="C1796" s="121"/>
      <c r="D1796" s="121"/>
      <c r="E1796" s="121"/>
      <c r="F1796" s="121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</row>
    <row r="1797" ht="15.75" customHeight="1">
      <c r="A1797" s="112"/>
      <c r="B1797" s="121"/>
      <c r="C1797" s="121"/>
      <c r="D1797" s="121"/>
      <c r="E1797" s="121"/>
      <c r="F1797" s="121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</row>
    <row r="1798" ht="15.75" customHeight="1">
      <c r="A1798" s="112"/>
      <c r="B1798" s="121"/>
      <c r="C1798" s="121"/>
      <c r="D1798" s="121"/>
      <c r="E1798" s="121"/>
      <c r="F1798" s="121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</row>
    <row r="1799" ht="15.75" customHeight="1">
      <c r="A1799" s="112"/>
      <c r="B1799" s="121"/>
      <c r="C1799" s="121"/>
      <c r="D1799" s="121"/>
      <c r="E1799" s="121"/>
      <c r="F1799" s="121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</row>
    <row r="1800" ht="15.75" customHeight="1">
      <c r="A1800" s="112"/>
      <c r="B1800" s="121"/>
      <c r="C1800" s="121"/>
      <c r="D1800" s="121"/>
      <c r="E1800" s="121"/>
      <c r="F1800" s="121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</row>
    <row r="1801" ht="15.75" customHeight="1">
      <c r="A1801" s="112"/>
      <c r="B1801" s="121"/>
      <c r="C1801" s="121"/>
      <c r="D1801" s="121"/>
      <c r="E1801" s="121"/>
      <c r="F1801" s="121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</row>
    <row r="1802" ht="15.75" customHeight="1">
      <c r="A1802" s="112"/>
      <c r="B1802" s="121"/>
      <c r="C1802" s="121"/>
      <c r="D1802" s="121"/>
      <c r="E1802" s="121"/>
      <c r="F1802" s="121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</row>
    <row r="1803" ht="15.75" customHeight="1">
      <c r="A1803" s="112"/>
      <c r="B1803" s="121"/>
      <c r="C1803" s="121"/>
      <c r="D1803" s="121"/>
      <c r="E1803" s="121"/>
      <c r="F1803" s="121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</row>
    <row r="1804" ht="15.75" customHeight="1">
      <c r="A1804" s="112"/>
      <c r="B1804" s="121"/>
      <c r="C1804" s="121"/>
      <c r="D1804" s="121"/>
      <c r="E1804" s="121"/>
      <c r="F1804" s="121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</row>
    <row r="1805" ht="15.75" customHeight="1">
      <c r="A1805" s="112"/>
      <c r="B1805" s="121"/>
      <c r="C1805" s="121"/>
      <c r="D1805" s="121"/>
      <c r="E1805" s="121"/>
      <c r="F1805" s="121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</row>
    <row r="1806" ht="15.75" customHeight="1">
      <c r="A1806" s="112"/>
      <c r="B1806" s="121"/>
      <c r="C1806" s="121"/>
      <c r="D1806" s="121"/>
      <c r="E1806" s="121"/>
      <c r="F1806" s="121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</row>
    <row r="1807" ht="15.75" customHeight="1">
      <c r="A1807" s="112"/>
      <c r="B1807" s="121"/>
      <c r="C1807" s="121"/>
      <c r="D1807" s="121"/>
      <c r="E1807" s="121"/>
      <c r="F1807" s="121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</row>
    <row r="1808" ht="15.75" customHeight="1">
      <c r="A1808" s="112"/>
      <c r="B1808" s="121"/>
      <c r="C1808" s="121"/>
      <c r="D1808" s="121"/>
      <c r="E1808" s="121"/>
      <c r="F1808" s="121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</row>
    <row r="1809" ht="15.75" customHeight="1">
      <c r="A1809" s="112"/>
      <c r="B1809" s="121"/>
      <c r="C1809" s="121"/>
      <c r="D1809" s="121"/>
      <c r="E1809" s="121"/>
      <c r="F1809" s="121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</row>
    <row r="1810" ht="15.75" customHeight="1">
      <c r="A1810" s="112"/>
      <c r="B1810" s="121"/>
      <c r="C1810" s="121"/>
      <c r="D1810" s="121"/>
      <c r="E1810" s="121"/>
      <c r="F1810" s="121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</row>
    <row r="1811" ht="15.75" customHeight="1">
      <c r="A1811" s="112"/>
      <c r="B1811" s="121"/>
      <c r="C1811" s="121"/>
      <c r="D1811" s="121"/>
      <c r="E1811" s="121"/>
      <c r="F1811" s="121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</row>
    <row r="1812" ht="15.75" customHeight="1">
      <c r="A1812" s="112"/>
      <c r="B1812" s="121"/>
      <c r="C1812" s="121"/>
      <c r="D1812" s="121"/>
      <c r="E1812" s="121"/>
      <c r="F1812" s="121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</row>
    <row r="1813" ht="15.75" customHeight="1">
      <c r="A1813" s="112"/>
      <c r="B1813" s="121"/>
      <c r="C1813" s="121"/>
      <c r="D1813" s="121"/>
      <c r="E1813" s="121"/>
      <c r="F1813" s="121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</row>
    <row r="1814" ht="15.75" customHeight="1">
      <c r="A1814" s="112"/>
      <c r="B1814" s="121"/>
      <c r="C1814" s="121"/>
      <c r="D1814" s="121"/>
      <c r="E1814" s="121"/>
      <c r="F1814" s="121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</row>
    <row r="1815" ht="15.75" customHeight="1">
      <c r="A1815" s="112"/>
      <c r="B1815" s="121"/>
      <c r="C1815" s="121"/>
      <c r="D1815" s="121"/>
      <c r="E1815" s="121"/>
      <c r="F1815" s="121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</row>
    <row r="1816" ht="15.75" customHeight="1">
      <c r="A1816" s="112"/>
      <c r="B1816" s="121"/>
      <c r="C1816" s="121"/>
      <c r="D1816" s="121"/>
      <c r="E1816" s="121"/>
      <c r="F1816" s="121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</row>
    <row r="1817" ht="15.75" customHeight="1">
      <c r="A1817" s="112"/>
      <c r="B1817" s="121"/>
      <c r="C1817" s="121"/>
      <c r="D1817" s="121"/>
      <c r="E1817" s="121"/>
      <c r="F1817" s="121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</row>
    <row r="1818" ht="15.75" customHeight="1">
      <c r="A1818" s="112"/>
      <c r="B1818" s="121"/>
      <c r="C1818" s="121"/>
      <c r="D1818" s="121"/>
      <c r="E1818" s="121"/>
      <c r="F1818" s="121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</row>
    <row r="1819" ht="15.75" customHeight="1">
      <c r="A1819" s="112"/>
      <c r="B1819" s="121"/>
      <c r="C1819" s="121"/>
      <c r="D1819" s="121"/>
      <c r="E1819" s="121"/>
      <c r="F1819" s="121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</row>
    <row r="1820" ht="15.75" customHeight="1">
      <c r="A1820" s="112"/>
      <c r="B1820" s="121"/>
      <c r="C1820" s="121"/>
      <c r="D1820" s="121"/>
      <c r="E1820" s="121"/>
      <c r="F1820" s="121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</row>
    <row r="1821" ht="15.75" customHeight="1">
      <c r="A1821" s="112"/>
      <c r="B1821" s="121"/>
      <c r="C1821" s="121"/>
      <c r="D1821" s="121"/>
      <c r="E1821" s="121"/>
      <c r="F1821" s="121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</row>
    <row r="1822" ht="15.75" customHeight="1">
      <c r="A1822" s="112"/>
      <c r="B1822" s="121"/>
      <c r="C1822" s="121"/>
      <c r="D1822" s="121"/>
      <c r="E1822" s="121"/>
      <c r="F1822" s="121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</row>
    <row r="1823" ht="15.75" customHeight="1">
      <c r="A1823" s="112"/>
      <c r="B1823" s="121"/>
      <c r="C1823" s="121"/>
      <c r="D1823" s="121"/>
      <c r="E1823" s="121"/>
      <c r="F1823" s="121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</row>
    <row r="1824" ht="15.75" customHeight="1">
      <c r="A1824" s="112"/>
      <c r="B1824" s="121"/>
      <c r="C1824" s="121"/>
      <c r="D1824" s="121"/>
      <c r="E1824" s="121"/>
      <c r="F1824" s="121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</row>
    <row r="1825" ht="15.75" customHeight="1">
      <c r="A1825" s="112"/>
      <c r="B1825" s="121"/>
      <c r="C1825" s="121"/>
      <c r="D1825" s="121"/>
      <c r="E1825" s="121"/>
      <c r="F1825" s="121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</row>
    <row r="1826" ht="15.75" customHeight="1">
      <c r="A1826" s="112"/>
      <c r="B1826" s="121"/>
      <c r="C1826" s="121"/>
      <c r="D1826" s="121"/>
      <c r="E1826" s="121"/>
      <c r="F1826" s="121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</row>
    <row r="1827" ht="15.75" customHeight="1">
      <c r="A1827" s="112"/>
      <c r="B1827" s="121"/>
      <c r="C1827" s="121"/>
      <c r="D1827" s="121"/>
      <c r="E1827" s="121"/>
      <c r="F1827" s="121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</row>
    <row r="1828" ht="15.75" customHeight="1">
      <c r="A1828" s="112"/>
      <c r="B1828" s="121"/>
      <c r="C1828" s="121"/>
      <c r="D1828" s="121"/>
      <c r="E1828" s="121"/>
      <c r="F1828" s="121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</row>
    <row r="1829" ht="15.75" customHeight="1">
      <c r="A1829" s="112"/>
      <c r="B1829" s="121"/>
      <c r="C1829" s="121"/>
      <c r="D1829" s="121"/>
      <c r="E1829" s="121"/>
      <c r="F1829" s="121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</row>
    <row r="1830" ht="15.75" customHeight="1">
      <c r="A1830" s="112"/>
      <c r="B1830" s="121"/>
      <c r="C1830" s="121"/>
      <c r="D1830" s="121"/>
      <c r="E1830" s="121"/>
      <c r="F1830" s="121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</row>
    <row r="1831" ht="15.75" customHeight="1">
      <c r="A1831" s="112"/>
      <c r="B1831" s="121"/>
      <c r="C1831" s="121"/>
      <c r="D1831" s="121"/>
      <c r="E1831" s="121"/>
      <c r="F1831" s="121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</row>
    <row r="1832" ht="15.75" customHeight="1">
      <c r="A1832" s="112"/>
      <c r="B1832" s="121"/>
      <c r="C1832" s="121"/>
      <c r="D1832" s="121"/>
      <c r="E1832" s="121"/>
      <c r="F1832" s="121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</row>
    <row r="1833" ht="15.75" customHeight="1">
      <c r="A1833" s="112"/>
      <c r="B1833" s="121"/>
      <c r="C1833" s="121"/>
      <c r="D1833" s="121"/>
      <c r="E1833" s="121"/>
      <c r="F1833" s="121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</row>
    <row r="1834" ht="15.75" customHeight="1">
      <c r="A1834" s="112"/>
      <c r="B1834" s="121"/>
      <c r="C1834" s="121"/>
      <c r="D1834" s="121"/>
      <c r="E1834" s="121"/>
      <c r="F1834" s="121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</row>
    <row r="1835" ht="15.75" customHeight="1">
      <c r="A1835" s="112"/>
      <c r="B1835" s="121"/>
      <c r="C1835" s="121"/>
      <c r="D1835" s="121"/>
      <c r="E1835" s="121"/>
      <c r="F1835" s="121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</row>
    <row r="1836" ht="15.75" customHeight="1">
      <c r="A1836" s="112"/>
      <c r="B1836" s="121"/>
      <c r="C1836" s="121"/>
      <c r="D1836" s="121"/>
      <c r="E1836" s="121"/>
      <c r="F1836" s="121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</row>
    <row r="1837" ht="15.75" customHeight="1">
      <c r="A1837" s="112"/>
      <c r="B1837" s="121"/>
      <c r="C1837" s="121"/>
      <c r="D1837" s="121"/>
      <c r="E1837" s="121"/>
      <c r="F1837" s="121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</row>
    <row r="1838" ht="15.75" customHeight="1">
      <c r="A1838" s="112"/>
      <c r="B1838" s="121"/>
      <c r="C1838" s="121"/>
      <c r="D1838" s="121"/>
      <c r="E1838" s="121"/>
      <c r="F1838" s="121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</row>
    <row r="1839" ht="15.75" customHeight="1">
      <c r="A1839" s="112"/>
      <c r="B1839" s="121"/>
      <c r="C1839" s="121"/>
      <c r="D1839" s="121"/>
      <c r="E1839" s="121"/>
      <c r="F1839" s="121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</row>
    <row r="1840" ht="15.75" customHeight="1">
      <c r="A1840" s="112"/>
      <c r="B1840" s="121"/>
      <c r="C1840" s="121"/>
      <c r="D1840" s="121"/>
      <c r="E1840" s="121"/>
      <c r="F1840" s="121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</row>
    <row r="1841" ht="15.75" customHeight="1">
      <c r="A1841" s="112"/>
      <c r="B1841" s="121"/>
      <c r="C1841" s="121"/>
      <c r="D1841" s="121"/>
      <c r="E1841" s="121"/>
      <c r="F1841" s="121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</row>
    <row r="1842" ht="15.75" customHeight="1">
      <c r="A1842" s="112"/>
      <c r="B1842" s="121"/>
      <c r="C1842" s="121"/>
      <c r="D1842" s="121"/>
      <c r="E1842" s="121"/>
      <c r="F1842" s="121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</row>
    <row r="1843" ht="15.75" customHeight="1">
      <c r="A1843" s="112"/>
      <c r="B1843" s="121"/>
      <c r="C1843" s="121"/>
      <c r="D1843" s="121"/>
      <c r="E1843" s="121"/>
      <c r="F1843" s="121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</row>
    <row r="1844" ht="15.75" customHeight="1">
      <c r="A1844" s="112"/>
      <c r="B1844" s="121"/>
      <c r="C1844" s="121"/>
      <c r="D1844" s="121"/>
      <c r="E1844" s="121"/>
      <c r="F1844" s="121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</row>
    <row r="1845" ht="15.75" customHeight="1">
      <c r="A1845" s="112"/>
      <c r="B1845" s="121"/>
      <c r="C1845" s="121"/>
      <c r="D1845" s="121"/>
      <c r="E1845" s="121"/>
      <c r="F1845" s="121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</row>
    <row r="1846" ht="15.75" customHeight="1">
      <c r="A1846" s="112"/>
      <c r="B1846" s="121"/>
      <c r="C1846" s="121"/>
      <c r="D1846" s="121"/>
      <c r="E1846" s="121"/>
      <c r="F1846" s="121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</row>
    <row r="1847" ht="15.75" customHeight="1">
      <c r="A1847" s="112"/>
      <c r="B1847" s="121"/>
      <c r="C1847" s="121"/>
      <c r="D1847" s="121"/>
      <c r="E1847" s="121"/>
      <c r="F1847" s="121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</row>
    <row r="1848" ht="15.75" customHeight="1">
      <c r="A1848" s="112"/>
      <c r="B1848" s="121"/>
      <c r="C1848" s="121"/>
      <c r="D1848" s="121"/>
      <c r="E1848" s="121"/>
      <c r="F1848" s="121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</row>
    <row r="1849" ht="15.75" customHeight="1">
      <c r="A1849" s="112"/>
      <c r="B1849" s="121"/>
      <c r="C1849" s="121"/>
      <c r="D1849" s="121"/>
      <c r="E1849" s="121"/>
      <c r="F1849" s="121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</row>
    <row r="1850" ht="15.75" customHeight="1">
      <c r="A1850" s="112"/>
      <c r="B1850" s="121"/>
      <c r="C1850" s="121"/>
      <c r="D1850" s="121"/>
      <c r="E1850" s="121"/>
      <c r="F1850" s="121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</row>
    <row r="1851" ht="15.75" customHeight="1">
      <c r="A1851" s="112"/>
      <c r="B1851" s="121"/>
      <c r="C1851" s="121"/>
      <c r="D1851" s="121"/>
      <c r="E1851" s="121"/>
      <c r="F1851" s="121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</row>
    <row r="1852" ht="15.75" customHeight="1">
      <c r="A1852" s="112"/>
      <c r="B1852" s="121"/>
      <c r="C1852" s="121"/>
      <c r="D1852" s="121"/>
      <c r="E1852" s="121"/>
      <c r="F1852" s="121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</row>
    <row r="1853" ht="15.75" customHeight="1">
      <c r="A1853" s="112"/>
      <c r="B1853" s="121"/>
      <c r="C1853" s="121"/>
      <c r="D1853" s="121"/>
      <c r="E1853" s="121"/>
      <c r="F1853" s="121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</row>
    <row r="1854" ht="15.75" customHeight="1">
      <c r="A1854" s="112"/>
      <c r="B1854" s="121"/>
      <c r="C1854" s="121"/>
      <c r="D1854" s="121"/>
      <c r="E1854" s="121"/>
      <c r="F1854" s="121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</row>
    <row r="1855" ht="15.75" customHeight="1">
      <c r="A1855" s="112"/>
      <c r="B1855" s="121"/>
      <c r="C1855" s="121"/>
      <c r="D1855" s="121"/>
      <c r="E1855" s="121"/>
      <c r="F1855" s="121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</row>
    <row r="1856" ht="15.75" customHeight="1">
      <c r="A1856" s="112"/>
      <c r="B1856" s="121"/>
      <c r="C1856" s="121"/>
      <c r="D1856" s="121"/>
      <c r="E1856" s="121"/>
      <c r="F1856" s="121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</row>
    <row r="1857" ht="15.75" customHeight="1">
      <c r="A1857" s="112"/>
      <c r="B1857" s="121"/>
      <c r="C1857" s="121"/>
      <c r="D1857" s="121"/>
      <c r="E1857" s="121"/>
      <c r="F1857" s="121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</row>
    <row r="1858" ht="15.75" customHeight="1">
      <c r="A1858" s="112"/>
      <c r="B1858" s="121"/>
      <c r="C1858" s="121"/>
      <c r="D1858" s="121"/>
      <c r="E1858" s="121"/>
      <c r="F1858" s="121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</row>
    <row r="1859" ht="15.75" customHeight="1">
      <c r="A1859" s="112"/>
      <c r="B1859" s="121"/>
      <c r="C1859" s="121"/>
      <c r="D1859" s="121"/>
      <c r="E1859" s="121"/>
      <c r="F1859" s="121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</row>
    <row r="1860" ht="15.75" customHeight="1">
      <c r="A1860" s="112"/>
      <c r="B1860" s="121"/>
      <c r="C1860" s="121"/>
      <c r="D1860" s="121"/>
      <c r="E1860" s="121"/>
      <c r="F1860" s="121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</row>
    <row r="1861" ht="15.75" customHeight="1">
      <c r="A1861" s="112"/>
      <c r="B1861" s="121"/>
      <c r="C1861" s="121"/>
      <c r="D1861" s="121"/>
      <c r="E1861" s="121"/>
      <c r="F1861" s="121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</row>
    <row r="1862" ht="15.75" customHeight="1">
      <c r="A1862" s="112"/>
      <c r="B1862" s="121"/>
      <c r="C1862" s="121"/>
      <c r="D1862" s="121"/>
      <c r="E1862" s="121"/>
      <c r="F1862" s="121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</row>
    <row r="1863" ht="15.75" customHeight="1">
      <c r="A1863" s="112"/>
      <c r="B1863" s="121"/>
      <c r="C1863" s="121"/>
      <c r="D1863" s="121"/>
      <c r="E1863" s="121"/>
      <c r="F1863" s="121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</row>
    <row r="1864" ht="15.75" customHeight="1">
      <c r="A1864" s="112"/>
      <c r="B1864" s="121"/>
      <c r="C1864" s="121"/>
      <c r="D1864" s="121"/>
      <c r="E1864" s="121"/>
      <c r="F1864" s="121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</row>
    <row r="1865" ht="15.75" customHeight="1">
      <c r="A1865" s="112"/>
      <c r="B1865" s="121"/>
      <c r="C1865" s="121"/>
      <c r="D1865" s="121"/>
      <c r="E1865" s="121"/>
      <c r="F1865" s="121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</row>
    <row r="1866" ht="15.75" customHeight="1">
      <c r="A1866" s="112"/>
      <c r="B1866" s="121"/>
      <c r="C1866" s="121"/>
      <c r="D1866" s="121"/>
      <c r="E1866" s="121"/>
      <c r="F1866" s="121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</row>
    <row r="1867" ht="15.75" customHeight="1">
      <c r="A1867" s="112"/>
      <c r="B1867" s="121"/>
      <c r="C1867" s="121"/>
      <c r="D1867" s="121"/>
      <c r="E1867" s="121"/>
      <c r="F1867" s="121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</row>
    <row r="1868" ht="15.75" customHeight="1">
      <c r="A1868" s="112"/>
      <c r="B1868" s="121"/>
      <c r="C1868" s="121"/>
      <c r="D1868" s="121"/>
      <c r="E1868" s="121"/>
      <c r="F1868" s="121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</row>
    <row r="1869" ht="15.75" customHeight="1">
      <c r="A1869" s="112"/>
      <c r="B1869" s="121"/>
      <c r="C1869" s="121"/>
      <c r="D1869" s="121"/>
      <c r="E1869" s="121"/>
      <c r="F1869" s="121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</row>
    <row r="1870" ht="15.75" customHeight="1">
      <c r="A1870" s="112"/>
      <c r="B1870" s="121"/>
      <c r="C1870" s="121"/>
      <c r="D1870" s="121"/>
      <c r="E1870" s="121"/>
      <c r="F1870" s="121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</row>
    <row r="1871" ht="15.75" customHeight="1">
      <c r="A1871" s="112"/>
      <c r="B1871" s="121"/>
      <c r="C1871" s="121"/>
      <c r="D1871" s="121"/>
      <c r="E1871" s="121"/>
      <c r="F1871" s="121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</row>
    <row r="1872" ht="15.75" customHeight="1">
      <c r="A1872" s="112"/>
      <c r="B1872" s="121"/>
      <c r="C1872" s="121"/>
      <c r="D1872" s="121"/>
      <c r="E1872" s="121"/>
      <c r="F1872" s="121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</row>
    <row r="1873" ht="15.75" customHeight="1">
      <c r="A1873" s="112"/>
      <c r="B1873" s="121"/>
      <c r="C1873" s="121"/>
      <c r="D1873" s="121"/>
      <c r="E1873" s="121"/>
      <c r="F1873" s="121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</row>
    <row r="1874" ht="15.75" customHeight="1">
      <c r="A1874" s="112"/>
      <c r="B1874" s="121"/>
      <c r="C1874" s="121"/>
      <c r="D1874" s="121"/>
      <c r="E1874" s="121"/>
      <c r="F1874" s="121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</row>
    <row r="1875" ht="15.75" customHeight="1">
      <c r="A1875" s="112"/>
      <c r="B1875" s="121"/>
      <c r="C1875" s="121"/>
      <c r="D1875" s="121"/>
      <c r="E1875" s="121"/>
      <c r="F1875" s="121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</row>
    <row r="1876" ht="15.75" customHeight="1">
      <c r="A1876" s="112"/>
      <c r="B1876" s="121"/>
      <c r="C1876" s="121"/>
      <c r="D1876" s="121"/>
      <c r="E1876" s="121"/>
      <c r="F1876" s="121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</row>
    <row r="1877" ht="15.75" customHeight="1">
      <c r="A1877" s="112"/>
      <c r="B1877" s="121"/>
      <c r="C1877" s="121"/>
      <c r="D1877" s="121"/>
      <c r="E1877" s="121"/>
      <c r="F1877" s="121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</row>
    <row r="1878" ht="15.75" customHeight="1">
      <c r="A1878" s="112"/>
      <c r="B1878" s="121"/>
      <c r="C1878" s="121"/>
      <c r="D1878" s="121"/>
      <c r="E1878" s="121"/>
      <c r="F1878" s="121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</row>
    <row r="1879" ht="15.75" customHeight="1">
      <c r="A1879" s="112"/>
      <c r="B1879" s="121"/>
      <c r="C1879" s="121"/>
      <c r="D1879" s="121"/>
      <c r="E1879" s="121"/>
      <c r="F1879" s="121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</row>
    <row r="1880" ht="15.75" customHeight="1">
      <c r="A1880" s="112"/>
      <c r="B1880" s="121"/>
      <c r="C1880" s="121"/>
      <c r="D1880" s="121"/>
      <c r="E1880" s="121"/>
      <c r="F1880" s="121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</row>
    <row r="1881" ht="15.75" customHeight="1">
      <c r="A1881" s="112"/>
      <c r="B1881" s="121"/>
      <c r="C1881" s="121"/>
      <c r="D1881" s="121"/>
      <c r="E1881" s="121"/>
      <c r="F1881" s="121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</row>
    <row r="1882" ht="15.75" customHeight="1">
      <c r="A1882" s="112"/>
      <c r="B1882" s="121"/>
      <c r="C1882" s="121"/>
      <c r="D1882" s="121"/>
      <c r="E1882" s="121"/>
      <c r="F1882" s="121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</row>
    <row r="1883" ht="15.75" customHeight="1">
      <c r="A1883" s="112"/>
      <c r="B1883" s="121"/>
      <c r="C1883" s="121"/>
      <c r="D1883" s="121"/>
      <c r="E1883" s="121"/>
      <c r="F1883" s="121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</row>
    <row r="1884" ht="15.75" customHeight="1">
      <c r="A1884" s="112"/>
      <c r="B1884" s="121"/>
      <c r="C1884" s="121"/>
      <c r="D1884" s="121"/>
      <c r="E1884" s="121"/>
      <c r="F1884" s="121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</row>
    <row r="1885" ht="15.75" customHeight="1">
      <c r="A1885" s="112"/>
      <c r="B1885" s="121"/>
      <c r="C1885" s="121"/>
      <c r="D1885" s="121"/>
      <c r="E1885" s="121"/>
      <c r="F1885" s="121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</row>
    <row r="1886" ht="15.75" customHeight="1">
      <c r="A1886" s="112"/>
      <c r="B1886" s="121"/>
      <c r="C1886" s="121"/>
      <c r="D1886" s="121"/>
      <c r="E1886" s="121"/>
      <c r="F1886" s="121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</row>
    <row r="1887" ht="15.75" customHeight="1">
      <c r="A1887" s="112"/>
      <c r="B1887" s="121"/>
      <c r="C1887" s="121"/>
      <c r="D1887" s="121"/>
      <c r="E1887" s="121"/>
      <c r="F1887" s="121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</row>
    <row r="1888" ht="15.75" customHeight="1">
      <c r="A1888" s="112"/>
      <c r="B1888" s="121"/>
      <c r="C1888" s="121"/>
      <c r="D1888" s="121"/>
      <c r="E1888" s="121"/>
      <c r="F1888" s="121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</row>
    <row r="1889" ht="15.75" customHeight="1">
      <c r="A1889" s="112"/>
      <c r="B1889" s="121"/>
      <c r="C1889" s="121"/>
      <c r="D1889" s="121"/>
      <c r="E1889" s="121"/>
      <c r="F1889" s="121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</row>
    <row r="1890" ht="15.75" customHeight="1">
      <c r="A1890" s="112"/>
      <c r="B1890" s="121"/>
      <c r="C1890" s="121"/>
      <c r="D1890" s="121"/>
      <c r="E1890" s="121"/>
      <c r="F1890" s="121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</row>
    <row r="1891" ht="15.75" customHeight="1">
      <c r="A1891" s="112"/>
      <c r="B1891" s="121"/>
      <c r="C1891" s="121"/>
      <c r="D1891" s="121"/>
      <c r="E1891" s="121"/>
      <c r="F1891" s="121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</row>
    <row r="1892" ht="15.75" customHeight="1">
      <c r="A1892" s="112"/>
      <c r="B1892" s="121"/>
      <c r="C1892" s="121"/>
      <c r="D1892" s="121"/>
      <c r="E1892" s="121"/>
      <c r="F1892" s="121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</row>
    <row r="1893" ht="15.75" customHeight="1">
      <c r="A1893" s="112"/>
      <c r="B1893" s="121"/>
      <c r="C1893" s="121"/>
      <c r="D1893" s="121"/>
      <c r="E1893" s="121"/>
      <c r="F1893" s="121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</row>
    <row r="1894" ht="15.75" customHeight="1">
      <c r="A1894" s="112"/>
      <c r="B1894" s="121"/>
      <c r="C1894" s="121"/>
      <c r="D1894" s="121"/>
      <c r="E1894" s="121"/>
      <c r="F1894" s="121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</row>
    <row r="1895" ht="15.75" customHeight="1">
      <c r="A1895" s="112"/>
      <c r="B1895" s="121"/>
      <c r="C1895" s="121"/>
      <c r="D1895" s="121"/>
      <c r="E1895" s="121"/>
      <c r="F1895" s="121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</row>
    <row r="1896" ht="15.75" customHeight="1">
      <c r="A1896" s="112"/>
      <c r="B1896" s="121"/>
      <c r="C1896" s="121"/>
      <c r="D1896" s="121"/>
      <c r="E1896" s="121"/>
      <c r="F1896" s="121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</row>
    <row r="1897" ht="15.75" customHeight="1">
      <c r="A1897" s="112"/>
      <c r="B1897" s="121"/>
      <c r="C1897" s="121"/>
      <c r="D1897" s="121"/>
      <c r="E1897" s="121"/>
      <c r="F1897" s="121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</row>
    <row r="1898" ht="15.75" customHeight="1">
      <c r="A1898" s="112"/>
      <c r="B1898" s="121"/>
      <c r="C1898" s="121"/>
      <c r="D1898" s="121"/>
      <c r="E1898" s="121"/>
      <c r="F1898" s="121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</row>
    <row r="1899" ht="15.75" customHeight="1">
      <c r="A1899" s="112"/>
      <c r="B1899" s="121"/>
      <c r="C1899" s="121"/>
      <c r="D1899" s="121"/>
      <c r="E1899" s="121"/>
      <c r="F1899" s="121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</row>
    <row r="1900" ht="15.75" customHeight="1">
      <c r="A1900" s="112"/>
      <c r="B1900" s="121"/>
      <c r="C1900" s="121"/>
      <c r="D1900" s="121"/>
      <c r="E1900" s="121"/>
      <c r="F1900" s="121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</row>
    <row r="1901" ht="15.75" customHeight="1">
      <c r="A1901" s="112"/>
      <c r="B1901" s="121"/>
      <c r="C1901" s="121"/>
      <c r="D1901" s="121"/>
      <c r="E1901" s="121"/>
      <c r="F1901" s="121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</row>
    <row r="1902" ht="15.75" customHeight="1">
      <c r="A1902" s="112"/>
      <c r="B1902" s="121"/>
      <c r="C1902" s="121"/>
      <c r="D1902" s="121"/>
      <c r="E1902" s="121"/>
      <c r="F1902" s="121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</row>
    <row r="1903" ht="15.75" customHeight="1">
      <c r="A1903" s="112"/>
      <c r="B1903" s="121"/>
      <c r="C1903" s="121"/>
      <c r="D1903" s="121"/>
      <c r="E1903" s="121"/>
      <c r="F1903" s="121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</row>
    <row r="1904" ht="15.75" customHeight="1">
      <c r="A1904" s="112"/>
      <c r="B1904" s="121"/>
      <c r="C1904" s="121"/>
      <c r="D1904" s="121"/>
      <c r="E1904" s="121"/>
      <c r="F1904" s="121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</row>
    <row r="1905" ht="15.75" customHeight="1">
      <c r="A1905" s="112"/>
      <c r="B1905" s="121"/>
      <c r="C1905" s="121"/>
      <c r="D1905" s="121"/>
      <c r="E1905" s="121"/>
      <c r="F1905" s="121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</row>
    <row r="1906" ht="15.75" customHeight="1">
      <c r="A1906" s="112"/>
      <c r="B1906" s="121"/>
      <c r="C1906" s="121"/>
      <c r="D1906" s="121"/>
      <c r="E1906" s="121"/>
      <c r="F1906" s="121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</row>
    <row r="1907" ht="15.75" customHeight="1">
      <c r="A1907" s="112"/>
      <c r="B1907" s="121"/>
      <c r="C1907" s="121"/>
      <c r="D1907" s="121"/>
      <c r="E1907" s="121"/>
      <c r="F1907" s="121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</row>
    <row r="1908" ht="15.75" customHeight="1">
      <c r="A1908" s="112"/>
      <c r="B1908" s="121"/>
      <c r="C1908" s="121"/>
      <c r="D1908" s="121"/>
      <c r="E1908" s="121"/>
      <c r="F1908" s="121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</row>
    <row r="1909" ht="15.75" customHeight="1">
      <c r="A1909" s="112"/>
      <c r="B1909" s="121"/>
      <c r="C1909" s="121"/>
      <c r="D1909" s="121"/>
      <c r="E1909" s="121"/>
      <c r="F1909" s="121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</row>
    <row r="1910" ht="15.75" customHeight="1">
      <c r="A1910" s="112"/>
      <c r="B1910" s="121"/>
      <c r="C1910" s="121"/>
      <c r="D1910" s="121"/>
      <c r="E1910" s="121"/>
      <c r="F1910" s="121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</row>
    <row r="1911" ht="15.75" customHeight="1">
      <c r="A1911" s="112"/>
      <c r="B1911" s="121"/>
      <c r="C1911" s="121"/>
      <c r="D1911" s="121"/>
      <c r="E1911" s="121"/>
      <c r="F1911" s="121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</row>
    <row r="1912" ht="15.75" customHeight="1">
      <c r="A1912" s="112"/>
      <c r="B1912" s="121"/>
      <c r="C1912" s="121"/>
      <c r="D1912" s="121"/>
      <c r="E1912" s="121"/>
      <c r="F1912" s="121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</row>
    <row r="1913" ht="15.75" customHeight="1">
      <c r="A1913" s="112"/>
      <c r="B1913" s="121"/>
      <c r="C1913" s="121"/>
      <c r="D1913" s="121"/>
      <c r="E1913" s="121"/>
      <c r="F1913" s="121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</row>
    <row r="1914" ht="15.75" customHeight="1">
      <c r="A1914" s="112"/>
      <c r="B1914" s="121"/>
      <c r="C1914" s="121"/>
      <c r="D1914" s="121"/>
      <c r="E1914" s="121"/>
      <c r="F1914" s="121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</row>
    <row r="1915" ht="15.75" customHeight="1">
      <c r="A1915" s="112"/>
      <c r="B1915" s="121"/>
      <c r="C1915" s="121"/>
      <c r="D1915" s="121"/>
      <c r="E1915" s="121"/>
      <c r="F1915" s="121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</row>
    <row r="1916" ht="15.75" customHeight="1">
      <c r="A1916" s="112"/>
      <c r="B1916" s="121"/>
      <c r="C1916" s="121"/>
      <c r="D1916" s="121"/>
      <c r="E1916" s="121"/>
      <c r="F1916" s="121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</row>
    <row r="1917" ht="15.75" customHeight="1">
      <c r="A1917" s="112"/>
      <c r="B1917" s="121"/>
      <c r="C1917" s="121"/>
      <c r="D1917" s="121"/>
      <c r="E1917" s="121"/>
      <c r="F1917" s="121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</row>
    <row r="1918" ht="15.75" customHeight="1">
      <c r="A1918" s="112"/>
      <c r="B1918" s="121"/>
      <c r="C1918" s="121"/>
      <c r="D1918" s="121"/>
      <c r="E1918" s="121"/>
      <c r="F1918" s="121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</row>
    <row r="1919" ht="15.75" customHeight="1">
      <c r="A1919" s="112"/>
      <c r="B1919" s="121"/>
      <c r="C1919" s="121"/>
      <c r="D1919" s="121"/>
      <c r="E1919" s="121"/>
      <c r="F1919" s="121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</row>
    <row r="1920" ht="15.75" customHeight="1">
      <c r="A1920" s="112"/>
      <c r="B1920" s="121"/>
      <c r="C1920" s="121"/>
      <c r="D1920" s="121"/>
      <c r="E1920" s="121"/>
      <c r="F1920" s="121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</row>
    <row r="1921" ht="15.75" customHeight="1">
      <c r="A1921" s="112"/>
      <c r="B1921" s="121"/>
      <c r="C1921" s="121"/>
      <c r="D1921" s="121"/>
      <c r="E1921" s="121"/>
      <c r="F1921" s="121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</row>
    <row r="1922" ht="15.75" customHeight="1">
      <c r="A1922" s="112"/>
      <c r="B1922" s="121"/>
      <c r="C1922" s="121"/>
      <c r="D1922" s="121"/>
      <c r="E1922" s="121"/>
      <c r="F1922" s="121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</row>
    <row r="1923" ht="15.75" customHeight="1">
      <c r="A1923" s="112"/>
      <c r="B1923" s="121"/>
      <c r="C1923" s="121"/>
      <c r="D1923" s="121"/>
      <c r="E1923" s="121"/>
      <c r="F1923" s="121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</row>
    <row r="1924" ht="15.75" customHeight="1">
      <c r="A1924" s="112"/>
      <c r="B1924" s="121"/>
      <c r="C1924" s="121"/>
      <c r="D1924" s="121"/>
      <c r="E1924" s="121"/>
      <c r="F1924" s="121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</row>
    <row r="1925" ht="15.75" customHeight="1">
      <c r="A1925" s="112"/>
      <c r="B1925" s="121"/>
      <c r="C1925" s="121"/>
      <c r="D1925" s="121"/>
      <c r="E1925" s="121"/>
      <c r="F1925" s="121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</row>
    <row r="1926" ht="15.75" customHeight="1">
      <c r="A1926" s="112"/>
      <c r="B1926" s="121"/>
      <c r="C1926" s="121"/>
      <c r="D1926" s="121"/>
      <c r="E1926" s="121"/>
      <c r="F1926" s="121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</row>
    <row r="1927" ht="15.75" customHeight="1">
      <c r="A1927" s="112"/>
      <c r="B1927" s="121"/>
      <c r="C1927" s="121"/>
      <c r="D1927" s="121"/>
      <c r="E1927" s="121"/>
      <c r="F1927" s="121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</row>
    <row r="1928" ht="15.75" customHeight="1">
      <c r="A1928" s="112"/>
      <c r="B1928" s="121"/>
      <c r="C1928" s="121"/>
      <c r="D1928" s="121"/>
      <c r="E1928" s="121"/>
      <c r="F1928" s="121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</row>
    <row r="1929" ht="15.75" customHeight="1">
      <c r="A1929" s="112"/>
      <c r="B1929" s="121"/>
      <c r="C1929" s="121"/>
      <c r="D1929" s="121"/>
      <c r="E1929" s="121"/>
      <c r="F1929" s="121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</row>
    <row r="1930" ht="15.75" customHeight="1">
      <c r="A1930" s="112"/>
      <c r="B1930" s="121"/>
      <c r="C1930" s="121"/>
      <c r="D1930" s="121"/>
      <c r="E1930" s="121"/>
      <c r="F1930" s="121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</row>
    <row r="1931" ht="15.75" customHeight="1">
      <c r="A1931" s="112"/>
      <c r="B1931" s="121"/>
      <c r="C1931" s="121"/>
      <c r="D1931" s="121"/>
      <c r="E1931" s="121"/>
      <c r="F1931" s="121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</row>
    <row r="1932" ht="15.75" customHeight="1">
      <c r="A1932" s="112"/>
      <c r="B1932" s="121"/>
      <c r="C1932" s="121"/>
      <c r="D1932" s="121"/>
      <c r="E1932" s="121"/>
      <c r="F1932" s="121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</row>
    <row r="1933" ht="15.75" customHeight="1">
      <c r="A1933" s="112"/>
      <c r="B1933" s="121"/>
      <c r="C1933" s="121"/>
      <c r="D1933" s="121"/>
      <c r="E1933" s="121"/>
      <c r="F1933" s="121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</row>
    <row r="1934" ht="15.75" customHeight="1">
      <c r="A1934" s="112"/>
      <c r="B1934" s="121"/>
      <c r="C1934" s="121"/>
      <c r="D1934" s="121"/>
      <c r="E1934" s="121"/>
      <c r="F1934" s="121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</row>
    <row r="1935" ht="15.75" customHeight="1">
      <c r="A1935" s="112"/>
      <c r="B1935" s="121"/>
      <c r="C1935" s="121"/>
      <c r="D1935" s="121"/>
      <c r="E1935" s="121"/>
      <c r="F1935" s="121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</row>
    <row r="1936" ht="15.75" customHeight="1">
      <c r="A1936" s="112"/>
      <c r="B1936" s="121"/>
      <c r="C1936" s="121"/>
      <c r="D1936" s="121"/>
      <c r="E1936" s="121"/>
      <c r="F1936" s="121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</row>
    <row r="1937" ht="15.75" customHeight="1">
      <c r="A1937" s="112"/>
      <c r="B1937" s="121"/>
      <c r="C1937" s="121"/>
      <c r="D1937" s="121"/>
      <c r="E1937" s="121"/>
      <c r="F1937" s="121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</row>
    <row r="1938" ht="15.75" customHeight="1">
      <c r="A1938" s="112"/>
      <c r="B1938" s="121"/>
      <c r="C1938" s="121"/>
      <c r="D1938" s="121"/>
      <c r="E1938" s="121"/>
      <c r="F1938" s="121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</row>
    <row r="1939" ht="15.75" customHeight="1">
      <c r="A1939" s="112"/>
      <c r="B1939" s="121"/>
      <c r="C1939" s="121"/>
      <c r="D1939" s="121"/>
      <c r="E1939" s="121"/>
      <c r="F1939" s="121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</row>
    <row r="1940" ht="15.75" customHeight="1">
      <c r="A1940" s="112"/>
      <c r="B1940" s="121"/>
      <c r="C1940" s="121"/>
      <c r="D1940" s="121"/>
      <c r="E1940" s="121"/>
      <c r="F1940" s="121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</row>
    <row r="1941" ht="15.75" customHeight="1">
      <c r="A1941" s="112"/>
      <c r="B1941" s="121"/>
      <c r="C1941" s="121"/>
      <c r="D1941" s="121"/>
      <c r="E1941" s="121"/>
      <c r="F1941" s="121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</row>
    <row r="1942" ht="15.75" customHeight="1">
      <c r="A1942" s="112"/>
      <c r="B1942" s="121"/>
      <c r="C1942" s="121"/>
      <c r="D1942" s="121"/>
      <c r="E1942" s="121"/>
      <c r="F1942" s="121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</row>
    <row r="1943" ht="15.75" customHeight="1">
      <c r="A1943" s="112"/>
      <c r="B1943" s="121"/>
      <c r="C1943" s="121"/>
      <c r="D1943" s="121"/>
      <c r="E1943" s="121"/>
      <c r="F1943" s="121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</row>
    <row r="1944" ht="15.75" customHeight="1">
      <c r="A1944" s="112"/>
      <c r="B1944" s="121"/>
      <c r="C1944" s="121"/>
      <c r="D1944" s="121"/>
      <c r="E1944" s="121"/>
      <c r="F1944" s="121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</row>
    <row r="1945" ht="15.75" customHeight="1">
      <c r="A1945" s="112"/>
      <c r="B1945" s="121"/>
      <c r="C1945" s="121"/>
      <c r="D1945" s="121"/>
      <c r="E1945" s="121"/>
      <c r="F1945" s="121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</row>
    <row r="1946" ht="15.75" customHeight="1">
      <c r="A1946" s="112"/>
      <c r="B1946" s="121"/>
      <c r="C1946" s="121"/>
      <c r="D1946" s="121"/>
      <c r="E1946" s="121"/>
      <c r="F1946" s="121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</row>
    <row r="1947" ht="15.75" customHeight="1">
      <c r="A1947" s="112"/>
      <c r="B1947" s="121"/>
      <c r="C1947" s="121"/>
      <c r="D1947" s="121"/>
      <c r="E1947" s="121"/>
      <c r="F1947" s="121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</row>
    <row r="1948" ht="15.75" customHeight="1">
      <c r="A1948" s="112"/>
      <c r="B1948" s="121"/>
      <c r="C1948" s="121"/>
      <c r="D1948" s="121"/>
      <c r="E1948" s="121"/>
      <c r="F1948" s="121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</row>
    <row r="1949" ht="15.75" customHeight="1">
      <c r="A1949" s="112"/>
      <c r="B1949" s="121"/>
      <c r="C1949" s="121"/>
      <c r="D1949" s="121"/>
      <c r="E1949" s="121"/>
      <c r="F1949" s="121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</row>
    <row r="1950" ht="15.75" customHeight="1">
      <c r="A1950" s="112"/>
      <c r="B1950" s="121"/>
      <c r="C1950" s="121"/>
      <c r="D1950" s="121"/>
      <c r="E1950" s="121"/>
      <c r="F1950" s="121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</row>
    <row r="1951" ht="15.75" customHeight="1">
      <c r="A1951" s="112"/>
      <c r="B1951" s="121"/>
      <c r="C1951" s="121"/>
      <c r="D1951" s="121"/>
      <c r="E1951" s="121"/>
      <c r="F1951" s="121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</row>
    <row r="1952" ht="15.75" customHeight="1">
      <c r="A1952" s="112"/>
      <c r="B1952" s="121"/>
      <c r="C1952" s="121"/>
      <c r="D1952" s="121"/>
      <c r="E1952" s="121"/>
      <c r="F1952" s="121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</row>
    <row r="1953" ht="15.75" customHeight="1">
      <c r="A1953" s="112"/>
      <c r="B1953" s="121"/>
      <c r="C1953" s="121"/>
      <c r="D1953" s="121"/>
      <c r="E1953" s="121"/>
      <c r="F1953" s="121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</row>
    <row r="1954" ht="15.75" customHeight="1">
      <c r="A1954" s="112"/>
      <c r="B1954" s="121"/>
      <c r="C1954" s="121"/>
      <c r="D1954" s="121"/>
      <c r="E1954" s="121"/>
      <c r="F1954" s="121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</row>
    <row r="1955" ht="15.75" customHeight="1">
      <c r="A1955" s="112"/>
      <c r="B1955" s="121"/>
      <c r="C1955" s="121"/>
      <c r="D1955" s="121"/>
      <c r="E1955" s="121"/>
      <c r="F1955" s="121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</row>
    <row r="1956" ht="15.75" customHeight="1">
      <c r="A1956" s="112"/>
      <c r="B1956" s="121"/>
      <c r="C1956" s="121"/>
      <c r="D1956" s="121"/>
      <c r="E1956" s="121"/>
      <c r="F1956" s="121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</row>
    <row r="1957" ht="15.75" customHeight="1">
      <c r="A1957" s="112"/>
      <c r="B1957" s="121"/>
      <c r="C1957" s="121"/>
      <c r="D1957" s="121"/>
      <c r="E1957" s="121"/>
      <c r="F1957" s="121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</row>
    <row r="1958" ht="15.75" customHeight="1">
      <c r="A1958" s="112"/>
      <c r="B1958" s="121"/>
      <c r="C1958" s="121"/>
      <c r="D1958" s="121"/>
      <c r="E1958" s="121"/>
      <c r="F1958" s="121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</row>
    <row r="1959" ht="15.75" customHeight="1">
      <c r="A1959" s="112"/>
      <c r="B1959" s="121"/>
      <c r="C1959" s="121"/>
      <c r="D1959" s="121"/>
      <c r="E1959" s="121"/>
      <c r="F1959" s="121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</row>
    <row r="1960" ht="15.75" customHeight="1">
      <c r="A1960" s="112"/>
      <c r="B1960" s="121"/>
      <c r="C1960" s="121"/>
      <c r="D1960" s="121"/>
      <c r="E1960" s="121"/>
      <c r="F1960" s="121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</row>
    <row r="1961" ht="15.75" customHeight="1">
      <c r="A1961" s="112"/>
      <c r="B1961" s="121"/>
      <c r="C1961" s="121"/>
      <c r="D1961" s="121"/>
      <c r="E1961" s="121"/>
      <c r="F1961" s="121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</row>
    <row r="1962" ht="15.75" customHeight="1">
      <c r="A1962" s="112"/>
      <c r="B1962" s="121"/>
      <c r="C1962" s="121"/>
      <c r="D1962" s="121"/>
      <c r="E1962" s="121"/>
      <c r="F1962" s="121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</row>
    <row r="1963" ht="15.75" customHeight="1">
      <c r="A1963" s="112"/>
      <c r="B1963" s="121"/>
      <c r="C1963" s="121"/>
      <c r="D1963" s="121"/>
      <c r="E1963" s="121"/>
      <c r="F1963" s="121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</row>
    <row r="1964" ht="15.75" customHeight="1">
      <c r="A1964" s="112"/>
      <c r="B1964" s="121"/>
      <c r="C1964" s="121"/>
      <c r="D1964" s="121"/>
      <c r="E1964" s="121"/>
      <c r="F1964" s="121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</row>
    <row r="1965" ht="15.75" customHeight="1">
      <c r="A1965" s="112"/>
      <c r="B1965" s="121"/>
      <c r="C1965" s="121"/>
      <c r="D1965" s="121"/>
      <c r="E1965" s="121"/>
      <c r="F1965" s="121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</row>
    <row r="1966" ht="15.75" customHeight="1">
      <c r="A1966" s="112"/>
      <c r="B1966" s="121"/>
      <c r="C1966" s="121"/>
      <c r="D1966" s="121"/>
      <c r="E1966" s="121"/>
      <c r="F1966" s="121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</row>
    <row r="1967" ht="15.75" customHeight="1">
      <c r="A1967" s="112"/>
      <c r="B1967" s="121"/>
      <c r="C1967" s="121"/>
      <c r="D1967" s="121"/>
      <c r="E1967" s="121"/>
      <c r="F1967" s="121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</row>
    <row r="1968" ht="15.75" customHeight="1">
      <c r="A1968" s="112"/>
      <c r="B1968" s="121"/>
      <c r="C1968" s="121"/>
      <c r="D1968" s="121"/>
      <c r="E1968" s="121"/>
      <c r="F1968" s="121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</row>
    <row r="1969" ht="15.75" customHeight="1">
      <c r="A1969" s="112"/>
      <c r="B1969" s="121"/>
      <c r="C1969" s="121"/>
      <c r="D1969" s="121"/>
      <c r="E1969" s="121"/>
      <c r="F1969" s="121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</row>
  </sheetData>
  <autoFilter ref="$E$92"/>
  <conditionalFormatting sqref="D60:D66 D69:D79">
    <cfRule type="expression" dxfId="3" priority="1">
      <formula>COUNTIF($D$1:$D$970,D60)&gt;1</formula>
    </cfRule>
  </conditionalFormatting>
  <conditionalFormatting sqref="D31:D35 D44:D60 D80">
    <cfRule type="expression" dxfId="3" priority="2">
      <formula>COUNTIF($D$1:$D$971,D31)&gt;1</formula>
    </cfRule>
  </conditionalFormatting>
  <conditionalFormatting sqref="D13 D21:D30">
    <cfRule type="expression" dxfId="3" priority="3">
      <formula>COUNTIF($D$1:$D$971,D13)&gt;1</formula>
    </cfRule>
  </conditionalFormatting>
  <conditionalFormatting sqref="D5:D11">
    <cfRule type="expression" dxfId="3" priority="4">
      <formula>COUNTIF($D$1:$D$971,D5)&gt;1</formula>
    </cfRule>
  </conditionalFormatting>
  <conditionalFormatting sqref="D1:D12 D14:D29 D32:D44 D46:D748 D750:D760 D762:D1969 C1021">
    <cfRule type="expression" dxfId="3" priority="5">
      <formula>COUNTIF($D$1:$D$969,D1)&gt;1</formula>
    </cfRule>
  </conditionalFormatting>
  <conditionalFormatting sqref="D530:D531">
    <cfRule type="notContainsBlanks" dxfId="2" priority="6">
      <formula>LEN(TRIM(D530))&gt;0</formula>
    </cfRule>
  </conditionalFormatting>
  <conditionalFormatting sqref="D456">
    <cfRule type="expression" dxfId="3" priority="7">
      <formula>COUNTIF($D$1:$D$1987,D1)&gt;1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16" man="1"/>
    <brk id="58" man="1"/>
    <brk id="139" man="1"/>
    <brk id="30" man="1"/>
  </rowBreaks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2" t="s">
        <v>8385</v>
      </c>
      <c r="B1" s="32" t="s">
        <v>8386</v>
      </c>
      <c r="C1" s="32" t="s">
        <v>8387</v>
      </c>
      <c r="D1" s="32" t="s">
        <v>8388</v>
      </c>
      <c r="E1" s="32" t="s">
        <v>8389</v>
      </c>
    </row>
    <row r="2" hidden="1">
      <c r="E2" s="32" t="s">
        <v>8390</v>
      </c>
    </row>
    <row r="3" hidden="1">
      <c r="E3" s="32" t="s">
        <v>8390</v>
      </c>
    </row>
    <row r="4" hidden="1">
      <c r="E4" s="32" t="s">
        <v>8390</v>
      </c>
    </row>
    <row r="5" hidden="1">
      <c r="E5" s="32" t="s">
        <v>8390</v>
      </c>
    </row>
    <row r="6" hidden="1">
      <c r="E6" s="32" t="s">
        <v>8390</v>
      </c>
    </row>
    <row r="7" hidden="1">
      <c r="E7" s="32" t="s">
        <v>8390</v>
      </c>
    </row>
    <row r="8" hidden="1">
      <c r="E8" s="32" t="s">
        <v>8390</v>
      </c>
    </row>
    <row r="9" hidden="1">
      <c r="E9" s="32" t="s">
        <v>8390</v>
      </c>
    </row>
    <row r="10" hidden="1">
      <c r="E10" s="32" t="s">
        <v>8390</v>
      </c>
    </row>
    <row r="11" hidden="1">
      <c r="E11" s="32" t="s">
        <v>8390</v>
      </c>
    </row>
    <row r="12" hidden="1">
      <c r="E12" s="32" t="s">
        <v>8390</v>
      </c>
    </row>
    <row r="13" hidden="1">
      <c r="E13" s="32" t="s">
        <v>8390</v>
      </c>
    </row>
    <row r="14">
      <c r="E14" s="32" t="s">
        <v>8391</v>
      </c>
    </row>
    <row r="15">
      <c r="E15" s="32" t="s">
        <v>8391</v>
      </c>
    </row>
    <row r="16">
      <c r="E16" s="32" t="s">
        <v>8391</v>
      </c>
    </row>
    <row r="17">
      <c r="E17" s="32" t="s">
        <v>8391</v>
      </c>
    </row>
    <row r="18">
      <c r="E18" s="32" t="s">
        <v>8391</v>
      </c>
    </row>
    <row r="19">
      <c r="E19" s="32" t="s">
        <v>8391</v>
      </c>
    </row>
    <row r="20">
      <c r="E20" s="32" t="s">
        <v>8391</v>
      </c>
    </row>
    <row r="21">
      <c r="E21" s="32" t="s">
        <v>8391</v>
      </c>
    </row>
    <row r="22" hidden="1">
      <c r="E22" s="32" t="s">
        <v>8392</v>
      </c>
    </row>
    <row r="23" hidden="1">
      <c r="E23" s="32" t="s">
        <v>8392</v>
      </c>
    </row>
    <row r="24" hidden="1">
      <c r="E24" s="32" t="s">
        <v>8392</v>
      </c>
    </row>
    <row r="25" hidden="1">
      <c r="E25" s="32" t="s">
        <v>8392</v>
      </c>
    </row>
    <row r="26" hidden="1">
      <c r="E26" s="32" t="s">
        <v>8392</v>
      </c>
    </row>
    <row r="27" hidden="1">
      <c r="E27" s="32" t="s">
        <v>8390</v>
      </c>
    </row>
    <row r="28" hidden="1">
      <c r="E28" s="32" t="s">
        <v>8390</v>
      </c>
    </row>
    <row r="29" hidden="1">
      <c r="E29" s="32" t="s">
        <v>8390</v>
      </c>
    </row>
    <row r="30" hidden="1">
      <c r="E30" s="32" t="s">
        <v>8390</v>
      </c>
    </row>
    <row r="31" hidden="1">
      <c r="E31" s="32" t="s">
        <v>8390</v>
      </c>
    </row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E$1000">
    <filterColumn colId="0">
      <filters>
        <filter val="st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13"/>
    <col customWidth="1" min="3" max="3" width="33.0"/>
    <col customWidth="1" min="4" max="4" width="28.25"/>
    <col customWidth="1" min="5" max="5" width="34.25"/>
    <col customWidth="1" min="6" max="6" width="20.25"/>
    <col customWidth="1" min="7" max="7" width="33.0"/>
  </cols>
  <sheetData>
    <row r="1" ht="15.75" customHeight="1">
      <c r="A1" s="239" t="s">
        <v>8393</v>
      </c>
      <c r="B1" s="13" t="s">
        <v>0</v>
      </c>
      <c r="C1" s="13" t="s">
        <v>1</v>
      </c>
      <c r="D1" s="13" t="s">
        <v>713</v>
      </c>
      <c r="E1" s="13" t="s">
        <v>714</v>
      </c>
      <c r="F1" s="13" t="s">
        <v>715</v>
      </c>
      <c r="G1" s="13" t="s">
        <v>716</v>
      </c>
    </row>
    <row r="2" ht="15.75" customHeight="1">
      <c r="A2" s="240"/>
      <c r="B2" s="241">
        <v>1.0</v>
      </c>
      <c r="C2" s="4"/>
      <c r="D2" s="4"/>
      <c r="E2" s="4"/>
      <c r="F2" s="4"/>
      <c r="G2" s="4"/>
    </row>
    <row r="3" ht="15.75" customHeight="1">
      <c r="A3" s="242"/>
      <c r="B3" s="241">
        <f t="shared" ref="B3:B27" si="1">B2+1</f>
        <v>2</v>
      </c>
      <c r="C3" s="21" t="s">
        <v>8394</v>
      </c>
      <c r="D3" s="4">
        <v>9.71558961702E11</v>
      </c>
      <c r="E3" s="4">
        <v>5.570531411E11</v>
      </c>
      <c r="F3" s="4">
        <v>30000.0</v>
      </c>
      <c r="G3" s="4" t="s">
        <v>8395</v>
      </c>
      <c r="H3" s="17"/>
    </row>
    <row r="4" ht="15.75" customHeight="1">
      <c r="A4" s="240"/>
      <c r="B4" s="241">
        <f t="shared" si="1"/>
        <v>3</v>
      </c>
      <c r="C4" s="21" t="s">
        <v>8396</v>
      </c>
      <c r="D4" s="4">
        <v>9.6879591095E10</v>
      </c>
      <c r="E4" s="4">
        <v>1.07710275587E11</v>
      </c>
      <c r="F4" s="4">
        <v>29500.0</v>
      </c>
      <c r="G4" s="4" t="s">
        <v>8397</v>
      </c>
    </row>
    <row r="5" ht="15.75" customHeight="1">
      <c r="A5" s="242"/>
      <c r="B5" s="241">
        <f t="shared" si="1"/>
        <v>4</v>
      </c>
      <c r="C5" s="243" t="s">
        <v>7794</v>
      </c>
      <c r="D5" s="22">
        <v>9.994961421E9</v>
      </c>
      <c r="E5" s="22">
        <v>5.61074345609E11</v>
      </c>
      <c r="F5" s="22">
        <v>30000.0</v>
      </c>
      <c r="G5" s="22" t="s">
        <v>8398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240"/>
      <c r="B6" s="241">
        <f t="shared" si="1"/>
        <v>5</v>
      </c>
      <c r="C6" s="244" t="s">
        <v>8399</v>
      </c>
      <c r="D6" s="22">
        <v>7.406519697E9</v>
      </c>
      <c r="E6" s="22">
        <v>5.24470067925E11</v>
      </c>
      <c r="F6" s="22">
        <v>30000.0</v>
      </c>
      <c r="G6" s="22" t="s">
        <v>2161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245"/>
      <c r="B7" s="241">
        <f t="shared" si="1"/>
        <v>6</v>
      </c>
      <c r="C7" s="243" t="s">
        <v>8400</v>
      </c>
      <c r="D7" s="22" t="s">
        <v>8401</v>
      </c>
      <c r="E7" s="22">
        <v>5.24860708201E11</v>
      </c>
      <c r="F7" s="22">
        <v>30000.0</v>
      </c>
      <c r="G7" s="22" t="s">
        <v>8402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246"/>
      <c r="B8" s="241">
        <f t="shared" si="1"/>
        <v>7</v>
      </c>
      <c r="C8" s="27" t="s">
        <v>8403</v>
      </c>
      <c r="D8" s="27">
        <v>3.3665405859E10</v>
      </c>
      <c r="E8" s="27">
        <v>17500.0</v>
      </c>
      <c r="F8" s="27"/>
      <c r="G8" s="27" t="s">
        <v>2161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240"/>
      <c r="B9" s="241">
        <f t="shared" si="1"/>
        <v>8</v>
      </c>
      <c r="C9" s="243" t="s">
        <v>1403</v>
      </c>
      <c r="D9" s="243" t="s">
        <v>5879</v>
      </c>
      <c r="E9" s="243">
        <v>5.61648581794E11</v>
      </c>
      <c r="F9" s="243">
        <v>30000.0</v>
      </c>
      <c r="G9" s="243" t="s">
        <v>8397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240"/>
      <c r="B10" s="241">
        <f t="shared" si="1"/>
        <v>9</v>
      </c>
      <c r="C10" s="247" t="s">
        <v>8404</v>
      </c>
      <c r="D10" s="243">
        <v>9.043690079E9</v>
      </c>
      <c r="E10" s="243">
        <v>5.25120620826E11</v>
      </c>
      <c r="F10" s="243">
        <v>30000.0</v>
      </c>
      <c r="G10" s="243" t="s">
        <v>8397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240"/>
      <c r="B11" s="241">
        <f t="shared" si="1"/>
        <v>10</v>
      </c>
      <c r="C11" s="247" t="s">
        <v>8405</v>
      </c>
      <c r="D11" s="247">
        <v>9.94465081E9</v>
      </c>
      <c r="E11" s="247">
        <v>5.25116178719E11</v>
      </c>
      <c r="F11" s="243">
        <v>30000.0</v>
      </c>
      <c r="G11" s="247" t="s">
        <v>8406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240"/>
      <c r="B12" s="241">
        <f t="shared" si="1"/>
        <v>11</v>
      </c>
      <c r="C12" s="243" t="s">
        <v>2211</v>
      </c>
      <c r="D12" s="21">
        <f>12072992070</f>
        <v>12072992070</v>
      </c>
      <c r="E12" s="243">
        <v>5.25432499499E11</v>
      </c>
      <c r="F12" s="243">
        <v>35000.0</v>
      </c>
      <c r="G12" s="243" t="s">
        <v>8407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240"/>
      <c r="B13" s="241">
        <f t="shared" si="1"/>
        <v>12</v>
      </c>
      <c r="C13" s="243" t="s">
        <v>1641</v>
      </c>
      <c r="D13" s="243">
        <v>9.597769398E9</v>
      </c>
      <c r="E13" s="243">
        <v>5.25792965561E11</v>
      </c>
      <c r="F13" s="243">
        <v>30000.0</v>
      </c>
      <c r="G13" s="243" t="s">
        <v>8407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240"/>
      <c r="B14" s="241">
        <f t="shared" si="1"/>
        <v>13</v>
      </c>
      <c r="C14" s="244" t="s">
        <v>160</v>
      </c>
      <c r="D14" s="244" t="s">
        <v>7167</v>
      </c>
      <c r="E14" s="248"/>
      <c r="F14" s="243">
        <v>30000.0</v>
      </c>
      <c r="G14" s="244" t="s">
        <v>8397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240"/>
      <c r="B15" s="241">
        <f t="shared" si="1"/>
        <v>14</v>
      </c>
      <c r="C15" s="243" t="s">
        <v>1317</v>
      </c>
      <c r="D15" s="243">
        <v>6.590584551E9</v>
      </c>
      <c r="E15" s="243" t="s">
        <v>8408</v>
      </c>
      <c r="F15" s="243">
        <v>30000.0</v>
      </c>
      <c r="G15" s="243" t="s">
        <v>8409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240"/>
      <c r="B16" s="241">
        <f t="shared" si="1"/>
        <v>15</v>
      </c>
      <c r="C16" s="243" t="s">
        <v>1040</v>
      </c>
      <c r="D16" s="243" t="s">
        <v>8410</v>
      </c>
      <c r="E16" s="243">
        <v>5.6252332313E11</v>
      </c>
      <c r="F16" s="243">
        <v>30000.0</v>
      </c>
      <c r="G16" s="243" t="s">
        <v>8411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240"/>
      <c r="B17" s="241">
        <f t="shared" si="1"/>
        <v>16</v>
      </c>
      <c r="C17" s="243" t="s">
        <v>5731</v>
      </c>
      <c r="D17" s="243" t="s">
        <v>8412</v>
      </c>
      <c r="E17" s="243" t="s">
        <v>8413</v>
      </c>
      <c r="F17" s="243">
        <v>30000.0</v>
      </c>
      <c r="G17" s="243" t="s">
        <v>8398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240"/>
      <c r="B18" s="241">
        <f t="shared" si="1"/>
        <v>17</v>
      </c>
      <c r="C18" s="243" t="s">
        <v>1546</v>
      </c>
      <c r="D18" s="243">
        <v>8.056129439E9</v>
      </c>
      <c r="E18" s="243">
        <v>5.26005087786E11</v>
      </c>
      <c r="F18" s="243">
        <v>30000.0</v>
      </c>
      <c r="G18" s="243" t="s">
        <v>8414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240"/>
      <c r="B19" s="241">
        <f t="shared" si="1"/>
        <v>18</v>
      </c>
      <c r="C19" s="243" t="s">
        <v>929</v>
      </c>
      <c r="D19" s="243">
        <v>6.36436865E9</v>
      </c>
      <c r="E19" s="243">
        <v>5.62970352809E11</v>
      </c>
      <c r="F19" s="243">
        <v>30000.0</v>
      </c>
      <c r="G19" s="243" t="s">
        <v>8415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241">
        <f t="shared" si="1"/>
        <v>19</v>
      </c>
      <c r="C20" s="244" t="s">
        <v>8416</v>
      </c>
      <c r="D20" s="243" t="s">
        <v>8417</v>
      </c>
      <c r="E20" s="21"/>
      <c r="F20" s="243">
        <v>30000.0</v>
      </c>
      <c r="G20" s="243" t="s">
        <v>8398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241">
        <f t="shared" si="1"/>
        <v>20</v>
      </c>
      <c r="C21" s="249" t="s">
        <v>8418</v>
      </c>
      <c r="D21" s="22" t="s">
        <v>8419</v>
      </c>
      <c r="E21" s="22">
        <v>1.824199196E9</v>
      </c>
      <c r="F21" s="22">
        <v>30000.0</v>
      </c>
      <c r="G21" s="22" t="s">
        <v>8420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241">
        <f t="shared" si="1"/>
        <v>21</v>
      </c>
      <c r="C22" s="27" t="s">
        <v>8421</v>
      </c>
      <c r="D22" s="27" t="s">
        <v>8422</v>
      </c>
      <c r="E22" s="27">
        <v>20000.0</v>
      </c>
      <c r="F22" s="27"/>
      <c r="G22" s="27" t="s">
        <v>8423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241">
        <f t="shared" si="1"/>
        <v>22</v>
      </c>
      <c r="C23" s="250" t="s">
        <v>4866</v>
      </c>
      <c r="D23" s="22">
        <v>9.676044262E9</v>
      </c>
      <c r="E23" s="22">
        <v>5.45419281666E11</v>
      </c>
      <c r="F23" s="22">
        <v>30000.0</v>
      </c>
      <c r="G23" s="22" t="s">
        <v>8424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241">
        <f t="shared" si="1"/>
        <v>23</v>
      </c>
      <c r="C24" s="249" t="s">
        <v>8425</v>
      </c>
      <c r="D24" s="26">
        <v>6.0167943295E10</v>
      </c>
      <c r="E24" s="26">
        <v>5.27184564578E11</v>
      </c>
      <c r="F24" s="22">
        <v>30000.0</v>
      </c>
      <c r="G24" s="22" t="s">
        <v>8424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241">
        <f t="shared" si="1"/>
        <v>24</v>
      </c>
      <c r="C25" s="249" t="s">
        <v>3128</v>
      </c>
      <c r="D25" s="22">
        <v>8.975766128E9</v>
      </c>
      <c r="E25" s="4"/>
      <c r="F25" s="22">
        <v>30000.0</v>
      </c>
      <c r="G25" s="22" t="s">
        <v>8426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241">
        <f t="shared" si="1"/>
        <v>25</v>
      </c>
      <c r="C26" s="249" t="s">
        <v>8427</v>
      </c>
      <c r="D26" s="26">
        <v>4.91768731902E12</v>
      </c>
      <c r="E26" s="29"/>
      <c r="F26" s="26">
        <v>45000.0</v>
      </c>
      <c r="G26" s="26" t="s">
        <v>8428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241">
        <f t="shared" si="1"/>
        <v>26</v>
      </c>
      <c r="C27" s="27" t="s">
        <v>8429</v>
      </c>
      <c r="D27" s="1"/>
      <c r="E27" s="1"/>
      <c r="F27" s="1"/>
      <c r="G27" s="27" t="s">
        <v>8430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251" t="s">
        <v>8431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22" t="s">
        <v>8432</v>
      </c>
      <c r="D31" s="22">
        <v>9.1807254008E11</v>
      </c>
      <c r="E31" s="22">
        <v>5.64007713414E11</v>
      </c>
      <c r="F31" s="22">
        <v>30000.0</v>
      </c>
      <c r="G31" s="22" t="s">
        <v>8433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27" t="s">
        <v>8434</v>
      </c>
      <c r="D32" s="27" t="s">
        <v>8435</v>
      </c>
      <c r="E32" s="27" t="s">
        <v>8436</v>
      </c>
      <c r="F32" s="27">
        <v>35000.0</v>
      </c>
      <c r="G32" s="27" t="s">
        <v>8437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22"/>
      <c r="D33" s="22"/>
      <c r="E33" s="27" t="s">
        <v>8438</v>
      </c>
      <c r="F33" s="4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22" t="s">
        <v>8439</v>
      </c>
      <c r="D34" s="22">
        <v>9.17349532911E11</v>
      </c>
      <c r="E34" s="22">
        <v>5.27661469828E11</v>
      </c>
      <c r="F34" s="22">
        <v>30000.0</v>
      </c>
      <c r="G34" s="22" t="s">
        <v>8433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22" t="s">
        <v>8440</v>
      </c>
      <c r="D35" s="22">
        <v>9.443095309E9</v>
      </c>
      <c r="E35" s="22">
        <v>5.27902474156E11</v>
      </c>
      <c r="F35" s="22">
        <v>30000.0</v>
      </c>
      <c r="G35" s="22" t="s">
        <v>8441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30">
        <v>45818.0</v>
      </c>
      <c r="C36" s="22" t="s">
        <v>8442</v>
      </c>
      <c r="D36" s="22" t="s">
        <v>2275</v>
      </c>
      <c r="E36" s="4"/>
      <c r="F36" s="22">
        <v>35000.0</v>
      </c>
      <c r="G36" s="22" t="s">
        <v>8443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22" t="s">
        <v>8444</v>
      </c>
      <c r="D37" s="22">
        <v>9.551948263E9</v>
      </c>
      <c r="E37" s="22">
        <v>5.27918059875E11</v>
      </c>
      <c r="F37" s="22">
        <v>30000.0</v>
      </c>
      <c r="G37" s="22" t="s">
        <v>8445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22" t="s">
        <v>1655</v>
      </c>
      <c r="D38" s="22" t="s">
        <v>3868</v>
      </c>
      <c r="E38" s="22">
        <v>1.12275481199E11</v>
      </c>
      <c r="F38" s="22">
        <v>30000.0</v>
      </c>
      <c r="G38" s="22" t="s">
        <v>8406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22" t="s">
        <v>8446</v>
      </c>
      <c r="D39" s="22" t="s">
        <v>8447</v>
      </c>
      <c r="E39" s="22">
        <v>6.65768389E8</v>
      </c>
      <c r="F39" s="22">
        <v>34600.0</v>
      </c>
      <c r="G39" s="22" t="s">
        <v>8448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30">
        <v>45848.0</v>
      </c>
      <c r="C40" s="22" t="s">
        <v>8449</v>
      </c>
      <c r="D40" s="22">
        <v>9.677138994E9</v>
      </c>
      <c r="E40" s="22">
        <v>5.6469663848E11</v>
      </c>
      <c r="F40" s="22">
        <v>30000.0</v>
      </c>
      <c r="G40" s="22" t="s">
        <v>2161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22" t="s">
        <v>600</v>
      </c>
      <c r="D41" s="22" t="s">
        <v>8450</v>
      </c>
      <c r="E41" s="22">
        <v>5.64690054106E11</v>
      </c>
      <c r="F41" s="22">
        <v>30000.0</v>
      </c>
      <c r="G41" s="22" t="s">
        <v>8398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30">
        <v>45879.0</v>
      </c>
      <c r="C42" s="22" t="s">
        <v>8451</v>
      </c>
      <c r="D42" s="22">
        <v>9.884946803E9</v>
      </c>
      <c r="E42" s="22">
        <v>1.12333368676E11</v>
      </c>
      <c r="F42" s="22">
        <v>30000.0</v>
      </c>
      <c r="G42" s="22" t="s">
        <v>8445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22" t="s">
        <v>8452</v>
      </c>
      <c r="D43" s="22" t="s">
        <v>8453</v>
      </c>
      <c r="E43" s="22" t="s">
        <v>8454</v>
      </c>
      <c r="F43" s="22">
        <v>35000.0</v>
      </c>
      <c r="G43" s="22" t="s">
        <v>8414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27" t="s">
        <v>8455</v>
      </c>
      <c r="D44" s="27" t="s">
        <v>8456</v>
      </c>
      <c r="E44" s="27" t="s">
        <v>8457</v>
      </c>
      <c r="F44" s="27">
        <v>30000.0</v>
      </c>
      <c r="G44" s="27" t="s">
        <v>8458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22" t="s">
        <v>8459</v>
      </c>
      <c r="D45" s="22">
        <v>3.3695394358E10</v>
      </c>
      <c r="E45" s="22" t="s">
        <v>8460</v>
      </c>
      <c r="F45" s="22">
        <v>35000.0</v>
      </c>
      <c r="G45" s="22" t="s">
        <v>2331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22"/>
      <c r="F46" s="22"/>
      <c r="G46" s="22" t="s">
        <v>8461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30">
        <v>45910.0</v>
      </c>
      <c r="C47" s="22" t="s">
        <v>8462</v>
      </c>
      <c r="D47" s="22">
        <v>9.845721427E9</v>
      </c>
      <c r="E47" s="22">
        <v>5.28200457645E11</v>
      </c>
      <c r="F47" s="22">
        <v>30000.0</v>
      </c>
      <c r="G47" s="22" t="s">
        <v>8463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252">
        <v>45971.0</v>
      </c>
      <c r="C48" s="22" t="s">
        <v>8464</v>
      </c>
      <c r="D48" s="22">
        <v>9.940339536E9</v>
      </c>
      <c r="E48" s="22">
        <v>5.28406003844E11</v>
      </c>
      <c r="F48" s="22">
        <v>30000.0</v>
      </c>
      <c r="G48" s="22" t="s">
        <v>8463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252">
        <v>46001.0</v>
      </c>
      <c r="C49" s="22" t="s">
        <v>8465</v>
      </c>
      <c r="D49" s="22" t="s">
        <v>8466</v>
      </c>
      <c r="E49" s="22">
        <v>5.28590294275E11</v>
      </c>
      <c r="F49" s="22">
        <v>30000.0</v>
      </c>
      <c r="G49" s="22" t="s">
        <v>8463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22" t="s">
        <v>2762</v>
      </c>
      <c r="D50" s="22" t="s">
        <v>8467</v>
      </c>
      <c r="E50" s="22">
        <v>9.41902182855E11</v>
      </c>
      <c r="F50" s="22">
        <v>30000.0</v>
      </c>
      <c r="G50" s="22" t="s">
        <v>8463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22" t="s">
        <v>2433</v>
      </c>
      <c r="C51" s="22" t="s">
        <v>8468</v>
      </c>
      <c r="D51" s="22">
        <v>4.1782507484E10</v>
      </c>
      <c r="E51" s="4"/>
      <c r="F51" s="22">
        <v>35000.0</v>
      </c>
      <c r="G51" s="22" t="s">
        <v>8469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22" t="s">
        <v>1204</v>
      </c>
      <c r="D52" s="22" t="s">
        <v>8470</v>
      </c>
      <c r="E52" s="22">
        <v>1.1259061526E11</v>
      </c>
      <c r="F52" s="22">
        <v>30000.0</v>
      </c>
      <c r="G52" s="22" t="s">
        <v>8471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22" t="s">
        <v>8472</v>
      </c>
      <c r="D53" s="22" t="s">
        <v>8473</v>
      </c>
      <c r="E53" s="22">
        <v>1.1260497261E11</v>
      </c>
      <c r="F53" s="22">
        <v>30000.0</v>
      </c>
      <c r="G53" s="22" t="s">
        <v>8471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27" t="s">
        <v>8474</v>
      </c>
      <c r="D54" s="27">
        <v>6.591521345E9</v>
      </c>
      <c r="E54" s="27" t="s">
        <v>2850</v>
      </c>
      <c r="F54" s="27">
        <v>30000.0</v>
      </c>
      <c r="G54" s="27" t="s">
        <v>8406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27" t="s">
        <v>8474</v>
      </c>
      <c r="D55" s="27">
        <v>6.591521345E9</v>
      </c>
      <c r="E55" s="22" t="s">
        <v>8475</v>
      </c>
      <c r="F55" s="22">
        <v>5100.0</v>
      </c>
      <c r="G55" s="27" t="s">
        <v>8461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22" t="s">
        <v>2198</v>
      </c>
      <c r="D56" s="22" t="s">
        <v>8476</v>
      </c>
      <c r="E56" s="22">
        <v>5.2870034894E11</v>
      </c>
      <c r="F56" s="22">
        <v>30000.0</v>
      </c>
      <c r="G56" s="22" t="s">
        <v>8414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253"/>
      <c r="B57" s="254" t="s">
        <v>2738</v>
      </c>
      <c r="C57" s="254" t="s">
        <v>8477</v>
      </c>
      <c r="D57" s="254" t="s">
        <v>8478</v>
      </c>
      <c r="E57" s="254" t="s">
        <v>8479</v>
      </c>
      <c r="F57" s="254">
        <v>30000.0</v>
      </c>
      <c r="G57" s="254" t="s">
        <v>8414</v>
      </c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</row>
    <row r="58" ht="15.75" customHeight="1">
      <c r="A58" s="4"/>
      <c r="B58" s="255" t="s">
        <v>2475</v>
      </c>
      <c r="C58" s="256" t="s">
        <v>8480</v>
      </c>
      <c r="D58" s="256" t="s">
        <v>8481</v>
      </c>
      <c r="E58" s="22"/>
      <c r="F58" s="255">
        <v>41300.0</v>
      </c>
      <c r="G58" s="22" t="s">
        <v>8482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/>
      <c r="B59" s="5"/>
      <c r="C59" s="22" t="s">
        <v>2558</v>
      </c>
      <c r="D59" s="22" t="s">
        <v>8483</v>
      </c>
      <c r="E59" s="22" t="s">
        <v>8484</v>
      </c>
      <c r="F59" s="22">
        <v>35000.0</v>
      </c>
      <c r="G59" s="22" t="s">
        <v>8485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22" t="s">
        <v>1623</v>
      </c>
      <c r="D60" s="22" t="s">
        <v>1624</v>
      </c>
      <c r="E60" s="22">
        <v>1.12714952555E11</v>
      </c>
      <c r="F60" s="22">
        <v>30000.0</v>
      </c>
      <c r="G60" s="22" t="s">
        <v>8414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257"/>
      <c r="B61" s="257"/>
      <c r="C61" s="254" t="s">
        <v>8486</v>
      </c>
      <c r="D61" s="254" t="s">
        <v>820</v>
      </c>
      <c r="E61" s="257"/>
      <c r="F61" s="254">
        <v>40250.0</v>
      </c>
      <c r="G61" s="258" t="s">
        <v>8487</v>
      </c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</row>
    <row r="62" ht="15.75" customHeight="1">
      <c r="A62" s="5"/>
      <c r="B62" s="5"/>
      <c r="C62" s="22" t="s">
        <v>683</v>
      </c>
      <c r="D62" s="22">
        <v>7.867045888E9</v>
      </c>
      <c r="E62" s="22">
        <v>5.2892506603E11</v>
      </c>
      <c r="F62" s="22">
        <v>30000.0</v>
      </c>
      <c r="G62" s="259" t="s">
        <v>8463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22" t="s">
        <v>2429</v>
      </c>
      <c r="D63" s="259" t="s">
        <v>8488</v>
      </c>
      <c r="E63" s="22" t="s">
        <v>8489</v>
      </c>
      <c r="F63" s="22">
        <v>31599.0</v>
      </c>
      <c r="G63" s="259" t="s">
        <v>8490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259" t="s">
        <v>2524</v>
      </c>
      <c r="C64" s="22" t="s">
        <v>2527</v>
      </c>
      <c r="D64" s="259" t="s">
        <v>2528</v>
      </c>
      <c r="E64" s="5"/>
      <c r="F64" s="22">
        <v>33000.0</v>
      </c>
      <c r="G64" s="22" t="s">
        <v>8491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22" t="s">
        <v>8492</v>
      </c>
      <c r="D65" s="259" t="s">
        <v>2528</v>
      </c>
      <c r="E65" s="22">
        <v>1.00316404100003E14</v>
      </c>
      <c r="F65" s="22">
        <v>35000.0</v>
      </c>
      <c r="G65" s="22" t="s">
        <v>8491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22" t="s">
        <v>8493</v>
      </c>
      <c r="D66" s="259" t="s">
        <v>8494</v>
      </c>
      <c r="E66" s="4"/>
      <c r="F66" s="22">
        <v>35000.0</v>
      </c>
      <c r="G66" s="22" t="s">
        <v>8495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22" t="s">
        <v>8496</v>
      </c>
      <c r="D67" s="259">
        <v>9.865802151E9</v>
      </c>
      <c r="E67" s="22">
        <v>2.30355448561E11</v>
      </c>
      <c r="F67" s="22">
        <v>30000.0</v>
      </c>
      <c r="G67" s="22" t="s">
        <v>8495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4"/>
      <c r="D68" s="5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22" t="s">
        <v>2572</v>
      </c>
      <c r="C69" s="22" t="s">
        <v>2570</v>
      </c>
      <c r="D69" s="22">
        <v>8.61047993E9</v>
      </c>
      <c r="E69" s="22">
        <v>5.65874897185E11</v>
      </c>
      <c r="F69" s="22">
        <v>30000.0</v>
      </c>
      <c r="G69" s="22" t="s">
        <v>8497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22" t="s">
        <v>2593</v>
      </c>
      <c r="C70" s="22" t="s">
        <v>8498</v>
      </c>
      <c r="D70" s="5">
        <f>971568917316</f>
        <v>971568917316</v>
      </c>
      <c r="E70" s="22">
        <v>5.29417702031E11</v>
      </c>
      <c r="F70" s="22">
        <v>30000.0</v>
      </c>
      <c r="G70" s="22" t="s">
        <v>8497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22" t="s">
        <v>2713</v>
      </c>
      <c r="D71" s="259">
        <v>8.015768988E9</v>
      </c>
      <c r="E71" s="22" t="s">
        <v>8499</v>
      </c>
      <c r="F71" s="22">
        <v>30000.0</v>
      </c>
      <c r="G71" s="22" t="s">
        <v>8500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259" t="s">
        <v>2612</v>
      </c>
      <c r="C72" s="22" t="s">
        <v>2413</v>
      </c>
      <c r="D72" s="259">
        <v>9.600994486E9</v>
      </c>
      <c r="E72" s="22">
        <v>5.66140421205E11</v>
      </c>
      <c r="F72" s="22">
        <v>30000.0</v>
      </c>
      <c r="G72" s="22" t="s">
        <v>8500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22" t="s">
        <v>8501</v>
      </c>
      <c r="D73" s="5">
        <f>6598285392</f>
        <v>6598285392</v>
      </c>
      <c r="E73" s="5"/>
      <c r="F73" s="22">
        <v>30000.0</v>
      </c>
      <c r="G73" s="22" t="s">
        <v>8500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22" t="s">
        <v>8502</v>
      </c>
      <c r="D74" s="22">
        <v>9.941475754E9</v>
      </c>
      <c r="E74" s="22">
        <v>1.13075020775E11</v>
      </c>
      <c r="F74" s="22">
        <v>30000.0</v>
      </c>
      <c r="G74" s="22" t="s">
        <v>8500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259" t="s">
        <v>2625</v>
      </c>
      <c r="C75" s="22" t="s">
        <v>2597</v>
      </c>
      <c r="D75" s="259" t="s">
        <v>8503</v>
      </c>
      <c r="E75" s="22">
        <v>1.18264711692E11</v>
      </c>
      <c r="F75" s="22">
        <v>30000.0</v>
      </c>
      <c r="G75" s="22" t="s">
        <v>8500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259" t="s">
        <v>8504</v>
      </c>
      <c r="C76" s="22" t="s">
        <v>8505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22" t="s">
        <v>250</v>
      </c>
      <c r="D77" s="5">
        <f>917358796969</f>
        <v>917358796969</v>
      </c>
      <c r="E77" s="259">
        <v>4.0462562183E11</v>
      </c>
      <c r="F77" s="259">
        <v>30000.0</v>
      </c>
      <c r="G77" s="259" t="s">
        <v>8420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255" t="s">
        <v>8506</v>
      </c>
      <c r="D78" s="260">
        <f>6591998371</f>
        <v>6591998371</v>
      </c>
      <c r="E78" s="255">
        <v>5.66371958037E11</v>
      </c>
      <c r="F78" s="255">
        <v>35500.0</v>
      </c>
      <c r="G78" s="255" t="s">
        <v>8507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261"/>
      <c r="B79" s="262" t="s">
        <v>2689</v>
      </c>
      <c r="C79" s="263" t="s">
        <v>606</v>
      </c>
      <c r="D79" s="264">
        <f>918015919880</f>
        <v>918015919880</v>
      </c>
      <c r="E79" s="263">
        <v>5.66402389696E11</v>
      </c>
      <c r="F79" s="263">
        <v>31179.0</v>
      </c>
      <c r="G79" s="263" t="s">
        <v>8508</v>
      </c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  <c r="AA79" s="261"/>
    </row>
    <row r="80" ht="15.75" customHeight="1">
      <c r="A80" s="265"/>
      <c r="B80" s="265"/>
      <c r="C80" s="263" t="s">
        <v>8509</v>
      </c>
      <c r="D80" s="264">
        <f>919360567470</f>
        <v>919360567470</v>
      </c>
      <c r="E80" s="263">
        <v>5.29854226689E11</v>
      </c>
      <c r="F80" s="263">
        <v>30000.0</v>
      </c>
      <c r="G80" s="263" t="s">
        <v>8510</v>
      </c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</row>
    <row r="81" ht="15.75" customHeight="1">
      <c r="C81" s="266" t="s">
        <v>751</v>
      </c>
      <c r="D81" s="266">
        <v>7.075462511E9</v>
      </c>
      <c r="E81" s="266">
        <v>5.29833441282E11</v>
      </c>
      <c r="F81" s="266">
        <v>30000.0</v>
      </c>
      <c r="G81" s="266" t="s">
        <v>8424</v>
      </c>
    </row>
    <row r="82" ht="15.75" customHeight="1">
      <c r="A82" s="267"/>
      <c r="B82" s="268" t="s">
        <v>8511</v>
      </c>
      <c r="C82" s="256" t="s">
        <v>8512</v>
      </c>
      <c r="D82" s="256" t="s">
        <v>8513</v>
      </c>
      <c r="E82" s="256" t="s">
        <v>8514</v>
      </c>
      <c r="F82" s="256">
        <v>30000.0</v>
      </c>
      <c r="G82" s="256" t="s">
        <v>8414</v>
      </c>
    </row>
    <row r="83" ht="15.75" customHeight="1">
      <c r="A83" s="267"/>
      <c r="B83" s="268" t="s">
        <v>2706</v>
      </c>
      <c r="C83" s="256" t="s">
        <v>8515</v>
      </c>
      <c r="D83" s="269">
        <f>919791044392</f>
        <v>919791044392</v>
      </c>
      <c r="E83" s="256" t="s">
        <v>8516</v>
      </c>
      <c r="F83" s="256">
        <v>30000.0</v>
      </c>
      <c r="G83" s="256" t="s">
        <v>8414</v>
      </c>
    </row>
    <row r="84" ht="15.75" customHeight="1">
      <c r="A84" s="270"/>
      <c r="B84" s="270"/>
      <c r="C84" s="271" t="s">
        <v>2940</v>
      </c>
      <c r="D84" s="272">
        <f>41763185005</f>
        <v>41763185005</v>
      </c>
      <c r="E84" s="272"/>
      <c r="F84" s="272"/>
      <c r="G84" s="271" t="s">
        <v>8517</v>
      </c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</row>
    <row r="85" ht="15.75" customHeight="1">
      <c r="A85" s="274"/>
      <c r="B85" s="274"/>
      <c r="C85" s="275" t="s">
        <v>2211</v>
      </c>
      <c r="D85" s="276"/>
      <c r="E85" s="276"/>
      <c r="F85" s="276"/>
      <c r="G85" s="276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</row>
    <row r="86" ht="15.75" customHeight="1">
      <c r="A86" s="267"/>
      <c r="B86" s="267"/>
      <c r="C86" s="256" t="s">
        <v>8518</v>
      </c>
      <c r="D86" s="256">
        <v>9.976238655E9</v>
      </c>
      <c r="E86" s="256">
        <v>1.13350376139E11</v>
      </c>
      <c r="F86" s="256">
        <v>30000.0</v>
      </c>
      <c r="G86" s="256" t="s">
        <v>8519</v>
      </c>
    </row>
    <row r="87" ht="15.75" customHeight="1">
      <c r="A87" s="267"/>
      <c r="B87" s="268" t="s">
        <v>2738</v>
      </c>
      <c r="C87" s="256" t="s">
        <v>8520</v>
      </c>
      <c r="D87" s="256">
        <v>8.91639974E8</v>
      </c>
      <c r="E87" s="256">
        <v>5.66998314685E11</v>
      </c>
      <c r="F87" s="256">
        <v>30000.0</v>
      </c>
      <c r="G87" s="256" t="s">
        <v>8521</v>
      </c>
    </row>
    <row r="88" ht="15.75" customHeight="1">
      <c r="A88" s="267"/>
      <c r="B88" s="267"/>
      <c r="C88" s="256" t="s">
        <v>8522</v>
      </c>
      <c r="D88" s="256" t="s">
        <v>8523</v>
      </c>
      <c r="E88" s="256">
        <v>5.30353564492E11</v>
      </c>
      <c r="F88" s="256">
        <v>33102.0</v>
      </c>
      <c r="G88" s="256" t="s">
        <v>8524</v>
      </c>
    </row>
    <row r="89" ht="15.75" customHeight="1">
      <c r="A89" s="267"/>
      <c r="B89" s="267"/>
      <c r="C89" s="256" t="s">
        <v>8525</v>
      </c>
      <c r="D89" s="269">
        <f>919962078125</f>
        <v>919962078125</v>
      </c>
      <c r="E89" s="256">
        <v>1.13398080177E11</v>
      </c>
      <c r="F89" s="256">
        <v>30000.0</v>
      </c>
      <c r="G89" s="256" t="s">
        <v>8526</v>
      </c>
    </row>
    <row r="90" ht="15.75" customHeight="1">
      <c r="A90" s="267"/>
      <c r="B90" s="267"/>
      <c r="C90" s="256" t="s">
        <v>8527</v>
      </c>
      <c r="D90" s="269">
        <f>918015565792</f>
        <v>918015565792</v>
      </c>
      <c r="E90" s="256">
        <v>5.30476017938E11</v>
      </c>
      <c r="F90" s="256">
        <v>30000.0</v>
      </c>
      <c r="G90" s="256" t="s">
        <v>8424</v>
      </c>
    </row>
    <row r="91" ht="15.75" customHeight="1">
      <c r="A91" s="267"/>
      <c r="B91" s="267"/>
      <c r="C91" s="256" t="s">
        <v>3312</v>
      </c>
      <c r="D91" s="269">
        <f>919141699988</f>
        <v>919141699988</v>
      </c>
      <c r="E91" s="256">
        <v>1.13429429598E11</v>
      </c>
      <c r="F91" s="256">
        <v>30000.0</v>
      </c>
      <c r="G91" s="256" t="s">
        <v>8420</v>
      </c>
    </row>
    <row r="92" ht="15.75" customHeight="1">
      <c r="A92" s="267"/>
      <c r="B92" s="267"/>
      <c r="C92" s="256" t="s">
        <v>8528</v>
      </c>
      <c r="D92" s="269">
        <f>917010013963</f>
        <v>917010013963</v>
      </c>
      <c r="E92" s="256">
        <v>5.30487474558E11</v>
      </c>
      <c r="F92" s="256">
        <v>30000.0</v>
      </c>
      <c r="G92" s="256" t="s">
        <v>8420</v>
      </c>
    </row>
    <row r="93" ht="15.75" customHeight="1">
      <c r="A93" s="267"/>
      <c r="B93" s="267"/>
      <c r="C93" s="256" t="s">
        <v>8529</v>
      </c>
      <c r="D93" s="269">
        <f>919952160020</f>
        <v>919952160020</v>
      </c>
      <c r="E93" s="256">
        <v>8.2919912848E11</v>
      </c>
      <c r="F93" s="256">
        <v>30000.0</v>
      </c>
      <c r="G93" s="256" t="s">
        <v>8420</v>
      </c>
    </row>
    <row r="94" ht="15.75" customHeight="1">
      <c r="A94" s="267"/>
      <c r="B94" s="268" t="s">
        <v>8530</v>
      </c>
      <c r="C94" s="256"/>
      <c r="D94" s="269"/>
      <c r="E94" s="256"/>
      <c r="F94" s="256"/>
      <c r="G94" s="256"/>
    </row>
    <row r="95" ht="15.75" customHeight="1">
      <c r="A95" s="267"/>
      <c r="B95" s="278">
        <v>45668.0</v>
      </c>
      <c r="C95" s="256" t="s">
        <v>8531</v>
      </c>
      <c r="D95" s="269">
        <f>919597445511</f>
        <v>919597445511</v>
      </c>
      <c r="E95" s="256">
        <v>5.51093705686E11</v>
      </c>
      <c r="F95" s="256">
        <v>30000.0</v>
      </c>
      <c r="G95" s="256" t="s">
        <v>8420</v>
      </c>
    </row>
    <row r="96" ht="15.75" customHeight="1">
      <c r="A96" s="267"/>
      <c r="B96" s="278"/>
      <c r="C96" s="256" t="s">
        <v>8532</v>
      </c>
      <c r="D96" s="269">
        <f>919442080757</f>
        <v>919442080757</v>
      </c>
      <c r="E96" s="256">
        <v>1.13473400371E11</v>
      </c>
      <c r="F96" s="256">
        <v>30000.0</v>
      </c>
      <c r="G96" s="256" t="s">
        <v>8420</v>
      </c>
    </row>
    <row r="97" ht="15.75" customHeight="1">
      <c r="A97" s="267"/>
      <c r="B97" s="267"/>
      <c r="C97" s="256" t="s">
        <v>1006</v>
      </c>
      <c r="D97" s="269">
        <f>918903412512</f>
        <v>918903412512</v>
      </c>
      <c r="E97" s="256" t="s">
        <v>8533</v>
      </c>
      <c r="F97" s="256">
        <v>30000.0</v>
      </c>
      <c r="G97" s="256" t="s">
        <v>8420</v>
      </c>
    </row>
    <row r="98" ht="15.75" customHeight="1">
      <c r="A98" s="267"/>
      <c r="B98" s="267"/>
      <c r="C98" s="256" t="s">
        <v>8534</v>
      </c>
      <c r="D98" s="269">
        <f>919865348272</f>
        <v>919865348272</v>
      </c>
      <c r="E98" s="256">
        <v>5.30574566518E11</v>
      </c>
      <c r="F98" s="256">
        <v>30000.0</v>
      </c>
      <c r="G98" s="256" t="s">
        <v>8420</v>
      </c>
    </row>
    <row r="99" ht="15.75" customHeight="1">
      <c r="A99" s="267"/>
      <c r="B99" s="267"/>
      <c r="C99" s="256" t="s">
        <v>8535</v>
      </c>
      <c r="D99" s="269">
        <f>919741668965</f>
        <v>919741668965</v>
      </c>
      <c r="E99" s="256">
        <v>5.30500384103E11</v>
      </c>
      <c r="F99" s="256">
        <v>30000.0</v>
      </c>
      <c r="G99" s="256" t="s">
        <v>8420</v>
      </c>
    </row>
    <row r="100" ht="15.75" customHeight="1">
      <c r="A100" s="267"/>
      <c r="B100" s="278">
        <v>45699.0</v>
      </c>
      <c r="C100" s="256" t="s">
        <v>8536</v>
      </c>
      <c r="D100" s="256" t="s">
        <v>8537</v>
      </c>
      <c r="E100" s="256">
        <v>1.13515510861E11</v>
      </c>
      <c r="F100" s="256">
        <v>30000.0</v>
      </c>
      <c r="G100" s="256" t="s">
        <v>8424</v>
      </c>
    </row>
    <row r="101" ht="15.75" customHeight="1">
      <c r="A101" s="267"/>
      <c r="B101" s="267"/>
      <c r="C101" s="256" t="s">
        <v>543</v>
      </c>
      <c r="D101" s="256">
        <v>9.789666189E9</v>
      </c>
      <c r="E101" s="256">
        <v>5.67261350789E11</v>
      </c>
      <c r="F101" s="256">
        <v>30000.0</v>
      </c>
      <c r="G101" s="256" t="s">
        <v>8424</v>
      </c>
    </row>
    <row r="102" ht="15.75" customHeight="1">
      <c r="A102" s="267"/>
      <c r="B102" s="267"/>
      <c r="C102" s="256" t="s">
        <v>8538</v>
      </c>
      <c r="D102" s="256">
        <v>9.739753257E9</v>
      </c>
      <c r="E102" s="256">
        <v>3.22023968187E11</v>
      </c>
      <c r="F102" s="256">
        <v>30000.0</v>
      </c>
      <c r="G102" s="256" t="s">
        <v>8424</v>
      </c>
    </row>
    <row r="103" ht="15.75" customHeight="1">
      <c r="A103" s="267"/>
      <c r="B103" s="267"/>
      <c r="C103" s="256" t="s">
        <v>798</v>
      </c>
      <c r="D103" s="269">
        <f>61435916800</f>
        <v>61435916800</v>
      </c>
      <c r="E103" s="256">
        <v>5.30615763052E11</v>
      </c>
      <c r="F103" s="256" t="s">
        <v>8539</v>
      </c>
      <c r="G103" s="256" t="s">
        <v>8424</v>
      </c>
    </row>
    <row r="104" ht="15.75" customHeight="1">
      <c r="A104" s="267"/>
      <c r="B104" s="267"/>
      <c r="C104" s="256" t="s">
        <v>514</v>
      </c>
      <c r="D104" s="269">
        <f>919750622777</f>
        <v>919750622777</v>
      </c>
      <c r="E104" s="256">
        <v>5.30678808277E11</v>
      </c>
      <c r="F104" s="256">
        <v>30000.0</v>
      </c>
      <c r="G104" s="256" t="s">
        <v>8424</v>
      </c>
    </row>
    <row r="105" ht="15.75" customHeight="1">
      <c r="A105" s="274"/>
      <c r="B105" s="274"/>
      <c r="C105" s="279" t="s">
        <v>8540</v>
      </c>
      <c r="D105" s="280" t="s">
        <v>8541</v>
      </c>
      <c r="E105" s="279">
        <v>6.87923826887E11</v>
      </c>
      <c r="F105" s="280">
        <v>20000.0</v>
      </c>
      <c r="G105" s="275" t="s">
        <v>8424</v>
      </c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</row>
    <row r="106" ht="15.75" customHeight="1">
      <c r="A106" s="267"/>
      <c r="B106" s="281">
        <v>45727.0</v>
      </c>
      <c r="C106" s="279" t="s">
        <v>512</v>
      </c>
      <c r="D106" s="274"/>
      <c r="E106" s="274"/>
      <c r="F106" s="274"/>
      <c r="G106" s="274"/>
    </row>
    <row r="107" ht="15.75" customHeight="1">
      <c r="A107" s="267"/>
      <c r="B107" s="274"/>
      <c r="C107" s="279" t="s">
        <v>8542</v>
      </c>
      <c r="D107" s="280">
        <v>9.19444049349E11</v>
      </c>
      <c r="E107" s="274"/>
      <c r="F107" s="280">
        <v>60000.0</v>
      </c>
      <c r="G107" s="280" t="s">
        <v>8543</v>
      </c>
    </row>
    <row r="108" ht="15.75" customHeight="1">
      <c r="A108" s="267"/>
      <c r="B108" s="267"/>
      <c r="C108" s="26" t="s">
        <v>8544</v>
      </c>
      <c r="D108" s="267">
        <f>918940990777</f>
        <v>918940990777</v>
      </c>
      <c r="E108" s="268">
        <v>5.30705911599E11</v>
      </c>
      <c r="F108" s="268">
        <v>30000.0</v>
      </c>
      <c r="G108" s="268" t="s">
        <v>8424</v>
      </c>
    </row>
    <row r="109" ht="15.75" customHeight="1">
      <c r="A109" s="267"/>
      <c r="B109" s="267"/>
      <c r="C109" s="26" t="s">
        <v>626</v>
      </c>
      <c r="D109" s="268">
        <f>918056266534</f>
        <v>918056266534</v>
      </c>
      <c r="E109" s="268">
        <v>5.30636804272E11</v>
      </c>
      <c r="F109" s="268">
        <v>30000.0</v>
      </c>
      <c r="G109" s="268" t="s">
        <v>8424</v>
      </c>
    </row>
    <row r="110" ht="15.75" customHeight="1">
      <c r="A110" s="267"/>
      <c r="B110" s="267"/>
      <c r="C110" s="26" t="s">
        <v>1323</v>
      </c>
      <c r="D110" s="267">
        <f>919493045854</f>
        <v>919493045854</v>
      </c>
      <c r="E110" s="268">
        <v>1.59346865494E11</v>
      </c>
      <c r="F110" s="268">
        <v>30000.0</v>
      </c>
      <c r="G110" s="268" t="s">
        <v>8424</v>
      </c>
    </row>
    <row r="111" ht="15.75" customHeight="1">
      <c r="A111" s="267"/>
      <c r="B111" s="267"/>
      <c r="C111" s="26" t="s">
        <v>2979</v>
      </c>
      <c r="D111" s="267">
        <f>491796761445</f>
        <v>491796761445</v>
      </c>
      <c r="E111" s="267"/>
      <c r="F111" s="268">
        <v>30000.0</v>
      </c>
      <c r="G111" s="268" t="s">
        <v>8424</v>
      </c>
    </row>
    <row r="112" ht="15.75" customHeight="1">
      <c r="A112" s="267"/>
      <c r="B112" s="267"/>
      <c r="C112" s="26" t="s">
        <v>562</v>
      </c>
      <c r="D112" s="267">
        <f>94777037532</f>
        <v>94777037532</v>
      </c>
      <c r="E112" s="268"/>
      <c r="F112" s="268">
        <v>30000.0</v>
      </c>
      <c r="G112" s="268" t="s">
        <v>8500</v>
      </c>
    </row>
    <row r="113" ht="15.75" customHeight="1">
      <c r="A113" s="267"/>
      <c r="B113" s="267"/>
      <c r="C113" s="282" t="s">
        <v>2876</v>
      </c>
      <c r="D113" s="283">
        <f>919994227195</f>
        <v>919994227195</v>
      </c>
      <c r="E113" s="282">
        <v>5.30717264008E11</v>
      </c>
      <c r="F113" s="282">
        <v>30000.0</v>
      </c>
      <c r="G113" s="268" t="s">
        <v>8500</v>
      </c>
    </row>
    <row r="114" ht="15.75" customHeight="1">
      <c r="A114" s="267"/>
      <c r="B114" s="267"/>
      <c r="C114" s="282" t="s">
        <v>179</v>
      </c>
      <c r="D114" s="282">
        <v>6.583334015E9</v>
      </c>
      <c r="E114" s="282" t="s">
        <v>8545</v>
      </c>
      <c r="F114" s="282">
        <v>35000.0</v>
      </c>
      <c r="G114" s="268" t="s">
        <v>8543</v>
      </c>
    </row>
    <row r="115" ht="15.75" customHeight="1">
      <c r="A115" s="267"/>
      <c r="B115" s="267"/>
      <c r="C115" s="282" t="s">
        <v>298</v>
      </c>
      <c r="D115" s="283">
        <f>919787717610</f>
        <v>919787717610</v>
      </c>
      <c r="E115" s="282">
        <v>5.30706256152E11</v>
      </c>
      <c r="F115" s="282">
        <v>30000.0</v>
      </c>
      <c r="G115" s="268" t="s">
        <v>8406</v>
      </c>
    </row>
    <row r="116" ht="15.75" customHeight="1">
      <c r="A116" s="267"/>
      <c r="B116" s="267"/>
      <c r="C116" s="282" t="s">
        <v>8546</v>
      </c>
      <c r="D116" s="282">
        <v>9.976238655E9</v>
      </c>
      <c r="E116" s="282">
        <v>1.1359013316E11</v>
      </c>
      <c r="F116" s="282">
        <v>30000.0</v>
      </c>
      <c r="G116" s="268" t="s">
        <v>8406</v>
      </c>
    </row>
    <row r="117" ht="15.75" customHeight="1">
      <c r="A117" s="267"/>
      <c r="B117" s="267"/>
      <c r="C117" s="284" t="s">
        <v>8547</v>
      </c>
      <c r="D117" s="284">
        <f>919566110833</f>
        <v>919566110833</v>
      </c>
      <c r="E117" s="284">
        <v>5.30788547246E11</v>
      </c>
      <c r="F117" s="284">
        <v>30000.0</v>
      </c>
      <c r="G117" s="44" t="s">
        <v>8463</v>
      </c>
    </row>
    <row r="118" ht="15.75" customHeight="1">
      <c r="A118" s="267"/>
      <c r="B118" s="267"/>
      <c r="C118" s="285" t="s">
        <v>8548</v>
      </c>
      <c r="D118" s="285">
        <f>919535371591</f>
        <v>919535371591</v>
      </c>
      <c r="E118" s="285">
        <v>1.13606855275E11</v>
      </c>
      <c r="F118" s="285">
        <v>30000.0</v>
      </c>
      <c r="G118" s="44" t="s">
        <v>8463</v>
      </c>
    </row>
    <row r="119" ht="15.75" customHeight="1">
      <c r="A119" s="267"/>
      <c r="B119" s="267"/>
      <c r="C119" s="282" t="s">
        <v>8549</v>
      </c>
      <c r="D119" s="283"/>
      <c r="E119" s="283"/>
      <c r="F119" s="283"/>
      <c r="G119" s="267"/>
    </row>
    <row r="120" ht="15.75" customHeight="1">
      <c r="A120" s="267"/>
      <c r="B120" s="267"/>
      <c r="C120" s="283"/>
      <c r="D120" s="283"/>
      <c r="E120" s="283"/>
      <c r="F120" s="283"/>
      <c r="G120" s="267"/>
    </row>
    <row r="121" ht="15.75" customHeight="1">
      <c r="A121" s="267"/>
      <c r="B121" s="267"/>
      <c r="C121" s="282" t="s">
        <v>8550</v>
      </c>
      <c r="D121" s="283">
        <f>919486657799 </f>
        <v>919486657799</v>
      </c>
      <c r="E121" s="282">
        <v>5.30834939356E11</v>
      </c>
      <c r="F121" s="282">
        <v>30000.0</v>
      </c>
      <c r="G121" s="44" t="s">
        <v>8463</v>
      </c>
    </row>
    <row r="122" ht="15.75" customHeight="1">
      <c r="C122" s="282" t="s">
        <v>8551</v>
      </c>
      <c r="D122" s="282" t="s">
        <v>8552</v>
      </c>
      <c r="E122" s="282">
        <v>5.67429161361E11</v>
      </c>
      <c r="F122" s="282">
        <v>30000.0</v>
      </c>
      <c r="G122" s="44" t="s">
        <v>8463</v>
      </c>
    </row>
    <row r="123" ht="15.75" customHeight="1">
      <c r="A123" s="277"/>
      <c r="B123" s="277"/>
      <c r="C123" s="286" t="s">
        <v>512</v>
      </c>
      <c r="D123" s="287"/>
      <c r="E123" s="287"/>
      <c r="F123" s="28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</row>
    <row r="124" ht="15.75" customHeight="1">
      <c r="C124" s="90" t="s">
        <v>8553</v>
      </c>
      <c r="D124" s="32" t="s">
        <v>8554</v>
      </c>
      <c r="E124" s="32">
        <v>5.30849899178E11</v>
      </c>
      <c r="F124" s="32">
        <v>30000.0</v>
      </c>
      <c r="G124" s="32" t="s">
        <v>8555</v>
      </c>
    </row>
    <row r="125" ht="15.75" customHeight="1">
      <c r="C125" s="90" t="s">
        <v>8556</v>
      </c>
      <c r="D125" s="288">
        <f>918760030034</f>
        <v>918760030034</v>
      </c>
      <c r="E125" s="32">
        <v>5.30811993581E11</v>
      </c>
      <c r="F125" s="32">
        <v>30000.0</v>
      </c>
      <c r="G125" s="32" t="s">
        <v>8555</v>
      </c>
    </row>
    <row r="126" ht="15.75" customHeight="1">
      <c r="C126" s="90" t="s">
        <v>678</v>
      </c>
      <c r="D126" s="288">
        <f>919962650434</f>
        <v>919962650434</v>
      </c>
      <c r="F126" s="32">
        <v>30000.0</v>
      </c>
      <c r="G126" s="32" t="s">
        <v>8555</v>
      </c>
    </row>
    <row r="127" ht="15.75" customHeight="1">
      <c r="C127" s="90" t="s">
        <v>3278</v>
      </c>
      <c r="D127" s="32">
        <v>9.865287299E9</v>
      </c>
      <c r="E127" s="32">
        <v>1.13645135892E11</v>
      </c>
      <c r="F127" s="32">
        <v>30131.0</v>
      </c>
      <c r="G127" s="32" t="s">
        <v>8557</v>
      </c>
    </row>
    <row r="128" ht="15.75" customHeight="1">
      <c r="C128" s="90" t="s">
        <v>8558</v>
      </c>
      <c r="D128" s="288">
        <f>919980707411</f>
        <v>919980707411</v>
      </c>
      <c r="E128" s="32">
        <v>5.67432631319E11</v>
      </c>
      <c r="F128" s="32">
        <v>30000.0</v>
      </c>
      <c r="G128" s="32" t="s">
        <v>8555</v>
      </c>
    </row>
    <row r="129" ht="15.75" customHeight="1">
      <c r="C129" s="32" t="s">
        <v>8559</v>
      </c>
      <c r="D129" s="32" t="s">
        <v>8560</v>
      </c>
      <c r="E129" s="32">
        <v>5.30826410591E11</v>
      </c>
      <c r="F129" s="32">
        <v>30000.0</v>
      </c>
      <c r="G129" s="32" t="s">
        <v>8555</v>
      </c>
    </row>
    <row r="130" ht="15.75" customHeight="1">
      <c r="B130" s="289">
        <v>45788.0</v>
      </c>
      <c r="C130" s="90" t="s">
        <v>8561</v>
      </c>
      <c r="D130" s="32" t="s">
        <v>8562</v>
      </c>
      <c r="E130" s="32">
        <v>9.38729413095E11</v>
      </c>
      <c r="F130" s="32">
        <v>30000.0</v>
      </c>
      <c r="G130" s="32" t="s">
        <v>8563</v>
      </c>
    </row>
    <row r="131" ht="15.75" customHeight="1">
      <c r="C131" s="115"/>
      <c r="E131" s="32">
        <v>5.67316516829E11</v>
      </c>
    </row>
    <row r="132" ht="15.75" customHeight="1">
      <c r="C132" s="90" t="s">
        <v>8564</v>
      </c>
      <c r="D132" s="32">
        <v>9.99434651E9</v>
      </c>
      <c r="E132" s="32">
        <v>5.30916743083E11</v>
      </c>
      <c r="G132" s="32" t="s">
        <v>8565</v>
      </c>
    </row>
    <row r="133" ht="15.75" customHeight="1">
      <c r="C133" s="115"/>
      <c r="E133" s="32">
        <v>5.30971982065E11</v>
      </c>
    </row>
    <row r="134" ht="15.75" customHeight="1">
      <c r="C134" s="90" t="s">
        <v>8566</v>
      </c>
      <c r="D134" s="32" t="s">
        <v>8567</v>
      </c>
      <c r="E134" s="32">
        <v>5.0200051512278E13</v>
      </c>
      <c r="F134" s="32">
        <v>30000.0</v>
      </c>
      <c r="G134" s="32" t="s">
        <v>8568</v>
      </c>
    </row>
    <row r="135" ht="15.75" customHeight="1">
      <c r="C135" s="90" t="s">
        <v>562</v>
      </c>
      <c r="D135" s="32" t="s">
        <v>8569</v>
      </c>
      <c r="E135" s="32">
        <v>1.13678650109E11</v>
      </c>
      <c r="F135" s="32">
        <v>30000.0</v>
      </c>
      <c r="G135" s="32" t="s">
        <v>8570</v>
      </c>
    </row>
    <row r="136" ht="15.75" customHeight="1">
      <c r="C136" s="90" t="s">
        <v>8571</v>
      </c>
      <c r="D136" s="32">
        <v>9.1730535594E11</v>
      </c>
      <c r="E136" s="32">
        <v>5.67521939863E11</v>
      </c>
      <c r="F136" s="32">
        <v>30000.0</v>
      </c>
      <c r="G136" s="32" t="s">
        <v>8572</v>
      </c>
    </row>
    <row r="137" ht="15.75" customHeight="1">
      <c r="C137" s="90" t="s">
        <v>2642</v>
      </c>
      <c r="D137" s="32" t="s">
        <v>8573</v>
      </c>
      <c r="E137" s="32">
        <v>5.67552678109E11</v>
      </c>
      <c r="F137" s="32">
        <v>30000.0</v>
      </c>
      <c r="G137" s="32" t="s">
        <v>8574</v>
      </c>
    </row>
    <row r="138" ht="15.75" customHeight="1">
      <c r="C138" s="69" t="s">
        <v>2848</v>
      </c>
      <c r="D138" s="69" t="s">
        <v>2849</v>
      </c>
      <c r="E138" s="32" t="s">
        <v>2850</v>
      </c>
      <c r="F138" s="290">
        <v>30000.0</v>
      </c>
      <c r="G138" s="290" t="s">
        <v>8574</v>
      </c>
    </row>
    <row r="139" ht="15.75" customHeight="1">
      <c r="C139" s="90" t="s">
        <v>179</v>
      </c>
      <c r="D139" s="32" t="s">
        <v>8575</v>
      </c>
      <c r="E139" s="32">
        <v>5.30992364873E11</v>
      </c>
      <c r="F139" s="32">
        <v>30000.0</v>
      </c>
      <c r="G139" s="32" t="s">
        <v>8526</v>
      </c>
    </row>
    <row r="140" ht="15.75" customHeight="1">
      <c r="C140" s="90" t="s">
        <v>1323</v>
      </c>
      <c r="D140" s="32" t="s">
        <v>8576</v>
      </c>
      <c r="E140" s="32">
        <v>4.03492264075E11</v>
      </c>
      <c r="F140" s="32">
        <v>30000.0</v>
      </c>
      <c r="G140" s="32" t="s">
        <v>8507</v>
      </c>
    </row>
    <row r="141" ht="15.75" customHeight="1">
      <c r="C141" s="90" t="s">
        <v>1641</v>
      </c>
      <c r="D141" s="32" t="s">
        <v>8577</v>
      </c>
      <c r="E141" s="32">
        <v>1.48314919964E11</v>
      </c>
      <c r="F141" s="32">
        <v>30000.0</v>
      </c>
      <c r="G141" s="32" t="s">
        <v>8578</v>
      </c>
    </row>
    <row r="142" ht="15.75" customHeight="1">
      <c r="B142" s="289">
        <v>45819.0</v>
      </c>
      <c r="C142" s="90" t="s">
        <v>8579</v>
      </c>
      <c r="D142" s="32">
        <v>9.17904519504E11</v>
      </c>
      <c r="E142" s="32">
        <v>5.67675423502E11</v>
      </c>
      <c r="F142" s="32">
        <v>30000.0</v>
      </c>
      <c r="G142" s="32" t="s">
        <v>8580</v>
      </c>
    </row>
    <row r="143" ht="15.75" customHeight="1">
      <c r="C143" s="90" t="s">
        <v>8581</v>
      </c>
      <c r="D143" s="32" t="s">
        <v>8582</v>
      </c>
      <c r="E143" s="32">
        <v>5.31057828105E11</v>
      </c>
      <c r="F143" s="32">
        <v>30000.0</v>
      </c>
      <c r="G143" s="32" t="s">
        <v>8570</v>
      </c>
    </row>
    <row r="144" ht="15.75" customHeight="1">
      <c r="C144" s="90" t="s">
        <v>8583</v>
      </c>
      <c r="D144" s="32">
        <v>8.883133424E9</v>
      </c>
      <c r="E144" s="32">
        <v>5.31017528925E11</v>
      </c>
      <c r="F144" s="32">
        <v>30000.0</v>
      </c>
      <c r="G144" s="32" t="s">
        <v>8565</v>
      </c>
    </row>
    <row r="145" ht="15.75" customHeight="1">
      <c r="C145" s="90" t="s">
        <v>8584</v>
      </c>
      <c r="D145" s="32" t="s">
        <v>8585</v>
      </c>
      <c r="E145" s="32">
        <v>5.67611255169E11</v>
      </c>
      <c r="F145" s="32">
        <v>30000.0</v>
      </c>
      <c r="G145" s="32" t="s">
        <v>8406</v>
      </c>
    </row>
    <row r="146" ht="15.75" customHeight="1">
      <c r="C146" s="90" t="s">
        <v>8586</v>
      </c>
      <c r="D146" s="32">
        <v>9.17399747488E11</v>
      </c>
      <c r="E146" s="32">
        <v>5.31018946328E11</v>
      </c>
      <c r="F146" s="32">
        <v>30000.0</v>
      </c>
      <c r="G146" s="32" t="s">
        <v>8587</v>
      </c>
    </row>
    <row r="147" ht="15.75" customHeight="1">
      <c r="C147" s="90" t="s">
        <v>723</v>
      </c>
      <c r="D147" s="32">
        <v>9.008299755E9</v>
      </c>
      <c r="E147" s="32">
        <v>5.3100525985E11</v>
      </c>
      <c r="F147" s="32">
        <v>30000.0</v>
      </c>
      <c r="G147" s="32" t="s">
        <v>8588</v>
      </c>
    </row>
    <row r="148" ht="15.75" customHeight="1">
      <c r="C148" s="90" t="s">
        <v>8589</v>
      </c>
      <c r="D148" s="32">
        <v>9.488018188E9</v>
      </c>
      <c r="E148" s="32">
        <v>5.67656366748E11</v>
      </c>
      <c r="F148" s="32">
        <v>30000.0</v>
      </c>
      <c r="G148" s="32" t="s">
        <v>8590</v>
      </c>
    </row>
    <row r="149" ht="15.75" customHeight="1">
      <c r="B149" s="289"/>
      <c r="C149" s="90" t="s">
        <v>8591</v>
      </c>
      <c r="D149" s="32" t="s">
        <v>8592</v>
      </c>
      <c r="E149" s="32">
        <v>5.31031309536E11</v>
      </c>
      <c r="F149" s="32">
        <v>30000.0</v>
      </c>
      <c r="G149" s="32" t="s">
        <v>8507</v>
      </c>
    </row>
    <row r="150" ht="15.75" customHeight="1">
      <c r="C150" s="90" t="s">
        <v>8593</v>
      </c>
      <c r="D150" s="32" t="s">
        <v>8594</v>
      </c>
      <c r="E150" s="32">
        <v>5.31024238479E11</v>
      </c>
      <c r="F150" s="32">
        <v>30000.0</v>
      </c>
      <c r="G150" s="32" t="s">
        <v>8595</v>
      </c>
    </row>
    <row r="151" ht="15.75" customHeight="1">
      <c r="C151" s="115"/>
      <c r="E151" s="32">
        <v>5.31014048253E11</v>
      </c>
      <c r="F151" s="32">
        <v>6500.0</v>
      </c>
      <c r="G151" s="32" t="s">
        <v>3096</v>
      </c>
    </row>
    <row r="152" ht="15.75" customHeight="1">
      <c r="C152" s="90" t="s">
        <v>2667</v>
      </c>
      <c r="D152" s="32">
        <v>9.19840699947E11</v>
      </c>
      <c r="E152" s="32">
        <v>5.31139195817E11</v>
      </c>
      <c r="F152" s="32">
        <v>30000.0</v>
      </c>
      <c r="G152" s="32" t="s">
        <v>8565</v>
      </c>
    </row>
    <row r="153" ht="15.75" customHeight="1">
      <c r="C153" s="90" t="s">
        <v>8596</v>
      </c>
      <c r="D153" s="32" t="s">
        <v>8597</v>
      </c>
      <c r="E153" s="32">
        <v>4.49481298471E11</v>
      </c>
      <c r="F153" s="32">
        <v>30000.0</v>
      </c>
      <c r="G153" s="32" t="s">
        <v>8598</v>
      </c>
    </row>
    <row r="154" ht="15.75" customHeight="1">
      <c r="C154" s="90" t="s">
        <v>110</v>
      </c>
      <c r="D154" s="32">
        <v>9.19535219257E11</v>
      </c>
      <c r="F154" s="32">
        <v>30000.0</v>
      </c>
      <c r="G154" s="32" t="s">
        <v>8595</v>
      </c>
    </row>
    <row r="155" ht="15.75" customHeight="1">
      <c r="C155" s="90" t="s">
        <v>8599</v>
      </c>
      <c r="D155" s="32" t="s">
        <v>8600</v>
      </c>
      <c r="E155" s="32">
        <v>4.50325433115E11</v>
      </c>
      <c r="F155" s="32">
        <v>30000.0</v>
      </c>
      <c r="G155" s="32" t="s">
        <v>8414</v>
      </c>
    </row>
    <row r="156" ht="15.75" customHeight="1">
      <c r="C156" s="90" t="s">
        <v>8601</v>
      </c>
      <c r="D156" s="291" t="s">
        <v>8602</v>
      </c>
      <c r="E156" s="32">
        <v>5.67704357386E11</v>
      </c>
      <c r="F156" s="32">
        <v>34540.0</v>
      </c>
      <c r="G156" s="32" t="s">
        <v>8603</v>
      </c>
    </row>
    <row r="157" ht="15.75" customHeight="1">
      <c r="C157" s="90" t="s">
        <v>402</v>
      </c>
      <c r="D157" s="32" t="s">
        <v>8604</v>
      </c>
      <c r="E157" s="32">
        <v>5.31165669854E11</v>
      </c>
      <c r="F157" s="32">
        <v>30000.0</v>
      </c>
      <c r="G157" s="32" t="s">
        <v>8605</v>
      </c>
    </row>
    <row r="158" ht="15.75" customHeight="1">
      <c r="C158" s="90" t="s">
        <v>8606</v>
      </c>
      <c r="D158" s="32" t="s">
        <v>8607</v>
      </c>
      <c r="E158" s="32">
        <v>5.6772565973E11</v>
      </c>
      <c r="F158" s="32">
        <v>30000.0</v>
      </c>
      <c r="G158" s="32" t="s">
        <v>8605</v>
      </c>
    </row>
    <row r="159" ht="15.75" customHeight="1">
      <c r="B159" s="292">
        <v>45880.0</v>
      </c>
      <c r="C159" s="90" t="s">
        <v>8608</v>
      </c>
      <c r="D159" s="32" t="s">
        <v>8609</v>
      </c>
      <c r="E159" s="32">
        <v>5.67752709736E11</v>
      </c>
      <c r="G159" s="32" t="s">
        <v>8563</v>
      </c>
    </row>
    <row r="160" ht="15.75" customHeight="1">
      <c r="C160" s="115"/>
      <c r="E160" s="32">
        <v>5.67745026916E11</v>
      </c>
      <c r="F160" s="32">
        <v>30000.0</v>
      </c>
    </row>
    <row r="161" ht="15.75" customHeight="1">
      <c r="C161" s="90" t="s">
        <v>779</v>
      </c>
      <c r="D161" s="32">
        <v>9.18778464312E11</v>
      </c>
      <c r="E161" s="32">
        <v>5.3120794122E11</v>
      </c>
      <c r="F161" s="32">
        <v>30000.0</v>
      </c>
      <c r="G161" s="32" t="s">
        <v>8595</v>
      </c>
    </row>
    <row r="162" ht="15.75" customHeight="1">
      <c r="C162" s="90" t="s">
        <v>402</v>
      </c>
      <c r="D162" s="32" t="s">
        <v>8610</v>
      </c>
      <c r="E162" s="32">
        <v>5.67870345551E11</v>
      </c>
      <c r="F162" s="32">
        <v>30000.0</v>
      </c>
      <c r="G162" s="32" t="s">
        <v>8595</v>
      </c>
    </row>
    <row r="163" ht="15.75" customHeight="1">
      <c r="C163" s="90" t="s">
        <v>8611</v>
      </c>
      <c r="D163" s="32">
        <v>9.19841414117E11</v>
      </c>
      <c r="E163" s="32">
        <v>5.67873491215E11</v>
      </c>
      <c r="F163" s="32">
        <v>30000.0</v>
      </c>
      <c r="G163" s="32" t="s">
        <v>8543</v>
      </c>
    </row>
    <row r="164" ht="15.75" customHeight="1">
      <c r="C164" s="90" t="s">
        <v>287</v>
      </c>
      <c r="D164" s="32" t="s">
        <v>8612</v>
      </c>
      <c r="E164" s="32">
        <v>5.67898791007E11</v>
      </c>
      <c r="F164" s="32">
        <v>30000.0</v>
      </c>
      <c r="G164" s="32" t="s">
        <v>8397</v>
      </c>
    </row>
    <row r="165" ht="15.75" customHeight="1">
      <c r="C165" s="90" t="s">
        <v>8613</v>
      </c>
      <c r="D165" s="32">
        <v>9.19025100134E11</v>
      </c>
      <c r="E165" s="32">
        <v>5.67840258504E11</v>
      </c>
      <c r="F165" s="32">
        <v>30000.0</v>
      </c>
      <c r="G165" s="32" t="s">
        <v>8598</v>
      </c>
    </row>
    <row r="166" ht="15.75" customHeight="1">
      <c r="C166" s="90" t="s">
        <v>1095</v>
      </c>
      <c r="D166" s="32">
        <v>9.18939058196E11</v>
      </c>
      <c r="E166" s="32">
        <v>5.3126410677E11</v>
      </c>
      <c r="F166" s="32">
        <v>30000.0</v>
      </c>
      <c r="G166" s="32" t="s">
        <v>8565</v>
      </c>
    </row>
    <row r="167" ht="15.75" customHeight="1">
      <c r="C167" s="90" t="s">
        <v>2430</v>
      </c>
      <c r="D167" s="32" t="s">
        <v>8614</v>
      </c>
      <c r="E167" s="32">
        <v>7.89366016835E11</v>
      </c>
      <c r="F167" s="32">
        <v>30000.0</v>
      </c>
      <c r="G167" s="32" t="s">
        <v>8565</v>
      </c>
    </row>
    <row r="168" ht="15.75" customHeight="1">
      <c r="C168" s="90" t="s">
        <v>8615</v>
      </c>
      <c r="D168" s="32" t="s">
        <v>8616</v>
      </c>
      <c r="E168" s="32" t="s">
        <v>8617</v>
      </c>
      <c r="F168" s="32">
        <v>30000.0</v>
      </c>
      <c r="G168" s="32" t="s">
        <v>8618</v>
      </c>
    </row>
    <row r="169" ht="15.75" customHeight="1">
      <c r="C169" s="115"/>
      <c r="E169" s="32">
        <v>3.92442362812E11</v>
      </c>
    </row>
    <row r="170" ht="15.75" customHeight="1">
      <c r="C170" s="90" t="s">
        <v>8619</v>
      </c>
      <c r="D170" s="32">
        <v>9.71543086401E11</v>
      </c>
      <c r="E170" s="32" t="s">
        <v>8620</v>
      </c>
      <c r="F170" s="32">
        <v>36000.0</v>
      </c>
      <c r="G170" s="32" t="s">
        <v>8621</v>
      </c>
    </row>
    <row r="171" ht="15.75" customHeight="1">
      <c r="C171" s="90" t="s">
        <v>3312</v>
      </c>
      <c r="D171" s="32">
        <v>9.19445378405E11</v>
      </c>
      <c r="E171" s="32">
        <v>5.31290111936E11</v>
      </c>
      <c r="F171" s="32">
        <v>30000.0</v>
      </c>
      <c r="G171" s="32" t="s">
        <v>8565</v>
      </c>
    </row>
    <row r="172" ht="15.75" customHeight="1">
      <c r="C172" s="90" t="s">
        <v>8622</v>
      </c>
      <c r="D172" s="32">
        <v>9.19962094942E11</v>
      </c>
      <c r="E172" s="32">
        <v>5.31268012393E11</v>
      </c>
      <c r="F172" s="32">
        <v>30000.0</v>
      </c>
      <c r="G172" s="32" t="s">
        <v>8595</v>
      </c>
    </row>
    <row r="173" ht="15.75" customHeight="1">
      <c r="C173" s="115"/>
      <c r="E173" s="32">
        <v>5.67806698843E11</v>
      </c>
    </row>
    <row r="174" ht="15.75" customHeight="1">
      <c r="C174" s="90" t="s">
        <v>562</v>
      </c>
      <c r="D174" s="32" t="s">
        <v>8623</v>
      </c>
      <c r="E174" s="32">
        <v>5.31304356369E11</v>
      </c>
      <c r="F174" s="32">
        <v>30000.0</v>
      </c>
      <c r="G174" s="32" t="s">
        <v>8420</v>
      </c>
    </row>
    <row r="175" ht="15.75" customHeight="1">
      <c r="B175" s="289">
        <v>45941.0</v>
      </c>
      <c r="C175" s="90" t="s">
        <v>8624</v>
      </c>
      <c r="D175" s="32" t="s">
        <v>8625</v>
      </c>
      <c r="E175" s="32">
        <v>5.67934532572E11</v>
      </c>
      <c r="F175" s="32">
        <v>30000.0</v>
      </c>
      <c r="G175" s="32" t="s">
        <v>8507</v>
      </c>
    </row>
    <row r="176" ht="15.75" customHeight="1">
      <c r="C176" s="90" t="s">
        <v>2688</v>
      </c>
      <c r="D176" s="32">
        <v>9.19344352717E11</v>
      </c>
      <c r="E176" s="32">
        <v>5.68059450701E11</v>
      </c>
      <c r="F176" s="32">
        <v>30000.0</v>
      </c>
      <c r="G176" s="32" t="s">
        <v>8626</v>
      </c>
    </row>
    <row r="177" ht="15.75" customHeight="1">
      <c r="C177" s="90" t="s">
        <v>8627</v>
      </c>
      <c r="D177" s="32">
        <v>9.19788424223E11</v>
      </c>
      <c r="E177" s="32">
        <v>5.67949816004E11</v>
      </c>
      <c r="F177" s="32">
        <v>30000.0</v>
      </c>
      <c r="G177" s="32" t="s">
        <v>8406</v>
      </c>
    </row>
    <row r="178" ht="15.75" customHeight="1">
      <c r="C178" s="90" t="s">
        <v>8628</v>
      </c>
      <c r="D178" s="32">
        <v>9.19843713668E11</v>
      </c>
      <c r="E178" s="32">
        <v>5.68098958967E11</v>
      </c>
      <c r="F178" s="32">
        <v>30000.0</v>
      </c>
      <c r="G178" s="32" t="s">
        <v>8629</v>
      </c>
    </row>
    <row r="179" ht="15.75" customHeight="1">
      <c r="C179" s="90" t="s">
        <v>8630</v>
      </c>
      <c r="D179" s="32" t="s">
        <v>8631</v>
      </c>
      <c r="E179" s="32">
        <v>5.68096155842E11</v>
      </c>
      <c r="F179" s="32">
        <v>30000.0</v>
      </c>
      <c r="G179" s="32" t="s">
        <v>8632</v>
      </c>
    </row>
    <row r="180" ht="15.75" customHeight="1">
      <c r="C180" s="90" t="s">
        <v>727</v>
      </c>
      <c r="D180" s="32" t="s">
        <v>8633</v>
      </c>
      <c r="E180" s="32">
        <v>1.13935926758E11</v>
      </c>
      <c r="F180" s="32">
        <v>30000.0</v>
      </c>
      <c r="G180" s="32" t="s">
        <v>8568</v>
      </c>
    </row>
    <row r="181" ht="15.75" customHeight="1">
      <c r="C181" s="90" t="s">
        <v>8634</v>
      </c>
      <c r="D181" s="32" t="s">
        <v>8635</v>
      </c>
      <c r="E181" s="32">
        <v>7.05518737945E11</v>
      </c>
      <c r="F181" s="32">
        <v>10000.0</v>
      </c>
      <c r="G181" s="32" t="s">
        <v>8636</v>
      </c>
    </row>
    <row r="182" ht="15.75" customHeight="1">
      <c r="C182" s="90" t="s">
        <v>514</v>
      </c>
      <c r="D182" s="32" t="s">
        <v>8637</v>
      </c>
      <c r="E182" s="32" t="s">
        <v>8638</v>
      </c>
      <c r="F182" s="32">
        <v>30000.0</v>
      </c>
      <c r="G182" s="32" t="s">
        <v>8507</v>
      </c>
    </row>
    <row r="183" ht="15.75" customHeight="1">
      <c r="C183" s="90" t="s">
        <v>8639</v>
      </c>
      <c r="D183" s="32" t="s">
        <v>8640</v>
      </c>
      <c r="E183" s="32">
        <v>4.78439505743E11</v>
      </c>
      <c r="F183" s="32">
        <v>60000.0</v>
      </c>
      <c r="G183" s="32" t="s">
        <v>8641</v>
      </c>
    </row>
    <row r="184" ht="15.75" customHeight="1">
      <c r="B184" s="289">
        <v>45972.0</v>
      </c>
      <c r="C184" s="90" t="s">
        <v>8642</v>
      </c>
      <c r="D184" s="32">
        <v>9.1892199495E11</v>
      </c>
      <c r="E184" s="32">
        <v>5.31505228984E11</v>
      </c>
      <c r="F184" s="32">
        <v>30000.0</v>
      </c>
      <c r="G184" s="32" t="s">
        <v>8598</v>
      </c>
    </row>
    <row r="185" ht="15.75" customHeight="1">
      <c r="C185" s="90" t="s">
        <v>8643</v>
      </c>
      <c r="D185" s="32">
        <v>9.1859025757E11</v>
      </c>
      <c r="E185" s="32">
        <v>5.31509079956E11</v>
      </c>
      <c r="F185" s="32">
        <v>30000.0</v>
      </c>
      <c r="G185" s="32" t="s">
        <v>8644</v>
      </c>
    </row>
    <row r="186" ht="15.75" customHeight="1">
      <c r="C186" s="90" t="s">
        <v>8645</v>
      </c>
      <c r="D186" s="32">
        <v>9.19751246055E11</v>
      </c>
      <c r="E186" s="32">
        <v>1.08553536313E11</v>
      </c>
      <c r="F186" s="32">
        <v>30000.0</v>
      </c>
      <c r="G186" s="32" t="s">
        <v>8426</v>
      </c>
    </row>
    <row r="187" ht="15.75" customHeight="1">
      <c r="C187" s="90" t="s">
        <v>8646</v>
      </c>
      <c r="D187" s="32" t="s">
        <v>8647</v>
      </c>
      <c r="E187" s="32">
        <v>6.93711763221E11</v>
      </c>
      <c r="F187" s="32">
        <v>30000.0</v>
      </c>
      <c r="G187" s="32" t="s">
        <v>8648</v>
      </c>
    </row>
    <row r="188" ht="15.75" customHeight="1">
      <c r="C188" s="90" t="s">
        <v>8649</v>
      </c>
      <c r="D188" s="32" t="s">
        <v>8650</v>
      </c>
      <c r="E188" s="32">
        <v>5.31594544713E11</v>
      </c>
      <c r="F188" s="32">
        <v>36000.0</v>
      </c>
      <c r="G188" s="32" t="s">
        <v>8651</v>
      </c>
    </row>
    <row r="189" ht="15.75" customHeight="1">
      <c r="C189" s="90" t="s">
        <v>2258</v>
      </c>
      <c r="D189" s="32" t="s">
        <v>8219</v>
      </c>
      <c r="E189" s="32">
        <v>1.01939964029E11</v>
      </c>
      <c r="G189" s="291" t="s">
        <v>8652</v>
      </c>
    </row>
    <row r="190" ht="15.75" customHeight="1">
      <c r="C190" s="115"/>
      <c r="E190" s="32">
        <v>1.01945421484E11</v>
      </c>
      <c r="G190" s="32" t="s">
        <v>8653</v>
      </c>
    </row>
    <row r="191" ht="15.75" customHeight="1">
      <c r="C191" s="90" t="s">
        <v>338</v>
      </c>
      <c r="D191" s="32" t="s">
        <v>8654</v>
      </c>
      <c r="E191" s="32">
        <v>5.31520835515E11</v>
      </c>
      <c r="F191" s="32">
        <v>30000.0</v>
      </c>
      <c r="G191" s="32" t="s">
        <v>8397</v>
      </c>
    </row>
    <row r="192" ht="15.75" customHeight="1">
      <c r="C192" s="90" t="s">
        <v>572</v>
      </c>
      <c r="D192" s="32" t="s">
        <v>8655</v>
      </c>
      <c r="E192" s="32">
        <v>4.8313643E8</v>
      </c>
      <c r="F192" s="32">
        <v>30000.0</v>
      </c>
      <c r="G192" s="32" t="s">
        <v>8605</v>
      </c>
    </row>
    <row r="193" ht="15.75" customHeight="1">
      <c r="C193" s="90" t="s">
        <v>8656</v>
      </c>
      <c r="D193" s="32">
        <v>9.19442426754E11</v>
      </c>
      <c r="E193" s="32">
        <v>5.6812432184E11</v>
      </c>
      <c r="F193" s="32">
        <v>30000.0</v>
      </c>
      <c r="G193" s="32" t="s">
        <v>8657</v>
      </c>
    </row>
    <row r="194" ht="15.75" customHeight="1">
      <c r="C194" s="90" t="s">
        <v>8658</v>
      </c>
      <c r="D194" s="32" t="s">
        <v>8659</v>
      </c>
      <c r="E194" s="32">
        <v>7.74700983225E11</v>
      </c>
      <c r="F194" s="32">
        <v>8500.0</v>
      </c>
      <c r="G194" s="32" t="s">
        <v>8660</v>
      </c>
    </row>
    <row r="195" ht="15.75" customHeight="1">
      <c r="C195" s="231" t="s">
        <v>2727</v>
      </c>
      <c r="D195" s="235">
        <v>9.19677018352E11</v>
      </c>
      <c r="E195" s="235">
        <v>5.31519146386E11</v>
      </c>
      <c r="F195" s="32">
        <v>10000.0</v>
      </c>
      <c r="G195" s="235" t="s">
        <v>8661</v>
      </c>
    </row>
    <row r="196" ht="15.75" customHeight="1">
      <c r="C196" s="115"/>
      <c r="E196" s="235">
        <v>5.31614309686E11</v>
      </c>
      <c r="F196" s="235">
        <v>10000.0</v>
      </c>
    </row>
    <row r="197" ht="15.75" customHeight="1">
      <c r="C197" s="115"/>
      <c r="E197" s="32">
        <v>5.31708442233E11</v>
      </c>
      <c r="F197" s="32">
        <v>10000.0</v>
      </c>
      <c r="G197" s="32" t="s">
        <v>8662</v>
      </c>
    </row>
    <row r="198" ht="15.75" customHeight="1">
      <c r="C198" s="90" t="s">
        <v>8663</v>
      </c>
      <c r="D198" s="32" t="s">
        <v>8664</v>
      </c>
      <c r="E198" s="32">
        <v>3.92474814299E11</v>
      </c>
      <c r="F198" s="32">
        <v>6500.0</v>
      </c>
      <c r="G198" s="32" t="s">
        <v>8665</v>
      </c>
    </row>
    <row r="199" ht="15.75" customHeight="1">
      <c r="C199" s="115"/>
    </row>
    <row r="200" ht="15.75" customHeight="1">
      <c r="C200" s="115"/>
    </row>
    <row r="201" ht="15.75" customHeight="1">
      <c r="C201" s="115"/>
      <c r="F201" s="32">
        <v>2653171.0</v>
      </c>
    </row>
    <row r="202" ht="15.75" customHeight="1">
      <c r="C202" s="115"/>
    </row>
    <row r="203" ht="15.75" customHeight="1">
      <c r="C203" s="115"/>
    </row>
    <row r="204" ht="15.75" customHeight="1">
      <c r="C204" s="115"/>
      <c r="F204" s="32">
        <v>3920572.25</v>
      </c>
    </row>
    <row r="205" ht="15.75" customHeight="1">
      <c r="C205" s="115"/>
      <c r="F205" s="288">
        <f>F204-F201</f>
        <v>1267401.25</v>
      </c>
    </row>
    <row r="206" ht="15.75" customHeight="1">
      <c r="C206" s="115"/>
    </row>
    <row r="207" ht="15.75" customHeight="1">
      <c r="C207" s="115"/>
    </row>
    <row r="208" ht="15.75" customHeight="1">
      <c r="C208" s="115"/>
    </row>
    <row r="209" ht="15.75" customHeight="1">
      <c r="C209" s="115"/>
    </row>
    <row r="210" ht="15.75" customHeight="1">
      <c r="C210" s="115"/>
    </row>
    <row r="211" ht="15.75" customHeight="1">
      <c r="C211" s="115"/>
    </row>
    <row r="212" ht="15.75" customHeight="1">
      <c r="C212" s="115"/>
    </row>
    <row r="213" ht="15.75" customHeight="1">
      <c r="C213" s="115"/>
    </row>
    <row r="214" ht="15.75" customHeight="1">
      <c r="C214" s="115"/>
    </row>
    <row r="215" ht="15.75" customHeight="1">
      <c r="C215" s="115"/>
    </row>
    <row r="216" ht="15.75" customHeight="1">
      <c r="C216" s="115"/>
    </row>
    <row r="217" ht="15.75" customHeight="1">
      <c r="C217" s="115"/>
    </row>
    <row r="218" ht="15.75" customHeight="1">
      <c r="C218" s="115"/>
    </row>
    <row r="219" ht="15.75" customHeight="1">
      <c r="C219" s="115"/>
    </row>
    <row r="220" ht="15.75" customHeight="1">
      <c r="C220" s="115"/>
    </row>
    <row r="221" ht="15.75" customHeight="1">
      <c r="C221" s="115"/>
    </row>
    <row r="222" ht="15.75" customHeight="1">
      <c r="C222" s="115"/>
    </row>
    <row r="223" ht="15.75" customHeight="1">
      <c r="C223" s="115"/>
    </row>
    <row r="224" ht="15.75" customHeight="1">
      <c r="C224" s="115"/>
    </row>
    <row r="225" ht="15.75" customHeight="1">
      <c r="C225" s="115"/>
    </row>
    <row r="226" ht="15.75" customHeight="1">
      <c r="C226" s="115"/>
    </row>
    <row r="227" ht="15.75" customHeight="1">
      <c r="C227" s="115"/>
    </row>
    <row r="228" ht="15.75" customHeight="1">
      <c r="C228" s="115"/>
    </row>
    <row r="229" ht="15.75" customHeight="1">
      <c r="C229" s="115"/>
    </row>
    <row r="230" ht="15.75" customHeight="1">
      <c r="C230" s="115"/>
    </row>
    <row r="231" ht="15.75" customHeight="1">
      <c r="C231" s="115"/>
    </row>
    <row r="232" ht="15.75" customHeight="1">
      <c r="C232" s="115"/>
    </row>
    <row r="233" ht="15.75" customHeight="1">
      <c r="C233" s="115"/>
    </row>
    <row r="234" ht="15.75" customHeight="1">
      <c r="C234" s="115"/>
    </row>
    <row r="235" ht="15.75" customHeight="1">
      <c r="C235" s="115"/>
    </row>
    <row r="236" ht="15.75" customHeight="1">
      <c r="C236" s="115"/>
    </row>
    <row r="237" ht="15.75" customHeight="1">
      <c r="C237" s="115"/>
    </row>
    <row r="238" ht="15.75" customHeight="1">
      <c r="C238" s="115"/>
    </row>
    <row r="239" ht="15.75" customHeight="1">
      <c r="C239" s="115"/>
    </row>
    <row r="240" ht="15.75" customHeight="1">
      <c r="C240" s="115"/>
    </row>
    <row r="241" ht="15.75" customHeight="1">
      <c r="C241" s="115"/>
    </row>
    <row r="242" ht="15.75" customHeight="1">
      <c r="C242" s="115"/>
    </row>
    <row r="243" ht="15.75" customHeight="1">
      <c r="C243" s="115"/>
    </row>
    <row r="244" ht="15.75" customHeight="1">
      <c r="C244" s="115"/>
    </row>
    <row r="245" ht="15.75" customHeight="1">
      <c r="C245" s="115"/>
    </row>
    <row r="246" ht="15.75" customHeight="1">
      <c r="C246" s="115"/>
    </row>
    <row r="247" ht="15.75" customHeight="1">
      <c r="C247" s="115"/>
    </row>
    <row r="248" ht="15.75" customHeight="1">
      <c r="C248" s="115"/>
    </row>
    <row r="249" ht="15.75" customHeight="1">
      <c r="C249" s="115"/>
    </row>
    <row r="250" ht="15.75" customHeight="1">
      <c r="C250" s="115"/>
    </row>
    <row r="251" ht="15.75" customHeight="1">
      <c r="C251" s="115"/>
    </row>
    <row r="252" ht="15.75" customHeight="1">
      <c r="C252" s="115"/>
    </row>
    <row r="253" ht="15.75" customHeight="1">
      <c r="C253" s="115"/>
    </row>
    <row r="254" ht="15.75" customHeight="1">
      <c r="C254" s="115"/>
    </row>
    <row r="255" ht="15.75" customHeight="1">
      <c r="C255" s="115"/>
    </row>
    <row r="256" ht="15.75" customHeight="1">
      <c r="C256" s="115"/>
    </row>
    <row r="257" ht="15.75" customHeight="1">
      <c r="C257" s="115"/>
    </row>
    <row r="258" ht="15.75" customHeight="1">
      <c r="C258" s="115"/>
    </row>
    <row r="259" ht="15.75" customHeight="1">
      <c r="C259" s="115"/>
    </row>
    <row r="260" ht="15.75" customHeight="1">
      <c r="C260" s="115"/>
    </row>
    <row r="261" ht="15.75" customHeight="1">
      <c r="C261" s="115"/>
    </row>
    <row r="262" ht="15.75" customHeight="1">
      <c r="C262" s="115"/>
    </row>
    <row r="263" ht="15.75" customHeight="1">
      <c r="C263" s="115"/>
    </row>
    <row r="264" ht="15.75" customHeight="1">
      <c r="C264" s="115"/>
    </row>
    <row r="265" ht="15.75" customHeight="1">
      <c r="C265" s="115"/>
    </row>
    <row r="266" ht="15.75" customHeight="1">
      <c r="C266" s="115"/>
    </row>
    <row r="267" ht="15.75" customHeight="1">
      <c r="C267" s="115"/>
    </row>
    <row r="268" ht="15.75" customHeight="1">
      <c r="C268" s="115"/>
    </row>
    <row r="269" ht="15.75" customHeight="1">
      <c r="C269" s="115"/>
    </row>
    <row r="270" ht="15.75" customHeight="1">
      <c r="C270" s="115"/>
    </row>
    <row r="271" ht="15.75" customHeight="1">
      <c r="C271" s="115"/>
    </row>
    <row r="272" ht="15.75" customHeight="1">
      <c r="C272" s="115"/>
    </row>
    <row r="273" ht="15.75" customHeight="1">
      <c r="C273" s="115"/>
    </row>
    <row r="274" ht="15.75" customHeight="1">
      <c r="C274" s="115"/>
    </row>
    <row r="275" ht="15.75" customHeight="1">
      <c r="C275" s="115"/>
    </row>
    <row r="276" ht="15.75" customHeight="1">
      <c r="C276" s="115"/>
    </row>
    <row r="277" ht="15.75" customHeight="1">
      <c r="C277" s="115"/>
    </row>
    <row r="278" ht="15.75" customHeight="1">
      <c r="C278" s="115"/>
    </row>
    <row r="279" ht="15.75" customHeight="1">
      <c r="C279" s="115"/>
    </row>
    <row r="280" ht="15.75" customHeight="1">
      <c r="C280" s="115"/>
    </row>
    <row r="281" ht="15.75" customHeight="1">
      <c r="C281" s="115"/>
    </row>
    <row r="282" ht="15.75" customHeight="1">
      <c r="C282" s="115"/>
    </row>
    <row r="283" ht="15.75" customHeight="1">
      <c r="C283" s="115"/>
    </row>
    <row r="284" ht="15.75" customHeight="1">
      <c r="C284" s="115"/>
    </row>
    <row r="285" ht="15.75" customHeight="1">
      <c r="C285" s="115"/>
    </row>
    <row r="286" ht="15.75" customHeight="1">
      <c r="C286" s="115"/>
    </row>
    <row r="287" ht="15.75" customHeight="1">
      <c r="C287" s="115"/>
    </row>
    <row r="288" ht="15.75" customHeight="1">
      <c r="C288" s="115"/>
    </row>
    <row r="289" ht="15.75" customHeight="1">
      <c r="C289" s="115"/>
    </row>
    <row r="290" ht="15.75" customHeight="1">
      <c r="C290" s="115"/>
    </row>
    <row r="291" ht="15.75" customHeight="1">
      <c r="C291" s="115"/>
    </row>
    <row r="292" ht="15.75" customHeight="1">
      <c r="C292" s="115"/>
    </row>
    <row r="293" ht="15.75" customHeight="1">
      <c r="C293" s="115"/>
    </row>
    <row r="294" ht="15.75" customHeight="1">
      <c r="C294" s="115"/>
    </row>
    <row r="295" ht="15.75" customHeight="1">
      <c r="C295" s="115"/>
    </row>
    <row r="296" ht="15.75" customHeight="1">
      <c r="C296" s="115"/>
    </row>
    <row r="297" ht="15.75" customHeight="1">
      <c r="C297" s="115"/>
    </row>
    <row r="298" ht="15.75" customHeight="1">
      <c r="C298" s="115"/>
    </row>
    <row r="299" ht="15.75" customHeight="1">
      <c r="C299" s="115"/>
    </row>
    <row r="300" ht="15.75" customHeight="1">
      <c r="C300" s="115"/>
    </row>
    <row r="301" ht="15.75" customHeight="1">
      <c r="C301" s="115"/>
    </row>
    <row r="302" ht="15.75" customHeight="1">
      <c r="C302" s="115"/>
    </row>
    <row r="303" ht="15.75" customHeight="1">
      <c r="C303" s="115"/>
    </row>
    <row r="304" ht="15.75" customHeight="1">
      <c r="C304" s="115"/>
    </row>
    <row r="305" ht="15.75" customHeight="1">
      <c r="C305" s="115"/>
    </row>
    <row r="306" ht="15.75" customHeight="1">
      <c r="C306" s="115"/>
    </row>
    <row r="307" ht="15.75" customHeight="1">
      <c r="C307" s="115"/>
    </row>
    <row r="308" ht="15.75" customHeight="1">
      <c r="C308" s="115"/>
    </row>
    <row r="309" ht="15.75" customHeight="1">
      <c r="C309" s="115"/>
    </row>
    <row r="310" ht="15.75" customHeight="1">
      <c r="C310" s="115"/>
    </row>
    <row r="311" ht="15.75" customHeight="1">
      <c r="C311" s="115"/>
    </row>
    <row r="312" ht="15.75" customHeight="1">
      <c r="C312" s="115"/>
    </row>
    <row r="313" ht="15.75" customHeight="1">
      <c r="C313" s="115"/>
    </row>
    <row r="314" ht="15.75" customHeight="1">
      <c r="C314" s="115"/>
    </row>
    <row r="315" ht="15.75" customHeight="1">
      <c r="C315" s="115"/>
    </row>
    <row r="316" ht="15.75" customHeight="1">
      <c r="C316" s="115"/>
    </row>
    <row r="317" ht="15.75" customHeight="1">
      <c r="C317" s="115"/>
    </row>
    <row r="318" ht="15.75" customHeight="1">
      <c r="C318" s="115"/>
    </row>
    <row r="319" ht="15.75" customHeight="1">
      <c r="C319" s="115"/>
    </row>
    <row r="320" ht="15.75" customHeight="1">
      <c r="C320" s="115"/>
    </row>
    <row r="321" ht="15.75" customHeight="1">
      <c r="C321" s="115"/>
    </row>
    <row r="322" ht="15.75" customHeight="1">
      <c r="C322" s="115"/>
    </row>
    <row r="323" ht="15.75" customHeight="1">
      <c r="C323" s="115"/>
    </row>
    <row r="324" ht="15.75" customHeight="1">
      <c r="C324" s="115"/>
    </row>
    <row r="325" ht="15.75" customHeight="1">
      <c r="C325" s="115"/>
    </row>
    <row r="326" ht="15.75" customHeight="1">
      <c r="C326" s="115"/>
    </row>
    <row r="327" ht="15.75" customHeight="1">
      <c r="C327" s="115"/>
    </row>
    <row r="328" ht="15.75" customHeight="1">
      <c r="C328" s="115"/>
    </row>
    <row r="329" ht="15.75" customHeight="1">
      <c r="C329" s="115"/>
    </row>
    <row r="330" ht="15.75" customHeight="1">
      <c r="C330" s="115"/>
    </row>
    <row r="331" ht="15.75" customHeight="1">
      <c r="C331" s="115"/>
    </row>
    <row r="332" ht="15.75" customHeight="1">
      <c r="C332" s="115"/>
    </row>
    <row r="333" ht="15.75" customHeight="1">
      <c r="C333" s="115"/>
    </row>
    <row r="334" ht="15.75" customHeight="1">
      <c r="C334" s="115"/>
    </row>
    <row r="335" ht="15.75" customHeight="1">
      <c r="C335" s="115"/>
    </row>
    <row r="336" ht="15.75" customHeight="1">
      <c r="C336" s="115"/>
    </row>
    <row r="337" ht="15.75" customHeight="1">
      <c r="C337" s="115"/>
    </row>
    <row r="338" ht="15.75" customHeight="1">
      <c r="C338" s="115"/>
    </row>
    <row r="339" ht="15.75" customHeight="1">
      <c r="C339" s="115"/>
    </row>
    <row r="340" ht="15.75" customHeight="1">
      <c r="C340" s="115"/>
    </row>
    <row r="341" ht="15.75" customHeight="1">
      <c r="C341" s="115"/>
    </row>
    <row r="342" ht="15.75" customHeight="1">
      <c r="C342" s="115"/>
    </row>
    <row r="343" ht="15.75" customHeight="1">
      <c r="C343" s="115"/>
    </row>
    <row r="344" ht="15.75" customHeight="1">
      <c r="C344" s="115"/>
    </row>
    <row r="345" ht="15.75" customHeight="1">
      <c r="C345" s="115"/>
    </row>
    <row r="346" ht="15.75" customHeight="1">
      <c r="C346" s="115"/>
    </row>
    <row r="347" ht="15.75" customHeight="1">
      <c r="C347" s="115"/>
    </row>
    <row r="348" ht="15.75" customHeight="1">
      <c r="C348" s="115"/>
    </row>
    <row r="349" ht="15.75" customHeight="1">
      <c r="C349" s="115"/>
    </row>
    <row r="350" ht="15.75" customHeight="1">
      <c r="C350" s="115"/>
    </row>
    <row r="351" ht="15.75" customHeight="1">
      <c r="C351" s="115"/>
    </row>
    <row r="352" ht="15.75" customHeight="1">
      <c r="C352" s="115"/>
    </row>
    <row r="353" ht="15.75" customHeight="1">
      <c r="C353" s="115"/>
    </row>
    <row r="354" ht="15.75" customHeight="1">
      <c r="C354" s="115"/>
    </row>
    <row r="355" ht="15.75" customHeight="1">
      <c r="C355" s="115"/>
    </row>
    <row r="356" ht="15.75" customHeight="1">
      <c r="C356" s="115"/>
    </row>
    <row r="357" ht="15.75" customHeight="1">
      <c r="C357" s="115"/>
    </row>
    <row r="358" ht="15.75" customHeight="1">
      <c r="C358" s="115"/>
    </row>
    <row r="359" ht="15.75" customHeight="1">
      <c r="C359" s="115"/>
    </row>
    <row r="360" ht="15.75" customHeight="1">
      <c r="C360" s="115"/>
    </row>
    <row r="361" ht="15.75" customHeight="1">
      <c r="C361" s="115"/>
    </row>
    <row r="362" ht="15.75" customHeight="1">
      <c r="C362" s="115"/>
    </row>
    <row r="363" ht="15.75" customHeight="1">
      <c r="C363" s="115"/>
    </row>
    <row r="364" ht="15.75" customHeight="1">
      <c r="C364" s="115"/>
    </row>
    <row r="365" ht="15.75" customHeight="1">
      <c r="C365" s="115"/>
    </row>
    <row r="366" ht="15.75" customHeight="1">
      <c r="C366" s="115"/>
    </row>
    <row r="367" ht="15.75" customHeight="1">
      <c r="C367" s="115"/>
    </row>
    <row r="368" ht="15.75" customHeight="1">
      <c r="C368" s="115"/>
    </row>
    <row r="369" ht="15.75" customHeight="1">
      <c r="C369" s="115"/>
    </row>
    <row r="370" ht="15.75" customHeight="1">
      <c r="C370" s="115"/>
    </row>
    <row r="371" ht="15.75" customHeight="1">
      <c r="C371" s="115"/>
    </row>
    <row r="372" ht="15.75" customHeight="1">
      <c r="C372" s="115"/>
    </row>
    <row r="373" ht="15.75" customHeight="1">
      <c r="C373" s="115"/>
    </row>
    <row r="374" ht="15.75" customHeight="1">
      <c r="C374" s="115"/>
    </row>
    <row r="375" ht="15.75" customHeight="1">
      <c r="C375" s="115"/>
    </row>
    <row r="376" ht="15.75" customHeight="1">
      <c r="C376" s="115"/>
    </row>
    <row r="377" ht="15.75" customHeight="1">
      <c r="C377" s="115"/>
    </row>
    <row r="378" ht="15.75" customHeight="1">
      <c r="C378" s="115"/>
    </row>
    <row r="379" ht="15.75" customHeight="1">
      <c r="C379" s="115"/>
    </row>
    <row r="380" ht="15.75" customHeight="1">
      <c r="C380" s="115"/>
    </row>
    <row r="381" ht="15.75" customHeight="1">
      <c r="C381" s="115"/>
    </row>
    <row r="382" ht="15.75" customHeight="1">
      <c r="C382" s="115"/>
    </row>
    <row r="383" ht="15.75" customHeight="1">
      <c r="C383" s="115"/>
    </row>
    <row r="384" ht="15.75" customHeight="1">
      <c r="C384" s="115"/>
    </row>
    <row r="385" ht="15.75" customHeight="1">
      <c r="C385" s="115"/>
    </row>
    <row r="386" ht="15.75" customHeight="1">
      <c r="C386" s="115"/>
    </row>
    <row r="387" ht="15.75" customHeight="1">
      <c r="C387" s="115"/>
    </row>
    <row r="388" ht="15.75" customHeight="1">
      <c r="C388" s="115"/>
    </row>
    <row r="389" ht="15.75" customHeight="1">
      <c r="C389" s="115"/>
    </row>
    <row r="390" ht="15.75" customHeight="1">
      <c r="C390" s="115"/>
    </row>
    <row r="391" ht="15.75" customHeight="1">
      <c r="C391" s="115"/>
    </row>
    <row r="392" ht="15.75" customHeight="1">
      <c r="C392" s="115"/>
    </row>
    <row r="393" ht="15.75" customHeight="1">
      <c r="C393" s="115"/>
    </row>
    <row r="394" ht="15.75" customHeight="1">
      <c r="C394" s="115"/>
    </row>
    <row r="395" ht="15.75" customHeight="1">
      <c r="C395" s="115"/>
    </row>
    <row r="396" ht="15.75" customHeight="1">
      <c r="C396" s="115"/>
    </row>
    <row r="397" ht="15.75" customHeight="1">
      <c r="C397" s="115"/>
    </row>
    <row r="398" ht="15.75" customHeight="1">
      <c r="C398" s="115"/>
    </row>
    <row r="399" ht="15.75" customHeight="1">
      <c r="C399" s="115"/>
    </row>
    <row r="400" ht="15.75" customHeight="1">
      <c r="C400" s="115"/>
    </row>
    <row r="401" ht="15.75" customHeight="1">
      <c r="C401" s="115"/>
    </row>
    <row r="402" ht="15.75" customHeight="1">
      <c r="C402" s="115"/>
    </row>
    <row r="403" ht="15.75" customHeight="1">
      <c r="C403" s="115"/>
    </row>
    <row r="404" ht="15.75" customHeight="1">
      <c r="C404" s="115"/>
    </row>
    <row r="405" ht="15.75" customHeight="1">
      <c r="C405" s="115"/>
    </row>
    <row r="406" ht="15.75" customHeight="1">
      <c r="C406" s="115"/>
    </row>
    <row r="407" ht="15.75" customHeight="1">
      <c r="C407" s="115"/>
    </row>
    <row r="408" ht="15.75" customHeight="1">
      <c r="C408" s="115"/>
    </row>
    <row r="409" ht="15.75" customHeight="1">
      <c r="C409" s="115"/>
    </row>
    <row r="410" ht="15.75" customHeight="1">
      <c r="C410" s="115"/>
    </row>
    <row r="411" ht="15.75" customHeight="1">
      <c r="C411" s="115"/>
    </row>
    <row r="412" ht="15.75" customHeight="1">
      <c r="C412" s="115"/>
    </row>
    <row r="413" ht="15.75" customHeight="1">
      <c r="C413" s="115"/>
    </row>
    <row r="414" ht="15.75" customHeight="1">
      <c r="C414" s="115"/>
    </row>
    <row r="415" ht="15.75" customHeight="1">
      <c r="C415" s="115"/>
    </row>
    <row r="416" ht="15.75" customHeight="1">
      <c r="C416" s="115"/>
    </row>
    <row r="417" ht="15.75" customHeight="1">
      <c r="C417" s="115"/>
    </row>
    <row r="418" ht="15.75" customHeight="1">
      <c r="C418" s="115"/>
    </row>
    <row r="419" ht="15.75" customHeight="1">
      <c r="C419" s="115"/>
    </row>
    <row r="420" ht="15.75" customHeight="1">
      <c r="C420" s="115"/>
    </row>
    <row r="421" ht="15.75" customHeight="1">
      <c r="C421" s="115"/>
    </row>
    <row r="422" ht="15.75" customHeight="1">
      <c r="C422" s="115"/>
    </row>
    <row r="423" ht="15.75" customHeight="1">
      <c r="C423" s="115"/>
    </row>
    <row r="424" ht="15.75" customHeight="1">
      <c r="C424" s="115"/>
    </row>
    <row r="425" ht="15.75" customHeight="1">
      <c r="C425" s="115"/>
    </row>
    <row r="426" ht="15.75" customHeight="1">
      <c r="C426" s="115"/>
    </row>
    <row r="427" ht="15.75" customHeight="1">
      <c r="C427" s="115"/>
    </row>
    <row r="428" ht="15.75" customHeight="1">
      <c r="C428" s="115"/>
    </row>
    <row r="429" ht="15.75" customHeight="1">
      <c r="C429" s="115"/>
    </row>
    <row r="430" ht="15.75" customHeight="1">
      <c r="C430" s="115"/>
    </row>
    <row r="431" ht="15.75" customHeight="1">
      <c r="C431" s="115"/>
    </row>
    <row r="432" ht="15.75" customHeight="1">
      <c r="C432" s="115"/>
    </row>
    <row r="433" ht="15.75" customHeight="1">
      <c r="C433" s="115"/>
    </row>
    <row r="434" ht="15.75" customHeight="1">
      <c r="C434" s="115"/>
    </row>
    <row r="435" ht="15.75" customHeight="1">
      <c r="C435" s="115"/>
    </row>
    <row r="436" ht="15.75" customHeight="1">
      <c r="C436" s="115"/>
    </row>
    <row r="437" ht="15.75" customHeight="1">
      <c r="C437" s="115"/>
    </row>
    <row r="438" ht="15.75" customHeight="1">
      <c r="C438" s="115"/>
    </row>
    <row r="439" ht="15.75" customHeight="1">
      <c r="C439" s="115"/>
    </row>
    <row r="440" ht="15.75" customHeight="1">
      <c r="C440" s="115"/>
    </row>
    <row r="441" ht="15.75" customHeight="1">
      <c r="C441" s="115"/>
    </row>
    <row r="442" ht="15.75" customHeight="1">
      <c r="C442" s="115"/>
    </row>
    <row r="443" ht="15.75" customHeight="1">
      <c r="C443" s="115"/>
    </row>
    <row r="444" ht="15.75" customHeight="1">
      <c r="C444" s="115"/>
    </row>
    <row r="445" ht="15.75" customHeight="1">
      <c r="C445" s="115"/>
    </row>
    <row r="446" ht="15.75" customHeight="1">
      <c r="C446" s="115"/>
    </row>
    <row r="447" ht="15.75" customHeight="1">
      <c r="C447" s="115"/>
    </row>
    <row r="448" ht="15.75" customHeight="1">
      <c r="C448" s="115"/>
    </row>
    <row r="449" ht="15.75" customHeight="1">
      <c r="C449" s="115"/>
    </row>
    <row r="450" ht="15.75" customHeight="1">
      <c r="C450" s="115"/>
    </row>
    <row r="451" ht="15.75" customHeight="1">
      <c r="C451" s="115"/>
    </row>
    <row r="452" ht="15.75" customHeight="1">
      <c r="C452" s="115"/>
    </row>
    <row r="453" ht="15.75" customHeight="1">
      <c r="C453" s="115"/>
    </row>
    <row r="454" ht="15.75" customHeight="1">
      <c r="C454" s="115"/>
    </row>
    <row r="455" ht="15.75" customHeight="1">
      <c r="C455" s="115"/>
    </row>
    <row r="456" ht="15.75" customHeight="1">
      <c r="C456" s="115"/>
    </row>
    <row r="457" ht="15.75" customHeight="1">
      <c r="C457" s="115"/>
    </row>
    <row r="458" ht="15.75" customHeight="1">
      <c r="C458" s="115"/>
    </row>
    <row r="459" ht="15.75" customHeight="1">
      <c r="C459" s="115"/>
    </row>
    <row r="460" ht="15.75" customHeight="1">
      <c r="C460" s="115"/>
    </row>
    <row r="461" ht="15.75" customHeight="1">
      <c r="C461" s="115"/>
    </row>
    <row r="462" ht="15.75" customHeight="1">
      <c r="C462" s="115"/>
    </row>
    <row r="463" ht="15.75" customHeight="1">
      <c r="C463" s="115"/>
    </row>
    <row r="464" ht="15.75" customHeight="1">
      <c r="C464" s="115"/>
    </row>
    <row r="465" ht="15.75" customHeight="1">
      <c r="C465" s="115"/>
    </row>
    <row r="466" ht="15.75" customHeight="1">
      <c r="C466" s="115"/>
    </row>
    <row r="467" ht="15.75" customHeight="1">
      <c r="C467" s="115"/>
    </row>
    <row r="468" ht="15.75" customHeight="1">
      <c r="C468" s="115"/>
    </row>
    <row r="469" ht="15.75" customHeight="1">
      <c r="C469" s="115"/>
    </row>
    <row r="470" ht="15.75" customHeight="1">
      <c r="C470" s="115"/>
    </row>
    <row r="471" ht="15.75" customHeight="1">
      <c r="C471" s="115"/>
    </row>
    <row r="472" ht="15.75" customHeight="1">
      <c r="C472" s="115"/>
    </row>
    <row r="473" ht="15.75" customHeight="1">
      <c r="C473" s="115"/>
    </row>
    <row r="474" ht="15.75" customHeight="1">
      <c r="C474" s="115"/>
    </row>
    <row r="475" ht="15.75" customHeight="1">
      <c r="C475" s="115"/>
    </row>
    <row r="476" ht="15.75" customHeight="1">
      <c r="C476" s="115"/>
    </row>
    <row r="477" ht="15.75" customHeight="1">
      <c r="C477" s="115"/>
    </row>
    <row r="478" ht="15.75" customHeight="1">
      <c r="C478" s="115"/>
    </row>
    <row r="479" ht="15.75" customHeight="1">
      <c r="C479" s="115"/>
    </row>
    <row r="480" ht="15.75" customHeight="1">
      <c r="C480" s="115"/>
    </row>
    <row r="481" ht="15.75" customHeight="1">
      <c r="C481" s="115"/>
    </row>
    <row r="482" ht="15.75" customHeight="1">
      <c r="C482" s="115"/>
    </row>
    <row r="483" ht="15.75" customHeight="1">
      <c r="C483" s="115"/>
    </row>
    <row r="484" ht="15.75" customHeight="1">
      <c r="C484" s="115"/>
    </row>
    <row r="485" ht="15.75" customHeight="1">
      <c r="C485" s="115"/>
    </row>
    <row r="486" ht="15.75" customHeight="1">
      <c r="C486" s="115"/>
    </row>
    <row r="487" ht="15.75" customHeight="1">
      <c r="C487" s="115"/>
    </row>
    <row r="488" ht="15.75" customHeight="1">
      <c r="C488" s="115"/>
    </row>
    <row r="489" ht="15.75" customHeight="1">
      <c r="C489" s="115"/>
    </row>
    <row r="490" ht="15.75" customHeight="1">
      <c r="C490" s="115"/>
    </row>
    <row r="491" ht="15.75" customHeight="1">
      <c r="C491" s="115"/>
    </row>
    <row r="492" ht="15.75" customHeight="1">
      <c r="C492" s="115"/>
    </row>
    <row r="493" ht="15.75" customHeight="1">
      <c r="C493" s="115"/>
    </row>
    <row r="494" ht="15.75" customHeight="1">
      <c r="C494" s="115"/>
    </row>
    <row r="495" ht="15.75" customHeight="1">
      <c r="C495" s="115"/>
    </row>
    <row r="496" ht="15.75" customHeight="1">
      <c r="C496" s="115"/>
    </row>
    <row r="497" ht="15.75" customHeight="1">
      <c r="C497" s="115"/>
    </row>
    <row r="498" ht="15.75" customHeight="1">
      <c r="C498" s="115"/>
    </row>
    <row r="499" ht="15.75" customHeight="1">
      <c r="C499" s="115"/>
    </row>
    <row r="500" ht="15.75" customHeight="1">
      <c r="C500" s="115"/>
    </row>
    <row r="501" ht="15.75" customHeight="1">
      <c r="C501" s="115"/>
    </row>
    <row r="502" ht="15.75" customHeight="1">
      <c r="C502" s="115"/>
    </row>
    <row r="503" ht="15.75" customHeight="1">
      <c r="C503" s="115"/>
    </row>
    <row r="504" ht="15.75" customHeight="1">
      <c r="C504" s="115"/>
    </row>
    <row r="505" ht="15.75" customHeight="1">
      <c r="C505" s="115"/>
    </row>
    <row r="506" ht="15.75" customHeight="1">
      <c r="C506" s="115"/>
    </row>
    <row r="507" ht="15.75" customHeight="1">
      <c r="C507" s="115"/>
    </row>
    <row r="508" ht="15.75" customHeight="1">
      <c r="C508" s="115"/>
    </row>
    <row r="509" ht="15.75" customHeight="1">
      <c r="C509" s="115"/>
    </row>
    <row r="510" ht="15.75" customHeight="1">
      <c r="C510" s="115"/>
    </row>
    <row r="511" ht="15.75" customHeight="1">
      <c r="C511" s="115"/>
    </row>
    <row r="512" ht="15.75" customHeight="1">
      <c r="C512" s="115"/>
    </row>
    <row r="513" ht="15.75" customHeight="1">
      <c r="C513" s="115"/>
    </row>
    <row r="514" ht="15.75" customHeight="1">
      <c r="C514" s="115"/>
    </row>
    <row r="515" ht="15.75" customHeight="1">
      <c r="C515" s="115"/>
    </row>
    <row r="516" ht="15.75" customHeight="1">
      <c r="C516" s="115"/>
    </row>
    <row r="517" ht="15.75" customHeight="1">
      <c r="C517" s="115"/>
    </row>
    <row r="518" ht="15.75" customHeight="1">
      <c r="C518" s="115"/>
    </row>
    <row r="519" ht="15.75" customHeight="1">
      <c r="C519" s="115"/>
    </row>
    <row r="520" ht="15.75" customHeight="1">
      <c r="C520" s="115"/>
    </row>
    <row r="521" ht="15.75" customHeight="1">
      <c r="C521" s="115"/>
    </row>
    <row r="522" ht="15.75" customHeight="1">
      <c r="C522" s="115"/>
    </row>
    <row r="523" ht="15.75" customHeight="1">
      <c r="C523" s="115"/>
    </row>
    <row r="524" ht="15.75" customHeight="1">
      <c r="C524" s="115"/>
    </row>
    <row r="525" ht="15.75" customHeight="1">
      <c r="C525" s="115"/>
    </row>
    <row r="526" ht="15.75" customHeight="1">
      <c r="C526" s="115"/>
    </row>
    <row r="527" ht="15.75" customHeight="1">
      <c r="C527" s="115"/>
    </row>
    <row r="528" ht="15.75" customHeight="1">
      <c r="C528" s="115"/>
    </row>
    <row r="529" ht="15.75" customHeight="1">
      <c r="C529" s="115"/>
    </row>
    <row r="530" ht="15.75" customHeight="1">
      <c r="C530" s="115"/>
    </row>
    <row r="531" ht="15.75" customHeight="1">
      <c r="C531" s="115"/>
    </row>
    <row r="532" ht="15.75" customHeight="1">
      <c r="C532" s="115"/>
    </row>
    <row r="533" ht="15.75" customHeight="1">
      <c r="C533" s="115"/>
    </row>
    <row r="534" ht="15.75" customHeight="1">
      <c r="C534" s="115"/>
    </row>
    <row r="535" ht="15.75" customHeight="1">
      <c r="C535" s="115"/>
    </row>
    <row r="536" ht="15.75" customHeight="1">
      <c r="C536" s="115"/>
    </row>
    <row r="537" ht="15.75" customHeight="1">
      <c r="C537" s="115"/>
    </row>
    <row r="538" ht="15.75" customHeight="1">
      <c r="C538" s="115"/>
    </row>
    <row r="539" ht="15.75" customHeight="1">
      <c r="C539" s="115"/>
    </row>
    <row r="540" ht="15.75" customHeight="1">
      <c r="C540" s="115"/>
    </row>
    <row r="541" ht="15.75" customHeight="1">
      <c r="C541" s="115"/>
    </row>
    <row r="542" ht="15.75" customHeight="1">
      <c r="C542" s="115"/>
    </row>
    <row r="543" ht="15.75" customHeight="1">
      <c r="C543" s="115"/>
    </row>
    <row r="544" ht="15.75" customHeight="1">
      <c r="C544" s="115"/>
    </row>
    <row r="545" ht="15.75" customHeight="1">
      <c r="C545" s="115"/>
    </row>
    <row r="546" ht="15.75" customHeight="1">
      <c r="C546" s="115"/>
    </row>
    <row r="547" ht="15.75" customHeight="1">
      <c r="C547" s="115"/>
    </row>
    <row r="548" ht="15.75" customHeight="1">
      <c r="C548" s="115"/>
    </row>
    <row r="549" ht="15.75" customHeight="1">
      <c r="C549" s="115"/>
    </row>
    <row r="550" ht="15.75" customHeight="1">
      <c r="C550" s="115"/>
    </row>
    <row r="551" ht="15.75" customHeight="1">
      <c r="C551" s="115"/>
    </row>
    <row r="552" ht="15.75" customHeight="1">
      <c r="C552" s="115"/>
    </row>
    <row r="553" ht="15.75" customHeight="1">
      <c r="C553" s="115"/>
    </row>
    <row r="554" ht="15.75" customHeight="1">
      <c r="C554" s="115"/>
    </row>
    <row r="555" ht="15.75" customHeight="1">
      <c r="C555" s="115"/>
    </row>
    <row r="556" ht="15.75" customHeight="1">
      <c r="C556" s="115"/>
    </row>
    <row r="557" ht="15.75" customHeight="1">
      <c r="C557" s="115"/>
    </row>
    <row r="558" ht="15.75" customHeight="1">
      <c r="C558" s="115"/>
    </row>
    <row r="559" ht="15.75" customHeight="1">
      <c r="C559" s="115"/>
    </row>
    <row r="560" ht="15.75" customHeight="1">
      <c r="C560" s="115"/>
    </row>
    <row r="561" ht="15.75" customHeight="1">
      <c r="C561" s="115"/>
    </row>
    <row r="562" ht="15.75" customHeight="1">
      <c r="C562" s="115"/>
    </row>
    <row r="563" ht="15.75" customHeight="1">
      <c r="C563" s="115"/>
    </row>
    <row r="564" ht="15.75" customHeight="1">
      <c r="C564" s="115"/>
    </row>
    <row r="565" ht="15.75" customHeight="1">
      <c r="C565" s="115"/>
    </row>
    <row r="566" ht="15.75" customHeight="1">
      <c r="C566" s="115"/>
    </row>
    <row r="567" ht="15.75" customHeight="1">
      <c r="C567" s="115"/>
    </row>
    <row r="568" ht="15.75" customHeight="1">
      <c r="C568" s="115"/>
    </row>
    <row r="569" ht="15.75" customHeight="1">
      <c r="C569" s="115"/>
    </row>
    <row r="570" ht="15.75" customHeight="1">
      <c r="C570" s="115"/>
    </row>
    <row r="571" ht="15.75" customHeight="1">
      <c r="C571" s="115"/>
    </row>
    <row r="572" ht="15.75" customHeight="1">
      <c r="C572" s="115"/>
    </row>
    <row r="573" ht="15.75" customHeight="1">
      <c r="C573" s="115"/>
    </row>
    <row r="574" ht="15.75" customHeight="1">
      <c r="C574" s="115"/>
    </row>
    <row r="575" ht="15.75" customHeight="1">
      <c r="C575" s="115"/>
    </row>
    <row r="576" ht="15.75" customHeight="1">
      <c r="C576" s="115"/>
    </row>
    <row r="577" ht="15.75" customHeight="1">
      <c r="C577" s="115"/>
    </row>
    <row r="578" ht="15.75" customHeight="1">
      <c r="C578" s="115"/>
    </row>
    <row r="579" ht="15.75" customHeight="1">
      <c r="C579" s="115"/>
    </row>
    <row r="580" ht="15.75" customHeight="1">
      <c r="C580" s="115"/>
    </row>
    <row r="581" ht="15.75" customHeight="1">
      <c r="C581" s="115"/>
    </row>
    <row r="582" ht="15.75" customHeight="1">
      <c r="C582" s="115"/>
    </row>
    <row r="583" ht="15.75" customHeight="1">
      <c r="C583" s="115"/>
    </row>
    <row r="584" ht="15.75" customHeight="1">
      <c r="C584" s="115"/>
    </row>
    <row r="585" ht="15.75" customHeight="1">
      <c r="C585" s="115"/>
    </row>
    <row r="586" ht="15.75" customHeight="1">
      <c r="C586" s="115"/>
    </row>
    <row r="587" ht="15.75" customHeight="1">
      <c r="C587" s="115"/>
    </row>
    <row r="588" ht="15.75" customHeight="1">
      <c r="C588" s="115"/>
    </row>
    <row r="589" ht="15.75" customHeight="1">
      <c r="C589" s="115"/>
    </row>
    <row r="590" ht="15.75" customHeight="1">
      <c r="C590" s="115"/>
    </row>
    <row r="591" ht="15.75" customHeight="1">
      <c r="C591" s="115"/>
    </row>
    <row r="592" ht="15.75" customHeight="1">
      <c r="C592" s="115"/>
    </row>
    <row r="593" ht="15.75" customHeight="1">
      <c r="C593" s="115"/>
    </row>
    <row r="594" ht="15.75" customHeight="1">
      <c r="C594" s="115"/>
    </row>
    <row r="595" ht="15.75" customHeight="1">
      <c r="C595" s="115"/>
    </row>
    <row r="596" ht="15.75" customHeight="1">
      <c r="C596" s="115"/>
    </row>
    <row r="597" ht="15.75" customHeight="1">
      <c r="C597" s="115"/>
    </row>
    <row r="598" ht="15.75" customHeight="1">
      <c r="C598" s="115"/>
    </row>
    <row r="599" ht="15.75" customHeight="1">
      <c r="C599" s="115"/>
    </row>
    <row r="600" ht="15.75" customHeight="1">
      <c r="C600" s="115"/>
    </row>
    <row r="601" ht="15.75" customHeight="1">
      <c r="C601" s="115"/>
    </row>
    <row r="602" ht="15.75" customHeight="1">
      <c r="C602" s="115"/>
    </row>
    <row r="603" ht="15.75" customHeight="1">
      <c r="C603" s="115"/>
    </row>
    <row r="604" ht="15.75" customHeight="1">
      <c r="C604" s="115"/>
    </row>
    <row r="605" ht="15.75" customHeight="1">
      <c r="C605" s="115"/>
    </row>
    <row r="606" ht="15.75" customHeight="1">
      <c r="C606" s="115"/>
    </row>
    <row r="607" ht="15.75" customHeight="1">
      <c r="C607" s="115"/>
    </row>
    <row r="608" ht="15.75" customHeight="1">
      <c r="C608" s="115"/>
    </row>
    <row r="609" ht="15.75" customHeight="1">
      <c r="C609" s="115"/>
    </row>
    <row r="610" ht="15.75" customHeight="1">
      <c r="C610" s="115"/>
    </row>
    <row r="611" ht="15.75" customHeight="1">
      <c r="C611" s="115"/>
    </row>
    <row r="612" ht="15.75" customHeight="1">
      <c r="C612" s="115"/>
    </row>
    <row r="613" ht="15.75" customHeight="1">
      <c r="C613" s="115"/>
    </row>
    <row r="614" ht="15.75" customHeight="1">
      <c r="C614" s="115"/>
    </row>
    <row r="615" ht="15.75" customHeight="1">
      <c r="C615" s="115"/>
    </row>
    <row r="616" ht="15.75" customHeight="1">
      <c r="C616" s="115"/>
    </row>
    <row r="617" ht="15.75" customHeight="1">
      <c r="C617" s="115"/>
    </row>
    <row r="618" ht="15.75" customHeight="1">
      <c r="C618" s="115"/>
    </row>
    <row r="619" ht="15.75" customHeight="1">
      <c r="C619" s="115"/>
    </row>
    <row r="620" ht="15.75" customHeight="1">
      <c r="C620" s="115"/>
    </row>
    <row r="621" ht="15.75" customHeight="1">
      <c r="C621" s="115"/>
    </row>
    <row r="622" ht="15.75" customHeight="1">
      <c r="C622" s="115"/>
    </row>
    <row r="623" ht="15.75" customHeight="1">
      <c r="C623" s="115"/>
    </row>
    <row r="624" ht="15.75" customHeight="1">
      <c r="C624" s="115"/>
    </row>
    <row r="625" ht="15.75" customHeight="1">
      <c r="C625" s="115"/>
    </row>
    <row r="626" ht="15.75" customHeight="1">
      <c r="C626" s="115"/>
    </row>
    <row r="627" ht="15.75" customHeight="1">
      <c r="C627" s="115"/>
    </row>
    <row r="628" ht="15.75" customHeight="1">
      <c r="C628" s="115"/>
    </row>
    <row r="629" ht="15.75" customHeight="1">
      <c r="C629" s="115"/>
    </row>
    <row r="630" ht="15.75" customHeight="1">
      <c r="C630" s="115"/>
    </row>
    <row r="631" ht="15.75" customHeight="1">
      <c r="C631" s="115"/>
    </row>
    <row r="632" ht="15.75" customHeight="1">
      <c r="C632" s="115"/>
    </row>
    <row r="633" ht="15.75" customHeight="1">
      <c r="C633" s="115"/>
    </row>
    <row r="634" ht="15.75" customHeight="1">
      <c r="C634" s="115"/>
    </row>
    <row r="635" ht="15.75" customHeight="1">
      <c r="C635" s="115"/>
    </row>
    <row r="636" ht="15.75" customHeight="1">
      <c r="C636" s="115"/>
    </row>
    <row r="637" ht="15.75" customHeight="1">
      <c r="C637" s="115"/>
    </row>
    <row r="638" ht="15.75" customHeight="1">
      <c r="C638" s="115"/>
    </row>
    <row r="639" ht="15.75" customHeight="1">
      <c r="C639" s="115"/>
    </row>
    <row r="640" ht="15.75" customHeight="1">
      <c r="C640" s="115"/>
    </row>
    <row r="641" ht="15.75" customHeight="1">
      <c r="C641" s="115"/>
    </row>
    <row r="642" ht="15.75" customHeight="1">
      <c r="C642" s="115"/>
    </row>
    <row r="643" ht="15.75" customHeight="1">
      <c r="C643" s="115"/>
    </row>
    <row r="644" ht="15.75" customHeight="1">
      <c r="C644" s="115"/>
    </row>
    <row r="645" ht="15.75" customHeight="1">
      <c r="C645" s="115"/>
    </row>
    <row r="646" ht="15.75" customHeight="1">
      <c r="C646" s="115"/>
    </row>
    <row r="647" ht="15.75" customHeight="1">
      <c r="C647" s="115"/>
    </row>
    <row r="648" ht="15.75" customHeight="1">
      <c r="C648" s="115"/>
    </row>
    <row r="649" ht="15.75" customHeight="1">
      <c r="C649" s="115"/>
    </row>
    <row r="650" ht="15.75" customHeight="1">
      <c r="C650" s="115"/>
    </row>
    <row r="651" ht="15.75" customHeight="1">
      <c r="C651" s="115"/>
    </row>
    <row r="652" ht="15.75" customHeight="1">
      <c r="C652" s="115"/>
    </row>
    <row r="653" ht="15.75" customHeight="1">
      <c r="C653" s="115"/>
    </row>
    <row r="654" ht="15.75" customHeight="1">
      <c r="C654" s="115"/>
    </row>
    <row r="655" ht="15.75" customHeight="1">
      <c r="C655" s="115"/>
    </row>
    <row r="656" ht="15.75" customHeight="1">
      <c r="C656" s="115"/>
    </row>
    <row r="657" ht="15.75" customHeight="1">
      <c r="C657" s="115"/>
    </row>
    <row r="658" ht="15.75" customHeight="1">
      <c r="C658" s="115"/>
    </row>
    <row r="659" ht="15.75" customHeight="1">
      <c r="C659" s="115"/>
    </row>
    <row r="660" ht="15.75" customHeight="1">
      <c r="C660" s="115"/>
    </row>
    <row r="661" ht="15.75" customHeight="1">
      <c r="C661" s="115"/>
    </row>
    <row r="662" ht="15.75" customHeight="1">
      <c r="C662" s="115"/>
    </row>
    <row r="663" ht="15.75" customHeight="1">
      <c r="C663" s="115"/>
    </row>
    <row r="664" ht="15.75" customHeight="1">
      <c r="C664" s="115"/>
    </row>
    <row r="665" ht="15.75" customHeight="1">
      <c r="C665" s="115"/>
    </row>
    <row r="666" ht="15.75" customHeight="1">
      <c r="C666" s="115"/>
    </row>
    <row r="667" ht="15.75" customHeight="1">
      <c r="C667" s="115"/>
    </row>
    <row r="668" ht="15.75" customHeight="1">
      <c r="C668" s="115"/>
    </row>
    <row r="669" ht="15.75" customHeight="1">
      <c r="C669" s="115"/>
    </row>
    <row r="670" ht="15.75" customHeight="1">
      <c r="C670" s="115"/>
    </row>
    <row r="671" ht="15.75" customHeight="1">
      <c r="C671" s="115"/>
    </row>
    <row r="672" ht="15.75" customHeight="1">
      <c r="C672" s="115"/>
    </row>
    <row r="673" ht="15.75" customHeight="1">
      <c r="C673" s="115"/>
    </row>
    <row r="674" ht="15.75" customHeight="1">
      <c r="C674" s="115"/>
    </row>
    <row r="675" ht="15.75" customHeight="1">
      <c r="C675" s="115"/>
    </row>
    <row r="676" ht="15.75" customHeight="1">
      <c r="C676" s="115"/>
    </row>
    <row r="677" ht="15.75" customHeight="1">
      <c r="C677" s="115"/>
    </row>
    <row r="678" ht="15.75" customHeight="1">
      <c r="C678" s="115"/>
    </row>
    <row r="679" ht="15.75" customHeight="1">
      <c r="C679" s="115"/>
    </row>
    <row r="680" ht="15.75" customHeight="1">
      <c r="C680" s="115"/>
    </row>
    <row r="681" ht="15.75" customHeight="1">
      <c r="C681" s="115"/>
    </row>
    <row r="682" ht="15.75" customHeight="1">
      <c r="C682" s="115"/>
    </row>
    <row r="683" ht="15.75" customHeight="1">
      <c r="C683" s="115"/>
    </row>
    <row r="684" ht="15.75" customHeight="1">
      <c r="C684" s="115"/>
    </row>
    <row r="685" ht="15.75" customHeight="1">
      <c r="C685" s="115"/>
    </row>
    <row r="686" ht="15.75" customHeight="1">
      <c r="C686" s="115"/>
    </row>
    <row r="687" ht="15.75" customHeight="1">
      <c r="C687" s="115"/>
    </row>
    <row r="688" ht="15.75" customHeight="1">
      <c r="C688" s="115"/>
    </row>
    <row r="689" ht="15.75" customHeight="1">
      <c r="C689" s="115"/>
    </row>
    <row r="690" ht="15.75" customHeight="1">
      <c r="C690" s="115"/>
    </row>
    <row r="691" ht="15.75" customHeight="1">
      <c r="C691" s="115"/>
    </row>
    <row r="692" ht="15.75" customHeight="1">
      <c r="C692" s="115"/>
    </row>
    <row r="693" ht="15.75" customHeight="1">
      <c r="C693" s="115"/>
    </row>
    <row r="694" ht="15.75" customHeight="1">
      <c r="C694" s="115"/>
    </row>
    <row r="695" ht="15.75" customHeight="1">
      <c r="C695" s="115"/>
    </row>
    <row r="696" ht="15.75" customHeight="1">
      <c r="C696" s="115"/>
    </row>
    <row r="697" ht="15.75" customHeight="1">
      <c r="C697" s="115"/>
    </row>
    <row r="698" ht="15.75" customHeight="1">
      <c r="C698" s="115"/>
    </row>
    <row r="699" ht="15.75" customHeight="1">
      <c r="C699" s="115"/>
    </row>
    <row r="700" ht="15.75" customHeight="1">
      <c r="C700" s="115"/>
    </row>
    <row r="701" ht="15.75" customHeight="1">
      <c r="C701" s="115"/>
    </row>
    <row r="702" ht="15.75" customHeight="1">
      <c r="C702" s="115"/>
    </row>
    <row r="703" ht="15.75" customHeight="1">
      <c r="C703" s="115"/>
    </row>
    <row r="704" ht="15.75" customHeight="1">
      <c r="C704" s="115"/>
    </row>
    <row r="705" ht="15.75" customHeight="1">
      <c r="C705" s="115"/>
    </row>
    <row r="706" ht="15.75" customHeight="1">
      <c r="C706" s="115"/>
    </row>
    <row r="707" ht="15.75" customHeight="1">
      <c r="C707" s="115"/>
    </row>
    <row r="708" ht="15.75" customHeight="1">
      <c r="C708" s="115"/>
    </row>
    <row r="709" ht="15.75" customHeight="1">
      <c r="C709" s="115"/>
    </row>
    <row r="710" ht="15.75" customHeight="1">
      <c r="C710" s="115"/>
    </row>
    <row r="711" ht="15.75" customHeight="1">
      <c r="C711" s="115"/>
    </row>
    <row r="712" ht="15.75" customHeight="1">
      <c r="C712" s="115"/>
    </row>
    <row r="713" ht="15.75" customHeight="1">
      <c r="C713" s="115"/>
    </row>
    <row r="714" ht="15.75" customHeight="1">
      <c r="C714" s="115"/>
    </row>
    <row r="715" ht="15.75" customHeight="1">
      <c r="C715" s="115"/>
    </row>
    <row r="716" ht="15.75" customHeight="1">
      <c r="C716" s="115"/>
    </row>
    <row r="717" ht="15.75" customHeight="1">
      <c r="C717" s="115"/>
    </row>
    <row r="718" ht="15.75" customHeight="1">
      <c r="C718" s="115"/>
    </row>
    <row r="719" ht="15.75" customHeight="1">
      <c r="C719" s="115"/>
    </row>
    <row r="720" ht="15.75" customHeight="1">
      <c r="C720" s="115"/>
    </row>
    <row r="721" ht="15.75" customHeight="1">
      <c r="C721" s="115"/>
    </row>
    <row r="722" ht="15.75" customHeight="1">
      <c r="C722" s="115"/>
    </row>
    <row r="723" ht="15.75" customHeight="1">
      <c r="C723" s="115"/>
    </row>
    <row r="724" ht="15.75" customHeight="1">
      <c r="C724" s="115"/>
    </row>
    <row r="725" ht="15.75" customHeight="1">
      <c r="C725" s="115"/>
    </row>
    <row r="726" ht="15.75" customHeight="1">
      <c r="C726" s="115"/>
    </row>
    <row r="727" ht="15.75" customHeight="1">
      <c r="C727" s="115"/>
    </row>
    <row r="728" ht="15.75" customHeight="1">
      <c r="C728" s="115"/>
    </row>
    <row r="729" ht="15.75" customHeight="1">
      <c r="C729" s="115"/>
    </row>
    <row r="730" ht="15.75" customHeight="1">
      <c r="C730" s="115"/>
    </row>
    <row r="731" ht="15.75" customHeight="1">
      <c r="C731" s="115"/>
    </row>
    <row r="732" ht="15.75" customHeight="1">
      <c r="C732" s="115"/>
    </row>
    <row r="733" ht="15.75" customHeight="1">
      <c r="C733" s="115"/>
    </row>
    <row r="734" ht="15.75" customHeight="1">
      <c r="C734" s="115"/>
    </row>
    <row r="735" ht="15.75" customHeight="1">
      <c r="C735" s="115"/>
    </row>
    <row r="736" ht="15.75" customHeight="1">
      <c r="C736" s="115"/>
    </row>
    <row r="737" ht="15.75" customHeight="1">
      <c r="C737" s="115"/>
    </row>
    <row r="738" ht="15.75" customHeight="1">
      <c r="C738" s="115"/>
    </row>
    <row r="739" ht="15.75" customHeight="1">
      <c r="C739" s="115"/>
    </row>
    <row r="740" ht="15.75" customHeight="1">
      <c r="C740" s="115"/>
    </row>
    <row r="741" ht="15.75" customHeight="1">
      <c r="C741" s="115"/>
    </row>
    <row r="742" ht="15.75" customHeight="1">
      <c r="C742" s="115"/>
    </row>
    <row r="743" ht="15.75" customHeight="1">
      <c r="C743" s="115"/>
    </row>
    <row r="744" ht="15.75" customHeight="1">
      <c r="C744" s="115"/>
    </row>
    <row r="745" ht="15.75" customHeight="1">
      <c r="C745" s="115"/>
    </row>
    <row r="746" ht="15.75" customHeight="1">
      <c r="C746" s="115"/>
    </row>
    <row r="747" ht="15.75" customHeight="1">
      <c r="C747" s="115"/>
    </row>
    <row r="748" ht="15.75" customHeight="1">
      <c r="C748" s="115"/>
    </row>
    <row r="749" ht="15.75" customHeight="1">
      <c r="C749" s="115"/>
    </row>
    <row r="750" ht="15.75" customHeight="1">
      <c r="C750" s="115"/>
    </row>
    <row r="751" ht="15.75" customHeight="1">
      <c r="C751" s="115"/>
    </row>
    <row r="752" ht="15.75" customHeight="1">
      <c r="C752" s="115"/>
    </row>
    <row r="753" ht="15.75" customHeight="1">
      <c r="C753" s="115"/>
    </row>
    <row r="754" ht="15.75" customHeight="1">
      <c r="C754" s="115"/>
    </row>
    <row r="755" ht="15.75" customHeight="1">
      <c r="C755" s="115"/>
    </row>
    <row r="756" ht="15.75" customHeight="1">
      <c r="C756" s="115"/>
    </row>
    <row r="757" ht="15.75" customHeight="1">
      <c r="C757" s="115"/>
    </row>
    <row r="758" ht="15.75" customHeight="1">
      <c r="C758" s="115"/>
    </row>
    <row r="759" ht="15.75" customHeight="1">
      <c r="C759" s="115"/>
    </row>
    <row r="760" ht="15.75" customHeight="1">
      <c r="C760" s="115"/>
    </row>
    <row r="761" ht="15.75" customHeight="1">
      <c r="C761" s="115"/>
    </row>
    <row r="762" ht="15.75" customHeight="1">
      <c r="C762" s="115"/>
    </row>
    <row r="763" ht="15.75" customHeight="1">
      <c r="C763" s="115"/>
    </row>
    <row r="764" ht="15.75" customHeight="1">
      <c r="C764" s="115"/>
    </row>
    <row r="765" ht="15.75" customHeight="1">
      <c r="C765" s="115"/>
    </row>
    <row r="766" ht="15.75" customHeight="1">
      <c r="C766" s="115"/>
    </row>
    <row r="767" ht="15.75" customHeight="1">
      <c r="C767" s="115"/>
    </row>
    <row r="768" ht="15.75" customHeight="1">
      <c r="C768" s="115"/>
    </row>
    <row r="769" ht="15.75" customHeight="1">
      <c r="C769" s="115"/>
    </row>
    <row r="770" ht="15.75" customHeight="1">
      <c r="C770" s="115"/>
    </row>
    <row r="771" ht="15.75" customHeight="1">
      <c r="C771" s="115"/>
    </row>
    <row r="772" ht="15.75" customHeight="1">
      <c r="C772" s="115"/>
    </row>
    <row r="773" ht="15.75" customHeight="1">
      <c r="C773" s="115"/>
    </row>
    <row r="774" ht="15.75" customHeight="1">
      <c r="C774" s="115"/>
    </row>
    <row r="775" ht="15.75" customHeight="1">
      <c r="C775" s="115"/>
    </row>
    <row r="776" ht="15.75" customHeight="1">
      <c r="C776" s="115"/>
    </row>
    <row r="777" ht="15.75" customHeight="1">
      <c r="C777" s="115"/>
    </row>
    <row r="778" ht="15.75" customHeight="1">
      <c r="C778" s="115"/>
    </row>
    <row r="779" ht="15.75" customHeight="1">
      <c r="C779" s="115"/>
    </row>
    <row r="780" ht="15.75" customHeight="1">
      <c r="C780" s="115"/>
    </row>
    <row r="781" ht="15.75" customHeight="1">
      <c r="C781" s="115"/>
    </row>
    <row r="782" ht="15.75" customHeight="1">
      <c r="C782" s="115"/>
    </row>
    <row r="783" ht="15.75" customHeight="1">
      <c r="C783" s="115"/>
    </row>
    <row r="784" ht="15.75" customHeight="1">
      <c r="C784" s="115"/>
    </row>
    <row r="785" ht="15.75" customHeight="1">
      <c r="C785" s="115"/>
    </row>
    <row r="786" ht="15.75" customHeight="1">
      <c r="C786" s="115"/>
    </row>
    <row r="787" ht="15.75" customHeight="1">
      <c r="C787" s="115"/>
    </row>
    <row r="788" ht="15.75" customHeight="1">
      <c r="C788" s="115"/>
    </row>
    <row r="789" ht="15.75" customHeight="1">
      <c r="C789" s="115"/>
    </row>
    <row r="790" ht="15.75" customHeight="1">
      <c r="C790" s="115"/>
    </row>
    <row r="791" ht="15.75" customHeight="1">
      <c r="C791" s="115"/>
    </row>
    <row r="792" ht="15.75" customHeight="1">
      <c r="C792" s="115"/>
    </row>
    <row r="793" ht="15.75" customHeight="1">
      <c r="C793" s="115"/>
    </row>
    <row r="794" ht="15.75" customHeight="1">
      <c r="C794" s="115"/>
    </row>
    <row r="795" ht="15.75" customHeight="1">
      <c r="C795" s="115"/>
    </row>
    <row r="796" ht="15.75" customHeight="1">
      <c r="C796" s="115"/>
    </row>
    <row r="797" ht="15.75" customHeight="1">
      <c r="C797" s="115"/>
    </row>
    <row r="798" ht="15.75" customHeight="1">
      <c r="C798" s="115"/>
    </row>
    <row r="799" ht="15.75" customHeight="1">
      <c r="C799" s="115"/>
    </row>
    <row r="800" ht="15.75" customHeight="1">
      <c r="C800" s="115"/>
    </row>
    <row r="801" ht="15.75" customHeight="1">
      <c r="C801" s="115"/>
    </row>
    <row r="802" ht="15.75" customHeight="1">
      <c r="C802" s="115"/>
    </row>
    <row r="803" ht="15.75" customHeight="1">
      <c r="C803" s="115"/>
    </row>
    <row r="804" ht="15.75" customHeight="1">
      <c r="C804" s="115"/>
    </row>
    <row r="805" ht="15.75" customHeight="1">
      <c r="C805" s="115"/>
    </row>
    <row r="806" ht="15.75" customHeight="1">
      <c r="C806" s="115"/>
    </row>
    <row r="807" ht="15.75" customHeight="1">
      <c r="C807" s="115"/>
    </row>
    <row r="808" ht="15.75" customHeight="1">
      <c r="C808" s="115"/>
    </row>
    <row r="809" ht="15.75" customHeight="1">
      <c r="C809" s="115"/>
    </row>
    <row r="810" ht="15.75" customHeight="1">
      <c r="C810" s="115"/>
    </row>
    <row r="811" ht="15.75" customHeight="1">
      <c r="C811" s="115"/>
    </row>
    <row r="812" ht="15.75" customHeight="1">
      <c r="C812" s="115"/>
    </row>
    <row r="813" ht="15.75" customHeight="1">
      <c r="C813" s="115"/>
    </row>
    <row r="814" ht="15.75" customHeight="1">
      <c r="C814" s="115"/>
    </row>
    <row r="815" ht="15.75" customHeight="1">
      <c r="C815" s="115"/>
    </row>
    <row r="816" ht="15.75" customHeight="1">
      <c r="C816" s="115"/>
    </row>
    <row r="817" ht="15.75" customHeight="1">
      <c r="C817" s="115"/>
    </row>
    <row r="818" ht="15.75" customHeight="1">
      <c r="C818" s="115"/>
    </row>
    <row r="819" ht="15.75" customHeight="1">
      <c r="C819" s="115"/>
    </row>
    <row r="820" ht="15.75" customHeight="1">
      <c r="C820" s="115"/>
    </row>
    <row r="821" ht="15.75" customHeight="1">
      <c r="C821" s="115"/>
    </row>
    <row r="822" ht="15.75" customHeight="1">
      <c r="C822" s="115"/>
    </row>
    <row r="823" ht="15.75" customHeight="1">
      <c r="C823" s="115"/>
    </row>
    <row r="824" ht="15.75" customHeight="1">
      <c r="C824" s="115"/>
    </row>
    <row r="825" ht="15.75" customHeight="1">
      <c r="C825" s="115"/>
    </row>
    <row r="826" ht="15.75" customHeight="1">
      <c r="C826" s="115"/>
    </row>
    <row r="827" ht="15.75" customHeight="1">
      <c r="C827" s="115"/>
    </row>
    <row r="828" ht="15.75" customHeight="1">
      <c r="C828" s="115"/>
    </row>
    <row r="829" ht="15.75" customHeight="1">
      <c r="C829" s="115"/>
    </row>
    <row r="830" ht="15.75" customHeight="1">
      <c r="C830" s="115"/>
    </row>
    <row r="831" ht="15.75" customHeight="1">
      <c r="C831" s="115"/>
    </row>
    <row r="832" ht="15.75" customHeight="1">
      <c r="C832" s="115"/>
    </row>
    <row r="833" ht="15.75" customHeight="1">
      <c r="C833" s="115"/>
    </row>
    <row r="834" ht="15.75" customHeight="1">
      <c r="C834" s="115"/>
    </row>
    <row r="835" ht="15.75" customHeight="1">
      <c r="C835" s="115"/>
    </row>
    <row r="836" ht="15.75" customHeight="1">
      <c r="C836" s="115"/>
    </row>
    <row r="837" ht="15.75" customHeight="1">
      <c r="C837" s="115"/>
    </row>
    <row r="838" ht="15.75" customHeight="1">
      <c r="C838" s="115"/>
    </row>
    <row r="839" ht="15.75" customHeight="1">
      <c r="C839" s="115"/>
    </row>
    <row r="840" ht="15.75" customHeight="1">
      <c r="C840" s="115"/>
    </row>
    <row r="841" ht="15.75" customHeight="1">
      <c r="C841" s="115"/>
    </row>
    <row r="842" ht="15.75" customHeight="1">
      <c r="C842" s="115"/>
    </row>
    <row r="843" ht="15.75" customHeight="1">
      <c r="C843" s="115"/>
    </row>
    <row r="844" ht="15.75" customHeight="1">
      <c r="C844" s="115"/>
    </row>
    <row r="845" ht="15.75" customHeight="1">
      <c r="C845" s="115"/>
    </row>
    <row r="846" ht="15.75" customHeight="1">
      <c r="C846" s="115"/>
    </row>
    <row r="847" ht="15.75" customHeight="1">
      <c r="C847" s="115"/>
    </row>
    <row r="848" ht="15.75" customHeight="1">
      <c r="C848" s="115"/>
    </row>
    <row r="849" ht="15.75" customHeight="1">
      <c r="C849" s="115"/>
    </row>
    <row r="850" ht="15.75" customHeight="1">
      <c r="C850" s="115"/>
    </row>
    <row r="851" ht="15.75" customHeight="1">
      <c r="C851" s="115"/>
    </row>
    <row r="852" ht="15.75" customHeight="1">
      <c r="C852" s="115"/>
    </row>
    <row r="853" ht="15.75" customHeight="1">
      <c r="C853" s="115"/>
    </row>
    <row r="854" ht="15.75" customHeight="1">
      <c r="C854" s="115"/>
    </row>
    <row r="855" ht="15.75" customHeight="1">
      <c r="C855" s="115"/>
    </row>
    <row r="856" ht="15.75" customHeight="1">
      <c r="C856" s="115"/>
    </row>
    <row r="857" ht="15.75" customHeight="1">
      <c r="C857" s="115"/>
    </row>
    <row r="858" ht="15.75" customHeight="1">
      <c r="C858" s="115"/>
    </row>
    <row r="859" ht="15.75" customHeight="1">
      <c r="C859" s="115"/>
    </row>
    <row r="860" ht="15.75" customHeight="1">
      <c r="C860" s="115"/>
    </row>
    <row r="861" ht="15.75" customHeight="1">
      <c r="C861" s="115"/>
    </row>
    <row r="862" ht="15.75" customHeight="1">
      <c r="C862" s="115"/>
    </row>
    <row r="863" ht="15.75" customHeight="1">
      <c r="C863" s="115"/>
    </row>
    <row r="864" ht="15.75" customHeight="1">
      <c r="C864" s="115"/>
    </row>
    <row r="865" ht="15.75" customHeight="1">
      <c r="C865" s="115"/>
    </row>
    <row r="866" ht="15.75" customHeight="1">
      <c r="C866" s="115"/>
    </row>
    <row r="867" ht="15.75" customHeight="1">
      <c r="C867" s="115"/>
    </row>
    <row r="868" ht="15.75" customHeight="1">
      <c r="C868" s="115"/>
    </row>
    <row r="869" ht="15.75" customHeight="1">
      <c r="C869" s="115"/>
    </row>
    <row r="870" ht="15.75" customHeight="1">
      <c r="C870" s="115"/>
    </row>
    <row r="871" ht="15.75" customHeight="1">
      <c r="C871" s="115"/>
    </row>
    <row r="872" ht="15.75" customHeight="1">
      <c r="C872" s="115"/>
    </row>
    <row r="873" ht="15.75" customHeight="1">
      <c r="C873" s="115"/>
    </row>
    <row r="874" ht="15.75" customHeight="1">
      <c r="C874" s="115"/>
    </row>
    <row r="875" ht="15.75" customHeight="1">
      <c r="C875" s="115"/>
    </row>
    <row r="876" ht="15.75" customHeight="1">
      <c r="C876" s="115"/>
    </row>
    <row r="877" ht="15.75" customHeight="1">
      <c r="C877" s="115"/>
    </row>
    <row r="878" ht="15.75" customHeight="1">
      <c r="C878" s="115"/>
    </row>
    <row r="879" ht="15.75" customHeight="1">
      <c r="C879" s="115"/>
    </row>
    <row r="880" ht="15.75" customHeight="1">
      <c r="C880" s="115"/>
    </row>
    <row r="881" ht="15.75" customHeight="1">
      <c r="C881" s="115"/>
    </row>
    <row r="882" ht="15.75" customHeight="1">
      <c r="C882" s="115"/>
    </row>
    <row r="883" ht="15.75" customHeight="1">
      <c r="C883" s="115"/>
    </row>
    <row r="884" ht="15.75" customHeight="1">
      <c r="C884" s="115"/>
    </row>
    <row r="885" ht="15.75" customHeight="1">
      <c r="C885" s="115"/>
    </row>
    <row r="886" ht="15.75" customHeight="1">
      <c r="C886" s="115"/>
    </row>
    <row r="887" ht="15.75" customHeight="1">
      <c r="C887" s="115"/>
    </row>
    <row r="888" ht="15.75" customHeight="1">
      <c r="C888" s="115"/>
    </row>
    <row r="889" ht="15.75" customHeight="1">
      <c r="C889" s="115"/>
    </row>
    <row r="890" ht="15.75" customHeight="1">
      <c r="C890" s="115"/>
    </row>
    <row r="891" ht="15.75" customHeight="1">
      <c r="C891" s="115"/>
    </row>
    <row r="892" ht="15.75" customHeight="1">
      <c r="C892" s="115"/>
    </row>
    <row r="893" ht="15.75" customHeight="1">
      <c r="C893" s="115"/>
    </row>
    <row r="894" ht="15.75" customHeight="1">
      <c r="C894" s="115"/>
    </row>
    <row r="895" ht="15.75" customHeight="1">
      <c r="C895" s="115"/>
    </row>
    <row r="896" ht="15.75" customHeight="1">
      <c r="C896" s="115"/>
    </row>
    <row r="897" ht="15.75" customHeight="1">
      <c r="C897" s="115"/>
    </row>
    <row r="898" ht="15.75" customHeight="1">
      <c r="C898" s="115"/>
    </row>
    <row r="899" ht="15.75" customHeight="1">
      <c r="C899" s="115"/>
    </row>
    <row r="900" ht="15.75" customHeight="1">
      <c r="C900" s="115"/>
    </row>
    <row r="901" ht="15.75" customHeight="1">
      <c r="C901" s="115"/>
    </row>
    <row r="902" ht="15.75" customHeight="1">
      <c r="C902" s="115"/>
    </row>
    <row r="903" ht="15.75" customHeight="1">
      <c r="C903" s="115"/>
    </row>
    <row r="904" ht="15.75" customHeight="1">
      <c r="C904" s="115"/>
    </row>
    <row r="905" ht="15.75" customHeight="1">
      <c r="C905" s="115"/>
    </row>
    <row r="906" ht="15.75" customHeight="1">
      <c r="C906" s="115"/>
    </row>
    <row r="907" ht="15.75" customHeight="1">
      <c r="C907" s="115"/>
    </row>
    <row r="908" ht="15.75" customHeight="1">
      <c r="C908" s="115"/>
    </row>
    <row r="909" ht="15.75" customHeight="1">
      <c r="C909" s="115"/>
    </row>
    <row r="910" ht="15.75" customHeight="1">
      <c r="C910" s="115"/>
    </row>
    <row r="911" ht="15.75" customHeight="1">
      <c r="C911" s="115"/>
    </row>
    <row r="912" ht="15.75" customHeight="1">
      <c r="C912" s="115"/>
    </row>
    <row r="913" ht="15.75" customHeight="1">
      <c r="C913" s="115"/>
    </row>
    <row r="914" ht="15.75" customHeight="1">
      <c r="C914" s="115"/>
    </row>
    <row r="915" ht="15.75" customHeight="1">
      <c r="C915" s="115"/>
    </row>
    <row r="916" ht="15.75" customHeight="1">
      <c r="C916" s="115"/>
    </row>
    <row r="917" ht="15.75" customHeight="1">
      <c r="C917" s="115"/>
    </row>
    <row r="918" ht="15.75" customHeight="1">
      <c r="C918" s="115"/>
    </row>
    <row r="919" ht="15.75" customHeight="1">
      <c r="C919" s="115"/>
    </row>
    <row r="920" ht="15.75" customHeight="1">
      <c r="C920" s="115"/>
    </row>
    <row r="921" ht="15.75" customHeight="1">
      <c r="C921" s="115"/>
    </row>
    <row r="922" ht="15.75" customHeight="1">
      <c r="C922" s="115"/>
    </row>
    <row r="923" ht="15.75" customHeight="1">
      <c r="C923" s="115"/>
    </row>
    <row r="924" ht="15.75" customHeight="1">
      <c r="C924" s="115"/>
    </row>
    <row r="925" ht="15.75" customHeight="1">
      <c r="C925" s="115"/>
    </row>
    <row r="926" ht="15.75" customHeight="1">
      <c r="C926" s="115"/>
    </row>
    <row r="927" ht="15.75" customHeight="1">
      <c r="C927" s="115"/>
    </row>
    <row r="928" ht="15.75" customHeight="1">
      <c r="C928" s="115"/>
    </row>
    <row r="929" ht="15.75" customHeight="1">
      <c r="C929" s="115"/>
    </row>
    <row r="930" ht="15.75" customHeight="1">
      <c r="C930" s="115"/>
    </row>
    <row r="931" ht="15.75" customHeight="1">
      <c r="C931" s="115"/>
    </row>
    <row r="932" ht="15.75" customHeight="1">
      <c r="C932" s="115"/>
    </row>
    <row r="933" ht="15.75" customHeight="1">
      <c r="C933" s="115"/>
    </row>
    <row r="934" ht="15.75" customHeight="1">
      <c r="C934" s="115"/>
    </row>
    <row r="935" ht="15.75" customHeight="1">
      <c r="C935" s="115"/>
    </row>
    <row r="936" ht="15.75" customHeight="1">
      <c r="C936" s="115"/>
    </row>
    <row r="937" ht="15.75" customHeight="1">
      <c r="C937" s="115"/>
    </row>
    <row r="938" ht="15.75" customHeight="1">
      <c r="C938" s="115"/>
    </row>
    <row r="939" ht="15.75" customHeight="1">
      <c r="C939" s="115"/>
    </row>
    <row r="940" ht="15.75" customHeight="1">
      <c r="C940" s="115"/>
    </row>
    <row r="941" ht="15.75" customHeight="1">
      <c r="C941" s="115"/>
    </row>
    <row r="942" ht="15.75" customHeight="1">
      <c r="C942" s="115"/>
    </row>
    <row r="943" ht="15.75" customHeight="1">
      <c r="C943" s="115"/>
    </row>
    <row r="944" ht="15.75" customHeight="1">
      <c r="C944" s="115"/>
    </row>
    <row r="945" ht="15.75" customHeight="1">
      <c r="C945" s="115"/>
    </row>
    <row r="946" ht="15.75" customHeight="1">
      <c r="C946" s="115"/>
    </row>
    <row r="947" ht="15.75" customHeight="1">
      <c r="C947" s="115"/>
    </row>
    <row r="948" ht="15.75" customHeight="1">
      <c r="C948" s="115"/>
    </row>
    <row r="949" ht="15.75" customHeight="1">
      <c r="C949" s="115"/>
    </row>
    <row r="950" ht="15.75" customHeight="1">
      <c r="C950" s="115"/>
    </row>
    <row r="951" ht="15.75" customHeight="1">
      <c r="C951" s="115"/>
    </row>
    <row r="952" ht="15.75" customHeight="1">
      <c r="C952" s="115"/>
    </row>
    <row r="953" ht="15.75" customHeight="1">
      <c r="C953" s="115"/>
    </row>
    <row r="954" ht="15.75" customHeight="1">
      <c r="C954" s="115"/>
    </row>
    <row r="955" ht="15.75" customHeight="1">
      <c r="C955" s="115"/>
    </row>
    <row r="956" ht="15.75" customHeight="1">
      <c r="C956" s="115"/>
    </row>
    <row r="957" ht="15.75" customHeight="1">
      <c r="C957" s="115"/>
    </row>
    <row r="958" ht="15.75" customHeight="1">
      <c r="C958" s="115"/>
    </row>
    <row r="959" ht="15.75" customHeight="1">
      <c r="C959" s="115"/>
    </row>
    <row r="960" ht="15.75" customHeight="1">
      <c r="C960" s="115"/>
    </row>
    <row r="961" ht="15.75" customHeight="1">
      <c r="C961" s="115"/>
    </row>
    <row r="962" ht="15.75" customHeight="1">
      <c r="C962" s="115"/>
    </row>
    <row r="963" ht="15.75" customHeight="1">
      <c r="C963" s="115"/>
    </row>
    <row r="964" ht="15.75" customHeight="1">
      <c r="C964" s="115"/>
    </row>
    <row r="965" ht="15.75" customHeight="1">
      <c r="C965" s="115"/>
    </row>
    <row r="966" ht="15.75" customHeight="1">
      <c r="C966" s="115"/>
    </row>
    <row r="967" ht="15.75" customHeight="1">
      <c r="C967" s="115"/>
    </row>
    <row r="968" ht="15.75" customHeight="1">
      <c r="C968" s="115"/>
    </row>
    <row r="969" ht="15.75" customHeight="1">
      <c r="C969" s="115"/>
    </row>
    <row r="970" ht="15.75" customHeight="1">
      <c r="C970" s="115"/>
    </row>
    <row r="971" ht="15.75" customHeight="1">
      <c r="C971" s="115"/>
    </row>
    <row r="972" ht="15.75" customHeight="1">
      <c r="C972" s="115"/>
    </row>
    <row r="973" ht="15.75" customHeight="1">
      <c r="C973" s="115"/>
    </row>
    <row r="974" ht="15.75" customHeight="1">
      <c r="C974" s="115"/>
    </row>
    <row r="975" ht="15.75" customHeight="1">
      <c r="C975" s="115"/>
    </row>
    <row r="976" ht="15.75" customHeight="1">
      <c r="C976" s="115"/>
    </row>
    <row r="977" ht="15.75" customHeight="1">
      <c r="C977" s="115"/>
    </row>
    <row r="978" ht="15.75" customHeight="1">
      <c r="C978" s="115"/>
    </row>
    <row r="979" ht="15.75" customHeight="1">
      <c r="C979" s="115"/>
    </row>
    <row r="980" ht="15.75" customHeight="1">
      <c r="C980" s="115"/>
    </row>
    <row r="981" ht="15.75" customHeight="1">
      <c r="C981" s="115"/>
    </row>
    <row r="982" ht="15.75" customHeight="1">
      <c r="C982" s="115"/>
    </row>
    <row r="983" ht="15.75" customHeight="1">
      <c r="C983" s="115"/>
    </row>
    <row r="984" ht="15.75" customHeight="1">
      <c r="C984" s="115"/>
    </row>
    <row r="985" ht="15.75" customHeight="1">
      <c r="C985" s="115"/>
    </row>
    <row r="986" ht="15.75" customHeight="1">
      <c r="C986" s="115"/>
    </row>
    <row r="987" ht="15.75" customHeight="1">
      <c r="C987" s="115"/>
    </row>
    <row r="988" ht="15.75" customHeight="1">
      <c r="C988" s="115"/>
    </row>
    <row r="989" ht="15.75" customHeight="1">
      <c r="C989" s="115"/>
    </row>
    <row r="990" ht="15.75" customHeight="1">
      <c r="C990" s="115"/>
    </row>
    <row r="991" ht="15.75" customHeight="1">
      <c r="C991" s="115"/>
    </row>
    <row r="992" ht="15.75" customHeight="1">
      <c r="C992" s="115"/>
    </row>
    <row r="993" ht="15.75" customHeight="1">
      <c r="C993" s="115"/>
    </row>
    <row r="994" ht="15.75" customHeight="1">
      <c r="C994" s="115"/>
    </row>
    <row r="995" ht="15.75" customHeight="1">
      <c r="C995" s="115"/>
    </row>
    <row r="996" ht="15.75" customHeight="1">
      <c r="C996" s="115"/>
    </row>
    <row r="997" ht="15.75" customHeight="1">
      <c r="C997" s="115"/>
    </row>
    <row r="998" ht="15.75" customHeight="1">
      <c r="C998" s="115"/>
    </row>
    <row r="999" ht="15.75" customHeight="1">
      <c r="C999" s="115"/>
    </row>
  </sheetData>
  <conditionalFormatting sqref="E118">
    <cfRule type="expression" dxfId="0" priority="1">
      <formula>COUNTIF($D$1:$D$463,E118)&gt;1</formula>
    </cfRule>
  </conditionalFormatting>
  <conditionalFormatting sqref="E117">
    <cfRule type="expression" dxfId="0" priority="2">
      <formula>COUNTIF($D$1:$D$463,E117)&gt;1</formula>
    </cfRule>
  </conditionalFormatting>
  <conditionalFormatting sqref="E81">
    <cfRule type="expression" dxfId="0" priority="3">
      <formula>COUNTIF($D$1:$D$464,E81)&gt;1</formula>
    </cfRule>
  </conditionalFormatting>
  <conditionalFormatting sqref="E26">
    <cfRule type="expression" dxfId="0" priority="4">
      <formula>COUNTIF($D$1:$D$465,E26)&gt;1</formula>
    </cfRule>
  </conditionalFormatting>
  <conditionalFormatting sqref="E19">
    <cfRule type="expression" dxfId="0" priority="5">
      <formula>COUNTIF($E$1:$E$465,E19)&gt;1</formula>
    </cfRule>
  </conditionalFormatting>
  <conditionalFormatting sqref="E11">
    <cfRule type="expression" dxfId="0" priority="6">
      <formula>COUNTIF($E$1:$E$473,E11)&gt;1</formula>
    </cfRule>
  </conditionalFormatting>
  <conditionalFormatting sqref="D3">
    <cfRule type="cellIs" dxfId="1" priority="7" operator="equal">
      <formula>COUNTIF($D$1:$D$482,D3)&gt;=1</formula>
    </cfRule>
  </conditionalFormatting>
  <conditionalFormatting sqref="D3">
    <cfRule type="expression" dxfId="2" priority="8">
      <formula>COUNTIF($D$1:$D$498,D3)&gt;1</formula>
    </cfRule>
  </conditionalFormatting>
  <conditionalFormatting sqref="E3">
    <cfRule type="expression" dxfId="0" priority="9">
      <formula>COUNTIF($E$1:$E$498,E3)&gt;1</formula>
    </cfRule>
  </conditionalFormatting>
  <conditionalFormatting sqref="E1:E2 E4:E10 E12:E13 E15:E18 E20:E21 E23 E25:E29 E31:E78 E80:E105 E108:E114 E116 E119:E128 E130:E999">
    <cfRule type="expression" dxfId="0" priority="10">
      <formula>COUNTIF($E$1:$E$498,E1)&gt;1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33.0"/>
    <col customWidth="1" min="3" max="3" width="20.0"/>
    <col customWidth="1" min="4" max="4" width="20.25"/>
    <col customWidth="1" min="5" max="5" width="20.13"/>
    <col customWidth="1" min="6" max="6" width="23.63"/>
    <col customWidth="1" min="8" max="8" width="25.75"/>
    <col customWidth="1" min="9" max="9" width="34.25"/>
  </cols>
  <sheetData>
    <row r="1" ht="15.75" customHeight="1">
      <c r="A1" s="13" t="s">
        <v>0</v>
      </c>
      <c r="B1" s="13" t="s">
        <v>1</v>
      </c>
      <c r="C1" s="13" t="s">
        <v>713</v>
      </c>
      <c r="D1" s="13" t="s">
        <v>715</v>
      </c>
      <c r="I1" s="13" t="s">
        <v>714</v>
      </c>
    </row>
    <row r="2" ht="15.75" customHeight="1">
      <c r="A2" s="293">
        <v>45666.0</v>
      </c>
      <c r="B2" s="285" t="s">
        <v>8666</v>
      </c>
      <c r="C2" s="294">
        <f>919994961421</f>
        <v>919994961421</v>
      </c>
      <c r="D2" s="285">
        <v>30000.0</v>
      </c>
      <c r="I2" s="284">
        <v>5.61074345609E11</v>
      </c>
    </row>
    <row r="3" ht="15.75" customHeight="1">
      <c r="A3" s="293">
        <v>45666.0</v>
      </c>
      <c r="B3" s="285" t="s">
        <v>8667</v>
      </c>
      <c r="C3" s="294">
        <f>917406519697</f>
        <v>917406519697</v>
      </c>
      <c r="D3" s="285">
        <v>30000.0</v>
      </c>
      <c r="E3" s="17"/>
      <c r="I3" s="284">
        <v>5.24470067925E11</v>
      </c>
    </row>
    <row r="4" ht="15.75" customHeight="1">
      <c r="A4" s="293">
        <v>45786.0</v>
      </c>
      <c r="B4" s="285" t="s">
        <v>8668</v>
      </c>
      <c r="C4" s="285">
        <v>6.363702935E9</v>
      </c>
      <c r="D4" s="285">
        <v>30000.0</v>
      </c>
      <c r="I4" s="284">
        <v>5.24860708201E11</v>
      </c>
    </row>
    <row r="5" ht="15.75" customHeight="1">
      <c r="A5" s="295">
        <v>45817.0</v>
      </c>
      <c r="B5" s="296" t="s">
        <v>8669</v>
      </c>
      <c r="C5" s="297">
        <f>15138579265</f>
        <v>15138579265</v>
      </c>
      <c r="D5" s="296">
        <v>2460.0</v>
      </c>
      <c r="E5" s="4"/>
      <c r="F5" s="4"/>
      <c r="G5" s="4"/>
      <c r="H5" s="4"/>
      <c r="I5" s="298">
        <v>5.61531525701E11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293">
        <v>45847.0</v>
      </c>
      <c r="B6" s="285" t="s">
        <v>1403</v>
      </c>
      <c r="C6" s="294">
        <f>919944959837</f>
        <v>919944959837</v>
      </c>
      <c r="D6" s="285">
        <v>30000.0</v>
      </c>
      <c r="E6" s="4"/>
      <c r="F6" s="4"/>
      <c r="G6" s="4"/>
      <c r="H6" s="4"/>
      <c r="I6" s="284">
        <v>5.61648581794E11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293">
        <v>45878.0</v>
      </c>
      <c r="B7" s="285" t="s">
        <v>8670</v>
      </c>
      <c r="C7" s="294">
        <f>919043690079</f>
        <v>919043690079</v>
      </c>
      <c r="D7" s="285">
        <v>30000.0</v>
      </c>
      <c r="E7" s="4"/>
      <c r="F7" s="4"/>
      <c r="G7" s="4"/>
      <c r="H7" s="4"/>
      <c r="I7" s="284">
        <v>5.25120620826E11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299"/>
      <c r="B8" s="285" t="s">
        <v>8405</v>
      </c>
      <c r="C8" s="294">
        <f>919944650810</f>
        <v>919944650810</v>
      </c>
      <c r="D8" s="285">
        <v>30000.0</v>
      </c>
      <c r="E8" s="4"/>
      <c r="F8" s="4"/>
      <c r="G8" s="4"/>
      <c r="H8" s="4"/>
      <c r="I8" s="284">
        <v>5.25116178719E11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293">
        <v>45970.0</v>
      </c>
      <c r="B9" s="285" t="s">
        <v>2211</v>
      </c>
      <c r="C9" s="294">
        <f>12072992070</f>
        <v>12072992070</v>
      </c>
      <c r="D9" s="285">
        <v>30000.0</v>
      </c>
      <c r="E9" s="4"/>
      <c r="F9" s="4"/>
      <c r="G9" s="4"/>
      <c r="H9" s="4"/>
      <c r="I9" s="284">
        <v>5.25432499499E11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299" t="s">
        <v>8671</v>
      </c>
      <c r="B10" s="285" t="s">
        <v>1641</v>
      </c>
      <c r="C10" s="294">
        <f>919597769398</f>
        <v>919597769398</v>
      </c>
      <c r="D10" s="285">
        <v>30000.0</v>
      </c>
      <c r="E10" s="4"/>
      <c r="F10" s="4"/>
      <c r="G10" s="4"/>
      <c r="H10" s="4"/>
      <c r="I10" s="284">
        <v>5.25792965561E11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299" t="s">
        <v>8672</v>
      </c>
      <c r="B11" s="285" t="s">
        <v>433</v>
      </c>
      <c r="C11" s="294">
        <f>918939274367</f>
        <v>918939274367</v>
      </c>
      <c r="D11" s="285">
        <v>30000.0</v>
      </c>
      <c r="E11" s="4"/>
      <c r="F11" s="4"/>
      <c r="G11" s="4"/>
      <c r="H11" s="4"/>
      <c r="I11" s="284" t="s">
        <v>2600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299" t="s">
        <v>8673</v>
      </c>
      <c r="B12" s="285" t="s">
        <v>347</v>
      </c>
      <c r="C12" s="294">
        <f>6590584551</f>
        <v>6590584551</v>
      </c>
      <c r="D12" s="285">
        <v>30000.0</v>
      </c>
      <c r="E12" s="4"/>
      <c r="F12" s="4"/>
      <c r="G12" s="4"/>
      <c r="H12" s="4"/>
      <c r="I12" s="284" t="s">
        <v>8408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299" t="s">
        <v>8674</v>
      </c>
      <c r="B13" s="285" t="s">
        <v>1496</v>
      </c>
      <c r="C13" s="294">
        <f>96897565005</f>
        <v>96897565005</v>
      </c>
      <c r="D13" s="285">
        <v>30000.0</v>
      </c>
      <c r="E13" s="4"/>
      <c r="F13" s="4"/>
      <c r="G13" s="4"/>
      <c r="H13" s="4"/>
      <c r="I13" s="284">
        <v>5.6252332313E11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299" t="s">
        <v>8674</v>
      </c>
      <c r="B14" s="285" t="s">
        <v>8675</v>
      </c>
      <c r="C14" s="294">
        <f>919003636883</f>
        <v>919003636883</v>
      </c>
      <c r="D14" s="285">
        <v>30000.0</v>
      </c>
      <c r="E14" s="4"/>
      <c r="F14" s="4"/>
      <c r="G14" s="4"/>
      <c r="H14" s="4"/>
      <c r="I14" s="284" t="s">
        <v>8413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299" t="s">
        <v>8674</v>
      </c>
      <c r="B15" s="285" t="s">
        <v>7645</v>
      </c>
      <c r="C15" s="285">
        <f>918056129439</f>
        <v>918056129439</v>
      </c>
      <c r="D15" s="285">
        <v>30000.0</v>
      </c>
      <c r="E15" s="4"/>
      <c r="F15" s="4"/>
      <c r="G15" s="4"/>
      <c r="H15" s="4"/>
      <c r="I15" s="284">
        <v>5.26005087786E11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299" t="s">
        <v>8676</v>
      </c>
      <c r="B16" s="285" t="s">
        <v>929</v>
      </c>
      <c r="C16" s="285">
        <v>6.36436865E9</v>
      </c>
      <c r="D16" s="285">
        <v>30000.0</v>
      </c>
      <c r="E16" s="4"/>
      <c r="F16" s="4"/>
      <c r="G16" s="4"/>
      <c r="H16" s="4"/>
      <c r="I16" s="284">
        <v>5.62970352809E11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300" t="s">
        <v>8677</v>
      </c>
      <c r="B17" s="296" t="s">
        <v>1492</v>
      </c>
      <c r="C17" s="297">
        <f>33783217773</f>
        <v>33783217773</v>
      </c>
      <c r="D17" s="296">
        <v>15000.0</v>
      </c>
      <c r="E17" s="4"/>
      <c r="F17" s="4"/>
      <c r="G17" s="4"/>
      <c r="H17" s="4"/>
      <c r="I17" s="29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299" t="s">
        <v>8677</v>
      </c>
      <c r="B18" s="285" t="s">
        <v>8678</v>
      </c>
      <c r="C18" s="294">
        <f>971566829860</f>
        <v>971566829860</v>
      </c>
      <c r="D18" s="285">
        <v>30000.0</v>
      </c>
      <c r="E18" s="4"/>
      <c r="F18" s="4"/>
      <c r="G18" s="4"/>
      <c r="H18" s="4"/>
      <c r="I18" s="284" t="s">
        <v>8679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99" t="s">
        <v>8680</v>
      </c>
      <c r="B19" s="285" t="s">
        <v>8681</v>
      </c>
      <c r="C19" s="294">
        <f>41796706347</f>
        <v>41796706347</v>
      </c>
      <c r="D19" s="285" t="s">
        <v>8682</v>
      </c>
      <c r="E19" s="4"/>
      <c r="F19" s="4"/>
      <c r="G19" s="4"/>
      <c r="H19" s="4"/>
      <c r="I19" s="30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99" t="s">
        <v>8683</v>
      </c>
      <c r="B20" s="285" t="s">
        <v>8418</v>
      </c>
      <c r="C20" s="294">
        <f>918220741804</f>
        <v>918220741804</v>
      </c>
      <c r="D20" s="285">
        <v>30000.0</v>
      </c>
      <c r="E20" s="4"/>
      <c r="F20" s="4"/>
      <c r="G20" s="4"/>
      <c r="H20" s="4"/>
      <c r="I20" s="284">
        <v>1.824199196E9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300" t="s">
        <v>8684</v>
      </c>
      <c r="B21" s="296" t="s">
        <v>8421</v>
      </c>
      <c r="C21" s="297">
        <f>919886366213</f>
        <v>919886366213</v>
      </c>
      <c r="D21" s="296">
        <v>20000.0</v>
      </c>
      <c r="E21" s="4"/>
      <c r="F21" s="4"/>
      <c r="G21" s="4"/>
      <c r="H21" s="4"/>
      <c r="I21" s="298">
        <v>1.11784731929E11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99" t="s">
        <v>8685</v>
      </c>
      <c r="B22" s="285" t="s">
        <v>1552</v>
      </c>
      <c r="C22" s="294">
        <f>919676044262</f>
        <v>919676044262</v>
      </c>
      <c r="D22" s="285">
        <v>30000.0</v>
      </c>
      <c r="E22" s="4"/>
      <c r="F22" s="4"/>
      <c r="G22" s="4"/>
      <c r="H22" s="4"/>
      <c r="I22" s="284">
        <v>5.45419281666E11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99" t="s">
        <v>8685</v>
      </c>
      <c r="B23" s="285" t="s">
        <v>8686</v>
      </c>
      <c r="C23" s="294">
        <f>60167943295</f>
        <v>60167943295</v>
      </c>
      <c r="D23" s="285">
        <v>30000.0</v>
      </c>
      <c r="E23" s="4"/>
      <c r="F23" s="4"/>
      <c r="G23" s="4"/>
      <c r="H23" s="4"/>
      <c r="I23" s="284">
        <v>5.27184564578E11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99" t="s">
        <v>8687</v>
      </c>
      <c r="B24" s="302" t="s">
        <v>8688</v>
      </c>
      <c r="C24" s="303">
        <f>60102335903</f>
        <v>60102335903</v>
      </c>
      <c r="D24" s="302">
        <v>30000.0</v>
      </c>
      <c r="E24" s="4"/>
      <c r="F24" s="4"/>
      <c r="G24" s="4"/>
      <c r="H24" s="4"/>
      <c r="I24" s="30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99" t="s">
        <v>8687</v>
      </c>
      <c r="B25" s="285" t="s">
        <v>8689</v>
      </c>
      <c r="C25" s="294">
        <f>4917687319020</f>
        <v>4917687319020</v>
      </c>
      <c r="D25" s="285" t="s">
        <v>8690</v>
      </c>
      <c r="E25" s="4"/>
      <c r="F25" s="4"/>
      <c r="G25" s="4"/>
      <c r="H25" s="4"/>
      <c r="I25" s="30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99" t="s">
        <v>8687</v>
      </c>
      <c r="B26" s="285" t="s">
        <v>3128</v>
      </c>
      <c r="C26" s="294">
        <f>918975766128</f>
        <v>918975766128</v>
      </c>
      <c r="D26" s="285">
        <v>30000.0</v>
      </c>
      <c r="E26" s="4"/>
      <c r="F26" s="4"/>
      <c r="G26" s="4"/>
      <c r="H26" s="4"/>
      <c r="I26" s="284">
        <v>5.27246789956E11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93">
        <v>45667.0</v>
      </c>
      <c r="B27" s="285" t="s">
        <v>8432</v>
      </c>
      <c r="C27" s="285">
        <v>8.07254008E9</v>
      </c>
      <c r="D27" s="285">
        <v>30000.0</v>
      </c>
      <c r="E27" s="4"/>
      <c r="F27" s="4"/>
      <c r="G27" s="4"/>
      <c r="H27" s="4"/>
      <c r="I27" s="284">
        <v>5.64007713414E11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93">
        <v>45698.0</v>
      </c>
      <c r="B28" s="285" t="s">
        <v>8691</v>
      </c>
      <c r="C28" s="294">
        <f>33767068992</f>
        <v>33767068992</v>
      </c>
      <c r="D28" s="285" t="s">
        <v>8692</v>
      </c>
      <c r="E28" s="4"/>
      <c r="F28" s="4"/>
      <c r="G28" s="4"/>
      <c r="H28" s="4"/>
      <c r="I28" s="30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305">
        <v>45726.0</v>
      </c>
      <c r="B29" s="285" t="s">
        <v>8693</v>
      </c>
      <c r="C29" s="294">
        <f>917349532911</f>
        <v>917349532911</v>
      </c>
      <c r="D29" s="285">
        <v>30000.0</v>
      </c>
      <c r="E29" s="4"/>
      <c r="F29" s="4"/>
      <c r="G29" s="4"/>
      <c r="H29" s="4"/>
      <c r="I29" s="284">
        <v>5.27661469828E11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305">
        <v>45787.0</v>
      </c>
      <c r="B30" s="285" t="s">
        <v>2162</v>
      </c>
      <c r="C30" s="285">
        <v>9.1903567291E11</v>
      </c>
      <c r="D30" s="285">
        <v>30000.0</v>
      </c>
      <c r="E30" s="4"/>
      <c r="F30" s="4"/>
      <c r="G30" s="4"/>
      <c r="H30" s="4"/>
      <c r="I30" s="284">
        <v>5.64456117597E11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306">
        <v>45818.0</v>
      </c>
      <c r="B31" s="285" t="s">
        <v>8440</v>
      </c>
      <c r="C31" s="294">
        <f>919443095309</f>
        <v>919443095309</v>
      </c>
      <c r="D31" s="285">
        <v>30000.0</v>
      </c>
      <c r="E31" s="4"/>
      <c r="F31" s="4"/>
      <c r="G31" s="4"/>
      <c r="H31" s="4"/>
      <c r="I31" s="284">
        <v>5.27902474156E11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305">
        <v>45818.0</v>
      </c>
      <c r="B32" s="285" t="s">
        <v>8694</v>
      </c>
      <c r="C32" s="285">
        <f>6581631976</f>
        <v>6581631976</v>
      </c>
      <c r="D32" s="285" t="s">
        <v>8695</v>
      </c>
      <c r="E32" s="4"/>
      <c r="F32" s="4"/>
      <c r="G32" s="4"/>
      <c r="H32" s="4"/>
      <c r="I32" s="28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305">
        <v>45818.0</v>
      </c>
      <c r="B33" s="285" t="s">
        <v>8696</v>
      </c>
      <c r="C33" s="285">
        <f>919551948263</f>
        <v>919551948263</v>
      </c>
      <c r="D33" s="285">
        <v>30000.0</v>
      </c>
      <c r="E33" s="4"/>
      <c r="F33" s="4"/>
      <c r="G33" s="4"/>
      <c r="H33" s="4"/>
      <c r="I33" s="284">
        <v>5.27918059875E11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305">
        <v>45818.0</v>
      </c>
      <c r="B34" s="285" t="s">
        <v>8697</v>
      </c>
      <c r="C34" s="285">
        <f>919003153620</f>
        <v>919003153620</v>
      </c>
      <c r="D34" s="285">
        <v>30000.0</v>
      </c>
      <c r="E34" s="4"/>
      <c r="F34" s="4"/>
      <c r="G34" s="4"/>
      <c r="H34" s="4"/>
      <c r="I34" s="284">
        <v>1.12275481199E11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305">
        <v>45848.0</v>
      </c>
      <c r="B35" s="285" t="s">
        <v>8698</v>
      </c>
      <c r="C35" s="285">
        <f>971528397390</f>
        <v>971528397390</v>
      </c>
      <c r="D35" s="285">
        <v>34600.0</v>
      </c>
      <c r="E35" s="4"/>
      <c r="F35" s="4"/>
      <c r="G35" s="4"/>
      <c r="H35" s="4"/>
      <c r="I35" s="284">
        <v>6.65768389E8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305">
        <v>45848.0</v>
      </c>
      <c r="B36" s="285" t="s">
        <v>8699</v>
      </c>
      <c r="C36" s="285">
        <v>9.677138994E9</v>
      </c>
      <c r="D36" s="285">
        <v>30000.0</v>
      </c>
      <c r="E36" s="4"/>
      <c r="F36" s="4"/>
      <c r="G36" s="4"/>
      <c r="H36" s="4"/>
      <c r="I36" s="284">
        <v>5.6469663848E11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305">
        <v>45848.0</v>
      </c>
      <c r="B37" s="285" t="s">
        <v>600</v>
      </c>
      <c r="C37" s="285">
        <f>919994688326</f>
        <v>919994688326</v>
      </c>
      <c r="D37" s="285">
        <v>30000.0</v>
      </c>
      <c r="E37" s="4"/>
      <c r="F37" s="4"/>
      <c r="G37" s="4"/>
      <c r="H37" s="4"/>
      <c r="I37" s="284">
        <v>5.64690054106E11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305">
        <v>45848.0</v>
      </c>
      <c r="B38" s="285" t="s">
        <v>8700</v>
      </c>
      <c r="C38" s="285">
        <f>919884946803</f>
        <v>919884946803</v>
      </c>
      <c r="D38" s="285">
        <v>30000.0</v>
      </c>
      <c r="E38" s="4"/>
      <c r="F38" s="4"/>
      <c r="G38" s="4"/>
      <c r="H38" s="4"/>
      <c r="I38" s="284">
        <v>1.12333368676E11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305">
        <v>45879.0</v>
      </c>
      <c r="B39" s="285" t="s">
        <v>8701</v>
      </c>
      <c r="C39" s="285">
        <f>966535897134</f>
        <v>966535897134</v>
      </c>
      <c r="D39" s="285">
        <v>30000.0</v>
      </c>
      <c r="E39" s="4"/>
      <c r="F39" s="4"/>
      <c r="G39" s="4"/>
      <c r="H39" s="4"/>
      <c r="I39" s="284">
        <v>5.64782701103E11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302" t="s">
        <v>8702</v>
      </c>
      <c r="B40" s="302" t="s">
        <v>2315</v>
      </c>
      <c r="C40" s="302">
        <f>919891235725</f>
        <v>919891235725</v>
      </c>
      <c r="D40" s="302">
        <v>30000.0</v>
      </c>
      <c r="E40" s="4"/>
      <c r="F40" s="4"/>
      <c r="G40" s="4"/>
      <c r="H40" s="4"/>
      <c r="I40" s="298" t="s">
        <v>8703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305">
        <v>45879.0</v>
      </c>
      <c r="B41" s="285" t="s">
        <v>8704</v>
      </c>
      <c r="C41" s="285">
        <f>33695394358</f>
        <v>33695394358</v>
      </c>
      <c r="D41" s="285">
        <v>35500.0</v>
      </c>
      <c r="E41" s="4"/>
      <c r="F41" s="4"/>
      <c r="G41" s="4"/>
      <c r="H41" s="4"/>
      <c r="I41" s="28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305">
        <v>45910.0</v>
      </c>
      <c r="B42" s="285" t="s">
        <v>8462</v>
      </c>
      <c r="C42" s="285">
        <f>919845721427</f>
        <v>919845721427</v>
      </c>
      <c r="D42" s="285">
        <v>30000.0</v>
      </c>
      <c r="E42" s="4"/>
      <c r="F42" s="4"/>
      <c r="G42" s="4"/>
      <c r="H42" s="4"/>
      <c r="I42" s="284">
        <v>5.28200457645E11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307">
        <v>45940.0</v>
      </c>
      <c r="B43" s="285" t="s">
        <v>543</v>
      </c>
      <c r="C43" s="285">
        <v>9.00320232E9</v>
      </c>
      <c r="D43" s="285">
        <v>35000.0</v>
      </c>
      <c r="E43" s="4"/>
      <c r="F43" s="4"/>
      <c r="G43" s="4"/>
      <c r="H43" s="4"/>
      <c r="I43" s="284" t="s">
        <v>8705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302" t="s">
        <v>8706</v>
      </c>
      <c r="B44" s="302" t="s">
        <v>512</v>
      </c>
      <c r="C44" s="302">
        <f>64273780663</f>
        <v>64273780663</v>
      </c>
      <c r="D44" s="302">
        <v>35500.0</v>
      </c>
      <c r="E44" s="4"/>
      <c r="F44" s="4"/>
      <c r="G44" s="4"/>
      <c r="H44" s="4"/>
      <c r="I44" s="29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308">
        <v>45971.0</v>
      </c>
      <c r="B45" s="285" t="s">
        <v>8464</v>
      </c>
      <c r="C45" s="285">
        <f>919940339536</f>
        <v>919940339536</v>
      </c>
      <c r="D45" s="285">
        <v>30000.0</v>
      </c>
      <c r="E45" s="4"/>
      <c r="F45" s="4"/>
      <c r="G45" s="4"/>
      <c r="H45" s="4"/>
      <c r="I45" s="284">
        <v>5.28406003844E11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309">
        <v>46001.0</v>
      </c>
      <c r="B46" s="285" t="s">
        <v>8707</v>
      </c>
      <c r="C46" s="285">
        <f>919003636883</f>
        <v>919003636883</v>
      </c>
      <c r="D46" s="285">
        <v>30000.0</v>
      </c>
      <c r="E46" s="4"/>
      <c r="F46" s="4"/>
      <c r="G46" s="4"/>
      <c r="H46" s="4"/>
      <c r="I46" s="284">
        <v>5.28590294275E11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309">
        <v>46001.0</v>
      </c>
      <c r="B47" s="255" t="s">
        <v>2430</v>
      </c>
      <c r="C47" s="260">
        <f>919176056969</f>
        <v>919176056969</v>
      </c>
      <c r="D47" s="285">
        <v>30000.0</v>
      </c>
      <c r="E47" s="4"/>
      <c r="F47" s="4"/>
      <c r="G47" s="4"/>
      <c r="H47" s="4"/>
      <c r="I47" s="22">
        <v>9.41902182855E11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55" t="s">
        <v>2433</v>
      </c>
      <c r="B48" s="255" t="s">
        <v>8468</v>
      </c>
      <c r="C48" s="255">
        <f>41782507484</f>
        <v>41782507484</v>
      </c>
      <c r="D48" s="255">
        <v>35000.0</v>
      </c>
      <c r="E48" s="4"/>
      <c r="F48" s="4"/>
      <c r="G48" s="4"/>
      <c r="H48" s="4"/>
      <c r="I48" s="2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55" t="s">
        <v>2433</v>
      </c>
      <c r="B49" s="255" t="s">
        <v>5541</v>
      </c>
      <c r="C49" s="255">
        <f>919620212818</f>
        <v>919620212818</v>
      </c>
      <c r="D49" s="255">
        <v>30000.0</v>
      </c>
      <c r="E49" s="4"/>
      <c r="F49" s="4"/>
      <c r="G49" s="4"/>
      <c r="H49" s="4"/>
      <c r="I49" s="22">
        <v>1.1259061526E11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55" t="s">
        <v>2433</v>
      </c>
      <c r="B50" s="255" t="s">
        <v>2089</v>
      </c>
      <c r="C50" s="255">
        <f>917708006760</f>
        <v>917708006760</v>
      </c>
      <c r="D50" s="255">
        <v>30000.0</v>
      </c>
      <c r="E50" s="4"/>
      <c r="F50" s="4"/>
      <c r="G50" s="4"/>
      <c r="H50" s="4"/>
      <c r="I50" s="22">
        <v>1.1260497261E11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55" t="s">
        <v>2460</v>
      </c>
      <c r="B51" s="255" t="s">
        <v>8474</v>
      </c>
      <c r="C51" s="255">
        <v>6.591521345E9</v>
      </c>
      <c r="D51" s="255" t="s">
        <v>8708</v>
      </c>
      <c r="E51" s="4"/>
      <c r="F51" s="4"/>
      <c r="G51" s="4"/>
      <c r="H51" s="4"/>
      <c r="I51" s="22" t="s">
        <v>8709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55" t="s">
        <v>2460</v>
      </c>
      <c r="B52" s="255" t="s">
        <v>8710</v>
      </c>
      <c r="C52" s="255">
        <f>15714712996</f>
        <v>15714712996</v>
      </c>
      <c r="D52" s="255">
        <v>30000.0</v>
      </c>
      <c r="E52" s="4"/>
      <c r="F52" s="4"/>
      <c r="G52" s="4"/>
      <c r="H52" s="4"/>
      <c r="I52" s="22">
        <v>5.2870034894E11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310" t="s">
        <v>8711</v>
      </c>
      <c r="B53" s="310" t="s">
        <v>8712</v>
      </c>
      <c r="C53" s="310" t="s">
        <v>8713</v>
      </c>
      <c r="D53" s="310">
        <v>30000.0</v>
      </c>
      <c r="E53" s="4"/>
      <c r="F53" s="4"/>
      <c r="G53" s="4"/>
      <c r="H53" s="4"/>
      <c r="I53" s="254">
        <v>8.12789742403E11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55" t="s">
        <v>2475</v>
      </c>
      <c r="B54" s="255" t="s">
        <v>8714</v>
      </c>
      <c r="C54" s="255">
        <f>447452888832</f>
        <v>447452888832</v>
      </c>
      <c r="D54" s="255" t="s">
        <v>8715</v>
      </c>
      <c r="E54" s="4"/>
      <c r="F54" s="4"/>
      <c r="G54" s="4"/>
      <c r="H54" s="4"/>
      <c r="I54" s="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55" t="s">
        <v>2475</v>
      </c>
      <c r="B55" s="311" t="s">
        <v>694</v>
      </c>
      <c r="C55" s="311">
        <f>6591096451</f>
        <v>6591096451</v>
      </c>
      <c r="D55" s="311">
        <v>35000.0</v>
      </c>
      <c r="E55" s="4"/>
      <c r="F55" s="4"/>
      <c r="G55" s="4"/>
      <c r="H55" s="4"/>
      <c r="I55" s="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55" t="s">
        <v>2497</v>
      </c>
      <c r="B56" s="311" t="s">
        <v>1623</v>
      </c>
      <c r="C56" s="311">
        <f>6581971862</f>
        <v>6581971862</v>
      </c>
      <c r="D56" s="255">
        <v>30000.0</v>
      </c>
      <c r="E56" s="4"/>
      <c r="F56" s="4"/>
      <c r="G56" s="4"/>
      <c r="H56" s="4"/>
      <c r="I56" s="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55" t="s">
        <v>2497</v>
      </c>
      <c r="B57" s="255" t="s">
        <v>8716</v>
      </c>
      <c r="C57" s="255">
        <f>33783217773</f>
        <v>33783217773</v>
      </c>
      <c r="D57" s="255">
        <v>30000.0</v>
      </c>
      <c r="E57" s="4"/>
      <c r="F57" s="4"/>
      <c r="G57" s="4"/>
      <c r="H57" s="4"/>
      <c r="I57" s="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55" t="s">
        <v>2497</v>
      </c>
      <c r="B58" s="255" t="s">
        <v>3113</v>
      </c>
      <c r="C58" s="255">
        <v>7.867045888E9</v>
      </c>
      <c r="D58" s="255">
        <v>30000.0</v>
      </c>
      <c r="E58" s="4"/>
      <c r="F58" s="4"/>
      <c r="G58" s="4"/>
      <c r="H58" s="4"/>
      <c r="I58" s="22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</row>
    <row r="59" ht="15.75" customHeight="1">
      <c r="A59" s="255" t="s">
        <v>2497</v>
      </c>
      <c r="B59" s="255" t="s">
        <v>2429</v>
      </c>
      <c r="C59" s="255">
        <f>6597875795</f>
        <v>6597875795</v>
      </c>
      <c r="D59" s="255">
        <v>30000.0</v>
      </c>
      <c r="E59" s="4"/>
      <c r="F59" s="4"/>
      <c r="G59" s="4"/>
      <c r="H59" s="4"/>
      <c r="I59" s="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55" t="s">
        <v>2524</v>
      </c>
      <c r="B60" s="255" t="s">
        <v>5180</v>
      </c>
      <c r="C60" s="255">
        <f>971502479639</f>
        <v>971502479639</v>
      </c>
      <c r="D60" s="255">
        <v>33000.0</v>
      </c>
      <c r="E60" s="4"/>
      <c r="F60" s="4"/>
      <c r="G60" s="4"/>
      <c r="H60" s="4"/>
      <c r="I60" s="2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255" t="s">
        <v>2546</v>
      </c>
      <c r="B61" s="255" t="s">
        <v>572</v>
      </c>
      <c r="C61" s="255">
        <f>971557922706</f>
        <v>971557922706</v>
      </c>
      <c r="D61" s="255">
        <v>35000.0</v>
      </c>
      <c r="E61" s="4"/>
      <c r="F61" s="4"/>
      <c r="G61" s="4"/>
      <c r="H61" s="4"/>
      <c r="I61" s="2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255" t="s">
        <v>2546</v>
      </c>
      <c r="B62" s="255" t="s">
        <v>8717</v>
      </c>
      <c r="C62" s="255">
        <f>919865802151</f>
        <v>919865802151</v>
      </c>
      <c r="D62" s="255">
        <v>30000.0</v>
      </c>
      <c r="E62" s="4"/>
      <c r="F62" s="4"/>
      <c r="G62" s="4"/>
      <c r="H62" s="4"/>
      <c r="I62" s="22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</row>
    <row r="63" ht="15.75" customHeight="1">
      <c r="A63" s="255" t="s">
        <v>2572</v>
      </c>
      <c r="B63" s="255" t="s">
        <v>2570</v>
      </c>
      <c r="C63" s="255">
        <f>918610479930</f>
        <v>918610479930</v>
      </c>
      <c r="D63" s="255">
        <v>30000.0</v>
      </c>
      <c r="E63" s="4"/>
      <c r="F63" s="4"/>
      <c r="G63" s="4"/>
      <c r="H63" s="4"/>
      <c r="I63" s="2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255" t="s">
        <v>2593</v>
      </c>
      <c r="B64" s="255" t="s">
        <v>8718</v>
      </c>
      <c r="C64" s="255">
        <f>971568917316</f>
        <v>971568917316</v>
      </c>
      <c r="D64" s="255">
        <v>30000.0</v>
      </c>
      <c r="E64" s="4"/>
      <c r="F64" s="4"/>
      <c r="G64" s="4"/>
      <c r="H64" s="4"/>
      <c r="I64" s="2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255" t="s">
        <v>2593</v>
      </c>
      <c r="B65" s="255" t="s">
        <v>2713</v>
      </c>
      <c r="C65" s="255">
        <v>8.015768988E9</v>
      </c>
      <c r="D65" s="255">
        <v>30000.0</v>
      </c>
      <c r="E65" s="4"/>
      <c r="F65" s="4"/>
      <c r="G65" s="4"/>
      <c r="H65" s="4"/>
      <c r="I65" s="2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255" t="s">
        <v>2612</v>
      </c>
      <c r="B66" s="255" t="s">
        <v>2413</v>
      </c>
      <c r="C66" s="255">
        <v>9.600994486E9</v>
      </c>
      <c r="D66" s="255">
        <v>30000.0</v>
      </c>
      <c r="E66" s="4"/>
      <c r="F66" s="4"/>
      <c r="G66" s="4"/>
      <c r="H66" s="4"/>
      <c r="I66" s="2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255" t="s">
        <v>2612</v>
      </c>
      <c r="B67" s="255" t="s">
        <v>8719</v>
      </c>
      <c r="C67" s="255">
        <f>6598285392</f>
        <v>6598285392</v>
      </c>
      <c r="D67" s="255">
        <v>30000.0</v>
      </c>
      <c r="E67" s="4"/>
      <c r="F67" s="4"/>
      <c r="G67" s="4"/>
      <c r="H67" s="4"/>
      <c r="I67" s="2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255" t="s">
        <v>2625</v>
      </c>
      <c r="B68" s="255" t="s">
        <v>2597</v>
      </c>
      <c r="C68" s="255" t="s">
        <v>8503</v>
      </c>
      <c r="D68" s="255">
        <v>30000.0</v>
      </c>
      <c r="E68" s="4"/>
      <c r="F68" s="4"/>
      <c r="G68" s="4"/>
      <c r="H68" s="4"/>
      <c r="I68" s="2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255" t="s">
        <v>2625</v>
      </c>
      <c r="B69" s="255" t="s">
        <v>8720</v>
      </c>
      <c r="C69" s="255">
        <f>971563236382</f>
        <v>971563236382</v>
      </c>
      <c r="D69" s="255">
        <v>34600.0</v>
      </c>
      <c r="E69" s="4"/>
      <c r="F69" s="4"/>
      <c r="G69" s="4"/>
      <c r="H69" s="4"/>
      <c r="I69" s="2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255" t="s">
        <v>2653</v>
      </c>
      <c r="B70" s="255" t="s">
        <v>2103</v>
      </c>
      <c r="C70" s="255">
        <f>918075703922</f>
        <v>918075703922</v>
      </c>
      <c r="D70" s="255">
        <v>30000.0</v>
      </c>
      <c r="E70" s="4"/>
      <c r="F70" s="4"/>
      <c r="G70" s="4"/>
      <c r="H70" s="4"/>
      <c r="I70" s="2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255" t="s">
        <v>2653</v>
      </c>
      <c r="B71" s="255" t="s">
        <v>250</v>
      </c>
      <c r="C71" s="255">
        <f>917358796969</f>
        <v>917358796969</v>
      </c>
      <c r="D71" s="255">
        <v>30000.0</v>
      </c>
      <c r="E71" s="4"/>
      <c r="F71" s="4"/>
      <c r="G71" s="4"/>
      <c r="H71" s="4"/>
      <c r="I71" s="2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255" t="s">
        <v>2653</v>
      </c>
      <c r="B72" s="255" t="s">
        <v>8506</v>
      </c>
      <c r="C72" s="255">
        <f>6591998371</f>
        <v>6591998371</v>
      </c>
      <c r="D72" s="255">
        <v>35500.0</v>
      </c>
      <c r="E72" s="4"/>
      <c r="F72" s="4"/>
      <c r="G72" s="4"/>
      <c r="H72" s="4"/>
      <c r="I72" s="2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255" t="s">
        <v>2689</v>
      </c>
      <c r="B73" s="255" t="s">
        <v>7894</v>
      </c>
      <c r="C73" s="255">
        <f>918015919880</f>
        <v>918015919880</v>
      </c>
      <c r="D73" s="255">
        <v>30000.0</v>
      </c>
      <c r="E73" s="4"/>
      <c r="F73" s="4"/>
      <c r="G73" s="4"/>
      <c r="H73" s="4"/>
      <c r="I73" s="2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255" t="s">
        <v>2689</v>
      </c>
      <c r="B74" s="22" t="s">
        <v>3288</v>
      </c>
      <c r="C74" s="22">
        <f>919360567470</f>
        <v>919360567470</v>
      </c>
      <c r="D74" s="255">
        <v>30000.0</v>
      </c>
      <c r="E74" s="4"/>
      <c r="F74" s="4"/>
      <c r="G74" s="4"/>
      <c r="H74" s="4"/>
      <c r="I74" s="2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255" t="s">
        <v>2689</v>
      </c>
      <c r="B75" s="255" t="s">
        <v>1229</v>
      </c>
      <c r="C75" s="255">
        <f>917075462511</f>
        <v>917075462511</v>
      </c>
      <c r="D75" s="255">
        <v>30000.0</v>
      </c>
      <c r="E75" s="4"/>
      <c r="F75" s="4"/>
      <c r="G75" s="4"/>
      <c r="H75" s="4"/>
      <c r="I75" s="2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255" t="s">
        <v>2700</v>
      </c>
      <c r="B76" s="255" t="s">
        <v>8721</v>
      </c>
      <c r="C76" s="255">
        <f>919611418944</f>
        <v>919611418944</v>
      </c>
      <c r="D76" s="255">
        <v>30000.0</v>
      </c>
      <c r="E76" s="4"/>
      <c r="F76" s="4"/>
      <c r="G76" s="4"/>
      <c r="H76" s="4"/>
      <c r="I76" s="2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255" t="s">
        <v>2706</v>
      </c>
      <c r="B77" s="255" t="s">
        <v>2940</v>
      </c>
      <c r="C77" s="255">
        <f>41763185005</f>
        <v>41763185005</v>
      </c>
      <c r="D77" s="255">
        <v>30000.0</v>
      </c>
      <c r="E77" s="4"/>
      <c r="F77" s="4"/>
      <c r="G77" s="4"/>
      <c r="H77" s="4"/>
      <c r="I77" s="2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255" t="s">
        <v>2706</v>
      </c>
      <c r="B78" s="255" t="s">
        <v>8722</v>
      </c>
      <c r="C78" s="255">
        <f>919791044392</f>
        <v>919791044392</v>
      </c>
      <c r="D78" s="255">
        <v>30000.0</v>
      </c>
      <c r="E78" s="4"/>
      <c r="F78" s="4"/>
      <c r="G78" s="4"/>
      <c r="H78" s="4"/>
      <c r="I78" s="2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255" t="s">
        <v>2731</v>
      </c>
      <c r="B79" s="255" t="s">
        <v>2211</v>
      </c>
      <c r="C79" s="255">
        <f>33665405859</f>
        <v>33665405859</v>
      </c>
      <c r="D79" s="255">
        <v>17500.0</v>
      </c>
      <c r="E79" s="4"/>
      <c r="F79" s="4"/>
      <c r="G79" s="4"/>
      <c r="H79" s="4"/>
      <c r="I79" s="2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255" t="s">
        <v>2731</v>
      </c>
      <c r="B80" s="255" t="s">
        <v>8518</v>
      </c>
      <c r="C80" s="255">
        <v>9.976238655E9</v>
      </c>
      <c r="D80" s="255">
        <v>30000.0</v>
      </c>
      <c r="E80" s="4"/>
      <c r="F80" s="4"/>
      <c r="G80" s="4"/>
      <c r="H80" s="4"/>
      <c r="I80" s="22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</row>
    <row r="81" ht="15.75" customHeight="1">
      <c r="A81" s="263" t="s">
        <v>2738</v>
      </c>
      <c r="B81" s="255" t="s">
        <v>7212</v>
      </c>
      <c r="C81" s="255">
        <v>8.91639974E8</v>
      </c>
      <c r="D81" s="255">
        <v>30000.0</v>
      </c>
      <c r="E81" s="4"/>
      <c r="F81" s="4"/>
      <c r="G81" s="4"/>
      <c r="H81" s="4"/>
      <c r="I81" s="22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</row>
    <row r="82" ht="15.75" customHeight="1">
      <c r="A82" s="263" t="s">
        <v>2738</v>
      </c>
      <c r="B82" s="255" t="s">
        <v>3116</v>
      </c>
      <c r="C82" s="255" t="s">
        <v>5627</v>
      </c>
      <c r="D82" s="255">
        <v>30000.0</v>
      </c>
      <c r="E82" s="4"/>
      <c r="F82" s="4"/>
      <c r="G82" s="4"/>
      <c r="H82" s="4"/>
      <c r="I82" s="22"/>
    </row>
    <row r="83" ht="15.75" customHeight="1">
      <c r="A83" s="263" t="s">
        <v>2738</v>
      </c>
      <c r="B83" s="255" t="s">
        <v>8723</v>
      </c>
      <c r="C83" s="255">
        <f t="shared" ref="C83:C84" si="1">919962078125</f>
        <v>919962078125</v>
      </c>
      <c r="D83" s="255">
        <v>30000.0</v>
      </c>
      <c r="E83" s="4"/>
      <c r="F83" s="4"/>
      <c r="G83" s="4"/>
      <c r="H83" s="4"/>
      <c r="I83" s="22"/>
    </row>
    <row r="84" ht="15.75" customHeight="1">
      <c r="A84" s="256" t="s">
        <v>2750</v>
      </c>
      <c r="B84" s="255" t="s">
        <v>8724</v>
      </c>
      <c r="C84" s="255">
        <f t="shared" si="1"/>
        <v>919962078125</v>
      </c>
      <c r="D84" s="255">
        <v>30000.0</v>
      </c>
      <c r="E84" s="4"/>
      <c r="F84" s="4"/>
      <c r="G84" s="4"/>
      <c r="H84" s="4"/>
      <c r="I84" s="22"/>
    </row>
    <row r="85" ht="15.75" customHeight="1">
      <c r="A85" s="256" t="s">
        <v>2750</v>
      </c>
      <c r="B85" s="255" t="s">
        <v>2074</v>
      </c>
      <c r="C85" s="255">
        <f>918015565792</f>
        <v>918015565792</v>
      </c>
      <c r="D85" s="255">
        <v>30000.0</v>
      </c>
      <c r="E85" s="4"/>
      <c r="F85" s="4"/>
      <c r="G85" s="4"/>
      <c r="H85" s="4"/>
      <c r="I85" s="22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</row>
    <row r="86" ht="15.75" customHeight="1">
      <c r="A86" s="256" t="s">
        <v>2750</v>
      </c>
      <c r="B86" s="255" t="s">
        <v>3312</v>
      </c>
      <c r="C86" s="255">
        <f>919141699988</f>
        <v>919141699988</v>
      </c>
      <c r="D86" s="255">
        <v>30000.0</v>
      </c>
      <c r="E86" s="4"/>
      <c r="F86" s="4"/>
      <c r="G86" s="4"/>
      <c r="H86" s="4"/>
      <c r="I86" s="22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</row>
    <row r="87" ht="15.75" customHeight="1">
      <c r="A87" s="256" t="s">
        <v>2750</v>
      </c>
      <c r="B87" s="255" t="s">
        <v>8725</v>
      </c>
      <c r="C87" s="255">
        <f>917010013963</f>
        <v>917010013963</v>
      </c>
      <c r="D87" s="255">
        <v>30000.0</v>
      </c>
      <c r="E87" s="4"/>
      <c r="F87" s="4"/>
      <c r="G87" s="4"/>
      <c r="H87" s="4"/>
      <c r="I87" s="22"/>
    </row>
    <row r="88" ht="15.75" customHeight="1">
      <c r="A88" s="256" t="s">
        <v>2750</v>
      </c>
      <c r="B88" s="255" t="s">
        <v>8529</v>
      </c>
      <c r="C88" s="255">
        <f>919952160020</f>
        <v>919952160020</v>
      </c>
      <c r="D88" s="255">
        <v>30000.0</v>
      </c>
      <c r="E88" s="4"/>
      <c r="F88" s="4"/>
      <c r="G88" s="4"/>
      <c r="H88" s="4"/>
      <c r="I88" s="22"/>
    </row>
    <row r="89" ht="15.75" customHeight="1">
      <c r="A89" s="312">
        <v>45668.0</v>
      </c>
      <c r="B89" s="255" t="s">
        <v>8531</v>
      </c>
      <c r="C89" s="255">
        <f>919597445511</f>
        <v>919597445511</v>
      </c>
      <c r="D89" s="255">
        <v>30000.0</v>
      </c>
      <c r="E89" s="4"/>
      <c r="F89" s="4"/>
      <c r="G89" s="4"/>
      <c r="H89" s="4"/>
      <c r="I89" s="22"/>
    </row>
    <row r="90" ht="15.75" customHeight="1">
      <c r="A90" s="312">
        <v>45668.0</v>
      </c>
      <c r="B90" s="255" t="s">
        <v>8532</v>
      </c>
      <c r="C90" s="255">
        <f>919442080757</f>
        <v>919442080757</v>
      </c>
      <c r="D90" s="255">
        <v>30000.0</v>
      </c>
      <c r="E90" s="4"/>
      <c r="F90" s="4"/>
      <c r="G90" s="4"/>
      <c r="H90" s="4"/>
      <c r="I90" s="22"/>
    </row>
    <row r="91" ht="15.75" customHeight="1">
      <c r="A91" s="312">
        <v>45668.0</v>
      </c>
      <c r="B91" s="255" t="s">
        <v>1006</v>
      </c>
      <c r="C91" s="255">
        <f>918903412512</f>
        <v>918903412512</v>
      </c>
      <c r="D91" s="255">
        <v>30000.0</v>
      </c>
      <c r="E91" s="4"/>
      <c r="F91" s="4"/>
      <c r="G91" s="4"/>
      <c r="H91" s="4"/>
      <c r="I91" s="22"/>
    </row>
    <row r="92" ht="15.75" customHeight="1">
      <c r="A92" s="312">
        <v>45668.0</v>
      </c>
      <c r="B92" s="255" t="s">
        <v>8726</v>
      </c>
      <c r="C92" s="255">
        <f>919865348272</f>
        <v>919865348272</v>
      </c>
      <c r="D92" s="255">
        <v>30000.0</v>
      </c>
      <c r="E92" s="4"/>
      <c r="F92" s="4"/>
      <c r="G92" s="4"/>
      <c r="H92" s="4"/>
      <c r="I92" s="22"/>
    </row>
    <row r="93" ht="15.75" customHeight="1">
      <c r="A93" s="312">
        <v>45668.0</v>
      </c>
      <c r="B93" s="22" t="s">
        <v>8727</v>
      </c>
      <c r="C93" s="22">
        <f>919741668965</f>
        <v>919741668965</v>
      </c>
      <c r="D93" s="255">
        <v>30000.0</v>
      </c>
      <c r="E93" s="4"/>
      <c r="F93" s="4"/>
      <c r="G93" s="4"/>
      <c r="H93" s="4"/>
      <c r="I93" s="22"/>
    </row>
    <row r="94" ht="15.75" customHeight="1">
      <c r="A94" s="312">
        <v>45699.0</v>
      </c>
      <c r="B94" s="22" t="s">
        <v>8536</v>
      </c>
      <c r="C94" s="22" t="s">
        <v>7476</v>
      </c>
      <c r="D94" s="255">
        <v>30000.0</v>
      </c>
      <c r="E94" s="4"/>
      <c r="F94" s="4"/>
      <c r="G94" s="4"/>
      <c r="H94" s="4"/>
      <c r="I94" s="22"/>
    </row>
    <row r="95" ht="15.75" customHeight="1">
      <c r="A95" s="312">
        <v>45699.0</v>
      </c>
      <c r="B95" s="22" t="s">
        <v>543</v>
      </c>
      <c r="C95" s="22">
        <v>9.19789666189E11</v>
      </c>
      <c r="D95" s="255">
        <v>30000.0</v>
      </c>
      <c r="E95" s="4"/>
      <c r="F95" s="4"/>
      <c r="G95" s="4"/>
      <c r="H95" s="4"/>
      <c r="I95" s="22"/>
    </row>
    <row r="96" ht="15.75" customHeight="1">
      <c r="A96" s="312">
        <v>45699.0</v>
      </c>
      <c r="B96" s="22" t="s">
        <v>1339</v>
      </c>
      <c r="C96" s="22">
        <v>9.19739753257E11</v>
      </c>
      <c r="D96" s="255">
        <v>30000.0</v>
      </c>
      <c r="E96" s="4"/>
      <c r="F96" s="4"/>
      <c r="G96" s="4"/>
      <c r="H96" s="4"/>
      <c r="I96" s="22"/>
    </row>
    <row r="97" ht="15.75" customHeight="1">
      <c r="A97" s="312">
        <v>45699.0</v>
      </c>
      <c r="B97" s="22" t="s">
        <v>8728</v>
      </c>
      <c r="C97" s="22">
        <f>61435916800</f>
        <v>61435916800</v>
      </c>
      <c r="D97" s="255">
        <v>30000.0</v>
      </c>
      <c r="E97" s="4"/>
      <c r="F97" s="4"/>
      <c r="G97" s="4"/>
      <c r="H97" s="4"/>
      <c r="I97" s="22"/>
    </row>
    <row r="98" ht="15.75" customHeight="1">
      <c r="A98" s="312">
        <v>45699.0</v>
      </c>
      <c r="B98" s="22" t="s">
        <v>141</v>
      </c>
      <c r="C98" s="22">
        <f>919750622777</f>
        <v>919750622777</v>
      </c>
      <c r="D98" s="255">
        <v>30000.0</v>
      </c>
      <c r="E98" s="4"/>
      <c r="F98" s="4"/>
      <c r="G98" s="4"/>
      <c r="H98" s="4"/>
      <c r="I98" s="22"/>
    </row>
    <row r="99" ht="15.75" customHeight="1">
      <c r="A99" s="312">
        <v>45699.0</v>
      </c>
      <c r="B99" s="22" t="s">
        <v>8729</v>
      </c>
      <c r="C99" s="22">
        <f>971553716323</f>
        <v>971553716323</v>
      </c>
      <c r="D99" s="255">
        <v>36500.0</v>
      </c>
      <c r="E99" s="4"/>
      <c r="F99" s="4"/>
      <c r="G99" s="4"/>
      <c r="H99" s="4"/>
      <c r="I99" s="22"/>
    </row>
    <row r="100" ht="15.75" customHeight="1">
      <c r="A100" s="313">
        <v>45699.0</v>
      </c>
      <c r="B100" s="254" t="s">
        <v>8634</v>
      </c>
      <c r="C100" s="254" t="s">
        <v>8541</v>
      </c>
      <c r="D100" s="254">
        <v>20000.0</v>
      </c>
      <c r="E100" s="4"/>
      <c r="F100" s="4"/>
      <c r="G100" s="4"/>
      <c r="H100" s="4"/>
      <c r="I100" s="22"/>
    </row>
    <row r="101" ht="15.75" customHeight="1">
      <c r="A101" s="314">
        <v>45727.0</v>
      </c>
      <c r="B101" s="22" t="s">
        <v>8542</v>
      </c>
      <c r="C101" s="22">
        <v>9.444049349E9</v>
      </c>
      <c r="D101" s="22">
        <v>60000.0</v>
      </c>
      <c r="E101" s="4"/>
      <c r="F101" s="4"/>
      <c r="G101" s="4"/>
      <c r="H101" s="4"/>
      <c r="I101" s="22"/>
    </row>
    <row r="102" ht="15.75" customHeight="1">
      <c r="A102" s="314">
        <v>45727.0</v>
      </c>
      <c r="B102" s="22" t="s">
        <v>8730</v>
      </c>
      <c r="C102" s="22">
        <f>918940990777</f>
        <v>918940990777</v>
      </c>
      <c r="D102" s="22">
        <v>30000.0</v>
      </c>
      <c r="E102" s="4"/>
      <c r="F102" s="4"/>
      <c r="G102" s="4"/>
      <c r="H102" s="4"/>
      <c r="I102" s="22"/>
    </row>
    <row r="103" ht="15.75" customHeight="1">
      <c r="A103" s="314">
        <v>45727.0</v>
      </c>
      <c r="B103" s="22" t="s">
        <v>8731</v>
      </c>
      <c r="C103" s="22">
        <f>918056266534</f>
        <v>918056266534</v>
      </c>
      <c r="D103" s="22">
        <v>30000.0</v>
      </c>
      <c r="E103" s="4"/>
      <c r="F103" s="4"/>
      <c r="G103" s="4"/>
      <c r="H103" s="4"/>
      <c r="I103" s="22"/>
    </row>
    <row r="104" ht="15.75" customHeight="1">
      <c r="A104" s="314">
        <v>45727.0</v>
      </c>
      <c r="B104" s="22" t="s">
        <v>3145</v>
      </c>
      <c r="C104" s="22">
        <f>919493045854</f>
        <v>919493045854</v>
      </c>
      <c r="D104" s="22">
        <v>30000.0</v>
      </c>
      <c r="E104" s="4"/>
      <c r="F104" s="4"/>
      <c r="G104" s="4"/>
      <c r="H104" s="4"/>
      <c r="I104" s="22"/>
    </row>
    <row r="105" ht="15.75" customHeight="1">
      <c r="A105" s="314">
        <v>45727.0</v>
      </c>
      <c r="B105" s="22" t="s">
        <v>562</v>
      </c>
      <c r="C105" s="22">
        <f>94777037532</f>
        <v>94777037532</v>
      </c>
      <c r="D105" s="22">
        <v>30000.0</v>
      </c>
      <c r="E105" s="4"/>
      <c r="F105" s="4"/>
      <c r="G105" s="4"/>
      <c r="H105" s="4"/>
      <c r="I105" s="22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</row>
    <row r="106" ht="15.75" customHeight="1">
      <c r="A106" s="314">
        <v>45727.0</v>
      </c>
      <c r="B106" s="22" t="s">
        <v>8732</v>
      </c>
      <c r="C106" s="22">
        <f>919994227195</f>
        <v>919994227195</v>
      </c>
      <c r="D106" s="22">
        <v>30000.0</v>
      </c>
      <c r="I106" s="22"/>
    </row>
    <row r="107" ht="15.75" customHeight="1">
      <c r="A107" s="314">
        <v>45727.0</v>
      </c>
      <c r="B107" s="22" t="s">
        <v>8733</v>
      </c>
      <c r="C107" s="22">
        <f>447884556235</f>
        <v>447884556235</v>
      </c>
      <c r="D107" s="22">
        <v>30000.0</v>
      </c>
      <c r="I107" s="22"/>
    </row>
    <row r="108" ht="15.75" customHeight="1">
      <c r="A108" s="314">
        <v>45727.0</v>
      </c>
      <c r="B108" s="22" t="s">
        <v>2564</v>
      </c>
      <c r="C108" s="22">
        <v>6.583334015E9</v>
      </c>
      <c r="D108" s="22">
        <v>35000.0</v>
      </c>
      <c r="I108" s="22"/>
    </row>
    <row r="109" ht="15.75" customHeight="1">
      <c r="A109" s="314">
        <v>45727.0</v>
      </c>
      <c r="B109" s="22" t="s">
        <v>298</v>
      </c>
      <c r="C109" s="22">
        <v>6.583334015E9</v>
      </c>
      <c r="D109" s="22">
        <v>30000.0</v>
      </c>
      <c r="I109" s="22"/>
    </row>
    <row r="110" ht="15.75" customHeight="1">
      <c r="A110" s="314">
        <v>45727.0</v>
      </c>
      <c r="B110" s="22" t="s">
        <v>8546</v>
      </c>
      <c r="C110" s="22">
        <v>9.976238655E9</v>
      </c>
      <c r="D110" s="22">
        <v>30000.0</v>
      </c>
      <c r="I110" s="22"/>
    </row>
    <row r="111" ht="15.75" customHeight="1">
      <c r="A111" s="314">
        <v>45727.0</v>
      </c>
      <c r="B111" s="22" t="s">
        <v>8630</v>
      </c>
      <c r="C111" s="22">
        <f>919566110833</f>
        <v>919566110833</v>
      </c>
      <c r="D111" s="22">
        <v>30000.0</v>
      </c>
      <c r="I111" s="22"/>
    </row>
    <row r="112" ht="15.75" customHeight="1">
      <c r="A112" s="314">
        <v>45727.0</v>
      </c>
      <c r="B112" s="22" t="s">
        <v>8734</v>
      </c>
      <c r="C112" s="22">
        <f t="shared" ref="C112:C113" si="2">919535371591</f>
        <v>919535371591</v>
      </c>
      <c r="D112" s="22">
        <v>30000.0</v>
      </c>
      <c r="I112" s="22"/>
    </row>
    <row r="113" ht="15.75" customHeight="1">
      <c r="A113" s="278">
        <v>45758.0</v>
      </c>
      <c r="B113" s="22" t="s">
        <v>8550</v>
      </c>
      <c r="C113" s="22">
        <f t="shared" si="2"/>
        <v>919535371591</v>
      </c>
      <c r="D113" s="22">
        <v>30000.0</v>
      </c>
      <c r="I113" s="22"/>
    </row>
    <row r="114" ht="15.75" customHeight="1">
      <c r="A114" s="278">
        <v>45758.0</v>
      </c>
      <c r="B114" s="22" t="s">
        <v>8551</v>
      </c>
      <c r="C114" s="22">
        <f>919363234677</f>
        <v>919363234677</v>
      </c>
      <c r="D114" s="22">
        <v>30000.0</v>
      </c>
      <c r="I114" s="22"/>
    </row>
    <row r="115" ht="15.75" customHeight="1">
      <c r="A115" s="278">
        <v>45758.0</v>
      </c>
      <c r="B115" s="22" t="s">
        <v>8553</v>
      </c>
      <c r="C115" s="22">
        <f t="shared" ref="C115:C116" si="3">919003512025</f>
        <v>919003512025</v>
      </c>
      <c r="D115" s="22">
        <v>30000.0</v>
      </c>
      <c r="I115" s="22"/>
    </row>
    <row r="116" ht="15.75" customHeight="1">
      <c r="A116" s="278">
        <v>45758.0</v>
      </c>
      <c r="B116" s="22" t="s">
        <v>8735</v>
      </c>
      <c r="C116" s="22">
        <f t="shared" si="3"/>
        <v>919003512025</v>
      </c>
      <c r="D116" s="22">
        <v>30000.0</v>
      </c>
      <c r="I116" s="22"/>
    </row>
    <row r="117" ht="15.75" customHeight="1">
      <c r="A117" s="278">
        <v>45758.0</v>
      </c>
      <c r="B117" s="22" t="s">
        <v>678</v>
      </c>
      <c r="C117" s="22">
        <f>919962650434</f>
        <v>919962650434</v>
      </c>
      <c r="D117" s="22">
        <v>30000.0</v>
      </c>
      <c r="I117" s="22"/>
    </row>
    <row r="118" ht="15.75" customHeight="1">
      <c r="A118" s="278">
        <v>45758.0</v>
      </c>
      <c r="B118" s="22" t="s">
        <v>3278</v>
      </c>
      <c r="C118" s="22">
        <v>9.865287299E9</v>
      </c>
      <c r="D118" s="22">
        <v>30000.0</v>
      </c>
      <c r="I118" s="22"/>
    </row>
    <row r="119" ht="15.75" customHeight="1">
      <c r="A119" s="278">
        <v>45758.0</v>
      </c>
      <c r="B119" s="22" t="s">
        <v>8736</v>
      </c>
      <c r="C119" s="22">
        <f>919980707411</f>
        <v>919980707411</v>
      </c>
      <c r="D119" s="22">
        <v>30000.0</v>
      </c>
      <c r="I119" s="22"/>
    </row>
    <row r="120" ht="15.75" customHeight="1">
      <c r="A120" s="278">
        <v>45758.0</v>
      </c>
      <c r="B120" s="22" t="s">
        <v>8737</v>
      </c>
      <c r="C120" s="22">
        <f>919986077871</f>
        <v>919986077871</v>
      </c>
      <c r="D120" s="22">
        <v>30000.0</v>
      </c>
      <c r="I120" s="22"/>
    </row>
    <row r="121" ht="15.75" customHeight="1">
      <c r="A121" s="278">
        <v>45758.0</v>
      </c>
      <c r="B121" s="22" t="s">
        <v>8738</v>
      </c>
      <c r="C121" s="22">
        <f>917299140243</f>
        <v>917299140243</v>
      </c>
      <c r="D121" s="22">
        <v>30000.0</v>
      </c>
      <c r="I121" s="22"/>
    </row>
    <row r="122" ht="15.75" customHeight="1">
      <c r="A122" s="278">
        <v>45758.0</v>
      </c>
      <c r="B122" s="22" t="s">
        <v>8564</v>
      </c>
      <c r="C122" s="22">
        <v>9.1999434651E11</v>
      </c>
      <c r="D122" s="22">
        <v>30000.0</v>
      </c>
      <c r="I122" s="22"/>
    </row>
    <row r="123" ht="15.75" customHeight="1">
      <c r="A123" s="278">
        <v>45788.0</v>
      </c>
      <c r="B123" s="22" t="s">
        <v>8566</v>
      </c>
      <c r="C123" s="22">
        <f>919790734890</f>
        <v>919790734890</v>
      </c>
      <c r="D123" s="22">
        <v>30000.0</v>
      </c>
      <c r="I123" s="22"/>
    </row>
    <row r="124" ht="15.75" customHeight="1">
      <c r="A124" s="278">
        <v>45788.0</v>
      </c>
      <c r="B124" s="22" t="s">
        <v>562</v>
      </c>
      <c r="C124" s="22">
        <f>919585899189</f>
        <v>919585899189</v>
      </c>
      <c r="D124" s="22">
        <v>30000.0</v>
      </c>
      <c r="F124" s="315"/>
      <c r="I124" s="22"/>
    </row>
    <row r="125" ht="15.75" customHeight="1">
      <c r="A125" s="278">
        <v>45788.0</v>
      </c>
      <c r="B125" s="22" t="s">
        <v>8571</v>
      </c>
      <c r="C125" s="22">
        <v>9.1730535594E11</v>
      </c>
      <c r="D125" s="22">
        <v>30000.0</v>
      </c>
      <c r="I125" s="22"/>
    </row>
    <row r="126" ht="15.75" customHeight="1">
      <c r="A126" s="278">
        <v>45788.0</v>
      </c>
      <c r="B126" s="22" t="s">
        <v>2642</v>
      </c>
      <c r="C126" s="22">
        <f>919840766595</f>
        <v>919840766595</v>
      </c>
      <c r="D126" s="22">
        <v>30000.0</v>
      </c>
      <c r="E126" s="115"/>
      <c r="I126" s="22"/>
    </row>
    <row r="127" ht="15.75" customHeight="1">
      <c r="A127" s="278">
        <v>45788.0</v>
      </c>
      <c r="B127" s="22" t="s">
        <v>8739</v>
      </c>
      <c r="C127" s="22">
        <f>14086664326</f>
        <v>14086664326</v>
      </c>
      <c r="D127" s="22">
        <v>30000.0</v>
      </c>
      <c r="I127" s="22"/>
    </row>
    <row r="128" ht="15.75" customHeight="1">
      <c r="A128" s="278">
        <v>45788.0</v>
      </c>
      <c r="B128" s="22" t="s">
        <v>179</v>
      </c>
      <c r="C128" s="22">
        <f>916383026919</f>
        <v>916383026919</v>
      </c>
      <c r="D128" s="22">
        <v>30000.0</v>
      </c>
      <c r="I128" s="22"/>
    </row>
    <row r="129" ht="15.75" customHeight="1">
      <c r="A129" s="278">
        <v>45788.0</v>
      </c>
      <c r="B129" s="22" t="s">
        <v>3145</v>
      </c>
      <c r="C129" s="22">
        <f>918870221045</f>
        <v>918870221045</v>
      </c>
      <c r="D129" s="22">
        <v>30000.0</v>
      </c>
      <c r="I129" s="22"/>
    </row>
    <row r="130" ht="15.75" customHeight="1">
      <c r="A130" s="278">
        <v>45788.0</v>
      </c>
      <c r="B130" s="22" t="s">
        <v>1641</v>
      </c>
      <c r="C130" s="22">
        <f>919150406606</f>
        <v>919150406606</v>
      </c>
      <c r="D130" s="22">
        <v>30000.0</v>
      </c>
      <c r="I130" s="22"/>
    </row>
    <row r="131" ht="15.75" customHeight="1">
      <c r="A131" s="278">
        <v>45788.0</v>
      </c>
      <c r="B131" s="22" t="s">
        <v>8740</v>
      </c>
      <c r="C131" s="22">
        <v>9.17904519504E11</v>
      </c>
      <c r="D131" s="22">
        <v>30000.0</v>
      </c>
      <c r="I131" s="22"/>
    </row>
    <row r="132" ht="15.75" customHeight="1">
      <c r="A132" s="316">
        <v>45819.0</v>
      </c>
      <c r="B132" s="22" t="s">
        <v>8581</v>
      </c>
      <c r="C132" s="22">
        <f>919092424040</f>
        <v>919092424040</v>
      </c>
      <c r="D132" s="22">
        <v>30000.0</v>
      </c>
      <c r="I132" s="22"/>
    </row>
    <row r="133" ht="15.75" customHeight="1">
      <c r="A133" s="316">
        <v>45819.0</v>
      </c>
      <c r="B133" s="22" t="s">
        <v>8583</v>
      </c>
      <c r="C133" s="22">
        <v>8.883133424E9</v>
      </c>
      <c r="D133" s="22">
        <v>30000.0</v>
      </c>
      <c r="I133" s="22"/>
    </row>
    <row r="134" ht="15.75" customHeight="1">
      <c r="A134" s="316">
        <v>45819.0</v>
      </c>
      <c r="B134" s="22" t="s">
        <v>7129</v>
      </c>
      <c r="C134" s="22">
        <f>919865782168</f>
        <v>919865782168</v>
      </c>
      <c r="D134" s="22">
        <v>30000.0</v>
      </c>
      <c r="I134" s="22"/>
    </row>
    <row r="135" ht="15.75" customHeight="1">
      <c r="A135" s="316">
        <v>45819.0</v>
      </c>
      <c r="B135" s="22" t="s">
        <v>8741</v>
      </c>
      <c r="C135" s="22">
        <v>9.17399747488E11</v>
      </c>
      <c r="D135" s="22">
        <v>30000.0</v>
      </c>
      <c r="I135" s="22"/>
    </row>
    <row r="136" ht="15.75" customHeight="1">
      <c r="A136" s="316">
        <v>45819.0</v>
      </c>
      <c r="B136" s="22" t="s">
        <v>723</v>
      </c>
      <c r="C136" s="22">
        <f>919008299755</f>
        <v>919008299755</v>
      </c>
      <c r="D136" s="22">
        <v>30000.0</v>
      </c>
      <c r="I136" s="22"/>
    </row>
    <row r="137" ht="15.75" customHeight="1">
      <c r="A137" s="316">
        <v>45819.0</v>
      </c>
      <c r="B137" s="22" t="s">
        <v>8589</v>
      </c>
      <c r="C137" s="22">
        <f>919488018188</f>
        <v>919488018188</v>
      </c>
      <c r="D137" s="22">
        <v>30000.0</v>
      </c>
      <c r="I137" s="22"/>
    </row>
    <row r="138" ht="15.75" customHeight="1">
      <c r="A138" s="316">
        <v>45819.0</v>
      </c>
      <c r="B138" s="22" t="s">
        <v>983</v>
      </c>
      <c r="C138" s="22">
        <f>919790511060</f>
        <v>919790511060</v>
      </c>
      <c r="D138" s="22">
        <v>30000.0</v>
      </c>
      <c r="I138" s="22"/>
    </row>
    <row r="139" ht="15.75" customHeight="1">
      <c r="A139" s="316">
        <v>45819.0</v>
      </c>
      <c r="B139" s="22" t="s">
        <v>8742</v>
      </c>
      <c r="C139" s="22">
        <f>13104656732</f>
        <v>13104656732</v>
      </c>
      <c r="D139" s="22">
        <v>30000.0</v>
      </c>
      <c r="I139" s="22"/>
    </row>
    <row r="140" ht="15.75" customHeight="1">
      <c r="A140" s="316">
        <v>45819.0</v>
      </c>
      <c r="B140" s="22" t="s">
        <v>2667</v>
      </c>
      <c r="C140" s="22">
        <v>9.19840699947E11</v>
      </c>
      <c r="D140" s="22">
        <v>30000.0</v>
      </c>
      <c r="I140" s="22"/>
    </row>
    <row r="141" ht="15.75" customHeight="1">
      <c r="A141" s="316">
        <v>45968.0</v>
      </c>
      <c r="B141" s="22" t="s">
        <v>8743</v>
      </c>
      <c r="C141" s="22">
        <f>919003228428</f>
        <v>919003228428</v>
      </c>
      <c r="D141" s="22">
        <v>30000.0</v>
      </c>
      <c r="I141" s="22"/>
    </row>
    <row r="142" ht="15.75" customHeight="1">
      <c r="A142" s="289">
        <v>45849.0</v>
      </c>
      <c r="B142" s="22" t="s">
        <v>2529</v>
      </c>
      <c r="C142" s="22">
        <v>9.19535219257E11</v>
      </c>
      <c r="D142" s="22">
        <v>30000.0</v>
      </c>
      <c r="I142" s="22"/>
    </row>
    <row r="143" ht="15.75" customHeight="1">
      <c r="B143" s="22"/>
      <c r="C143" s="22"/>
      <c r="D143" s="22"/>
      <c r="I143" s="22"/>
    </row>
    <row r="144" ht="15.75" customHeight="1">
      <c r="B144" s="22"/>
      <c r="C144" s="22"/>
      <c r="D144" s="22"/>
      <c r="I144" s="22"/>
    </row>
    <row r="145" ht="15.75" customHeight="1">
      <c r="B145" s="22"/>
      <c r="C145" s="22"/>
      <c r="D145" s="22"/>
      <c r="I145" s="22"/>
    </row>
    <row r="146" ht="15.75" customHeight="1">
      <c r="B146" s="22"/>
      <c r="C146" s="22"/>
      <c r="D146" s="22"/>
      <c r="I146" s="22"/>
    </row>
    <row r="147" ht="15.75" customHeight="1">
      <c r="B147" s="22"/>
      <c r="C147" s="22"/>
      <c r="D147" s="22"/>
      <c r="I147" s="22"/>
    </row>
    <row r="148" ht="15.75" customHeight="1">
      <c r="B148" s="22"/>
      <c r="C148" s="22"/>
      <c r="D148" s="22"/>
      <c r="I148" s="22"/>
    </row>
    <row r="149" ht="15.75" customHeight="1">
      <c r="B149" s="22"/>
      <c r="C149" s="22"/>
      <c r="D149" s="22"/>
      <c r="I149" s="22"/>
    </row>
    <row r="150" ht="15.75" customHeight="1">
      <c r="B150" s="22"/>
      <c r="C150" s="22"/>
      <c r="D150" s="22"/>
      <c r="I150" s="22"/>
    </row>
    <row r="151" ht="15.75" customHeight="1">
      <c r="B151" s="22"/>
      <c r="C151" s="22"/>
      <c r="D151" s="22"/>
      <c r="I151" s="22"/>
    </row>
    <row r="152" ht="15.75" customHeight="1">
      <c r="B152" s="22"/>
      <c r="C152" s="22"/>
      <c r="D152" s="22"/>
      <c r="I152" s="22"/>
    </row>
    <row r="153" ht="15.75" customHeight="1">
      <c r="B153" s="22"/>
      <c r="C153" s="22"/>
      <c r="D153" s="22"/>
      <c r="I153" s="22"/>
    </row>
    <row r="154" ht="15.75" customHeight="1">
      <c r="B154" s="22"/>
      <c r="C154" s="22"/>
      <c r="D154" s="22"/>
      <c r="I154" s="22"/>
    </row>
    <row r="155" ht="15.75" customHeight="1">
      <c r="B155" s="22"/>
      <c r="C155" s="22"/>
      <c r="D155" s="22"/>
      <c r="I155" s="22"/>
    </row>
    <row r="156" ht="15.75" customHeight="1">
      <c r="B156" s="22"/>
      <c r="C156" s="22"/>
      <c r="D156" s="22"/>
      <c r="I156" s="22"/>
    </row>
    <row r="157" ht="15.75" customHeight="1">
      <c r="B157" s="22"/>
      <c r="C157" s="22"/>
      <c r="D157" s="22"/>
      <c r="I157" s="22"/>
    </row>
    <row r="158" ht="15.75" customHeight="1">
      <c r="B158" s="22"/>
      <c r="C158" s="22"/>
      <c r="D158" s="22"/>
      <c r="I158" s="22"/>
    </row>
    <row r="159" ht="15.75" customHeight="1">
      <c r="B159" s="22"/>
      <c r="C159" s="22"/>
      <c r="D159" s="22"/>
      <c r="I159" s="22"/>
    </row>
    <row r="160" ht="15.75" customHeight="1">
      <c r="B160" s="22"/>
      <c r="C160" s="22"/>
      <c r="D160" s="22"/>
      <c r="I160" s="22"/>
    </row>
    <row r="161" ht="15.75" customHeight="1">
      <c r="B161" s="22"/>
      <c r="C161" s="22"/>
      <c r="D161" s="22"/>
      <c r="I161" s="22"/>
    </row>
    <row r="162" ht="15.75" customHeight="1">
      <c r="B162" s="22"/>
      <c r="C162" s="22"/>
      <c r="D162" s="22"/>
      <c r="I162" s="22"/>
    </row>
    <row r="163" ht="15.75" customHeight="1">
      <c r="B163" s="22"/>
      <c r="C163" s="22"/>
      <c r="D163" s="22"/>
      <c r="I163" s="22"/>
    </row>
    <row r="164" ht="15.75" customHeight="1">
      <c r="B164" s="22"/>
      <c r="C164" s="22"/>
      <c r="D164" s="22"/>
      <c r="I164" s="22"/>
    </row>
    <row r="165" ht="15.75" customHeight="1">
      <c r="B165" s="22"/>
      <c r="C165" s="22"/>
      <c r="D165" s="22"/>
      <c r="I165" s="22"/>
    </row>
    <row r="166" ht="15.75" customHeight="1">
      <c r="B166" s="22"/>
      <c r="C166" s="22"/>
      <c r="D166" s="22"/>
      <c r="I166" s="22"/>
    </row>
    <row r="167" ht="15.75" customHeight="1">
      <c r="B167" s="22"/>
      <c r="C167" s="22"/>
      <c r="D167" s="22"/>
      <c r="I167" s="22"/>
    </row>
    <row r="168" ht="15.75" customHeight="1">
      <c r="B168" s="22"/>
      <c r="C168" s="22"/>
      <c r="D168" s="22"/>
      <c r="I168" s="22"/>
    </row>
    <row r="169" ht="15.75" customHeight="1">
      <c r="B169" s="22"/>
      <c r="C169" s="22"/>
      <c r="D169" s="22"/>
      <c r="I169" s="22"/>
    </row>
    <row r="170" ht="15.75" customHeight="1">
      <c r="B170" s="22"/>
      <c r="C170" s="22"/>
      <c r="D170" s="22"/>
      <c r="I170" s="22"/>
    </row>
    <row r="171" ht="15.75" customHeight="1">
      <c r="B171" s="22"/>
      <c r="C171" s="22"/>
      <c r="D171" s="22"/>
      <c r="I171" s="22"/>
    </row>
    <row r="172" ht="15.75" customHeight="1">
      <c r="B172" s="22"/>
      <c r="C172" s="22"/>
      <c r="D172" s="22"/>
      <c r="I172" s="22"/>
    </row>
    <row r="173" ht="15.75" customHeight="1">
      <c r="B173" s="22"/>
      <c r="C173" s="22"/>
      <c r="D173" s="22"/>
      <c r="I173" s="22"/>
    </row>
    <row r="174" ht="15.75" customHeight="1">
      <c r="B174" s="22"/>
      <c r="C174" s="22"/>
      <c r="D174" s="22"/>
      <c r="I174" s="22"/>
    </row>
    <row r="175" ht="15.75" customHeight="1">
      <c r="B175" s="22"/>
      <c r="C175" s="22"/>
      <c r="D175" s="22"/>
      <c r="I175" s="22"/>
    </row>
    <row r="176" ht="15.75" customHeight="1">
      <c r="B176" s="22"/>
      <c r="C176" s="22"/>
      <c r="D176" s="22"/>
      <c r="I176" s="22"/>
    </row>
    <row r="177" ht="15.75" customHeight="1">
      <c r="B177" s="22"/>
      <c r="C177" s="22"/>
      <c r="D177" s="22"/>
      <c r="I177" s="22"/>
    </row>
    <row r="178" ht="15.75" customHeight="1">
      <c r="B178" s="22"/>
      <c r="C178" s="22"/>
      <c r="D178" s="22"/>
      <c r="I178" s="22"/>
    </row>
    <row r="179" ht="15.75" customHeight="1">
      <c r="B179" s="22"/>
      <c r="C179" s="22"/>
      <c r="D179" s="22"/>
      <c r="I179" s="22"/>
    </row>
    <row r="180" ht="15.75" customHeight="1">
      <c r="B180" s="22"/>
      <c r="C180" s="22"/>
      <c r="D180" s="22"/>
      <c r="I180" s="22"/>
    </row>
    <row r="181" ht="15.75" customHeight="1">
      <c r="B181" s="115"/>
    </row>
    <row r="182" ht="15.75" customHeight="1">
      <c r="B182" s="115"/>
    </row>
    <row r="183" ht="15.75" customHeight="1">
      <c r="B183" s="115"/>
    </row>
    <row r="184" ht="15.75" customHeight="1">
      <c r="B184" s="115"/>
    </row>
    <row r="185" ht="15.75" customHeight="1">
      <c r="B185" s="115"/>
    </row>
    <row r="186" ht="15.75" customHeight="1">
      <c r="B186" s="115"/>
    </row>
    <row r="187" ht="15.75" customHeight="1">
      <c r="B187" s="115"/>
    </row>
    <row r="188" ht="15.75" customHeight="1">
      <c r="B188" s="115"/>
    </row>
    <row r="189" ht="15.75" customHeight="1">
      <c r="B189" s="115"/>
    </row>
    <row r="190" ht="15.75" customHeight="1">
      <c r="B190" s="115"/>
    </row>
    <row r="191" ht="15.75" customHeight="1">
      <c r="B191" s="115"/>
    </row>
    <row r="192" ht="15.75" customHeight="1">
      <c r="B192" s="115"/>
    </row>
    <row r="193" ht="15.75" customHeight="1">
      <c r="B193" s="115"/>
    </row>
    <row r="194" ht="15.75" customHeight="1">
      <c r="B194" s="115"/>
    </row>
    <row r="195" ht="15.75" customHeight="1">
      <c r="B195" s="115"/>
    </row>
    <row r="196" ht="15.75" customHeight="1">
      <c r="B196" s="115"/>
    </row>
    <row r="197" ht="15.75" customHeight="1">
      <c r="B197" s="115"/>
    </row>
    <row r="198" ht="15.75" customHeight="1">
      <c r="B198" s="115"/>
    </row>
    <row r="199" ht="15.75" customHeight="1">
      <c r="B199" s="115"/>
    </row>
    <row r="200" ht="15.75" customHeight="1">
      <c r="B200" s="115"/>
    </row>
    <row r="201" ht="15.75" customHeight="1">
      <c r="B201" s="115"/>
    </row>
    <row r="202" ht="15.75" customHeight="1">
      <c r="B202" s="115"/>
    </row>
    <row r="203" ht="15.75" customHeight="1">
      <c r="B203" s="115"/>
    </row>
    <row r="204" ht="15.75" customHeight="1">
      <c r="B204" s="115"/>
    </row>
    <row r="205" ht="15.75" customHeight="1">
      <c r="B205" s="115"/>
    </row>
    <row r="206" ht="15.75" customHeight="1">
      <c r="B206" s="115"/>
    </row>
    <row r="207" ht="15.75" customHeight="1">
      <c r="B207" s="115"/>
    </row>
    <row r="208" ht="15.75" customHeight="1">
      <c r="B208" s="115"/>
    </row>
    <row r="209" ht="15.75" customHeight="1">
      <c r="B209" s="115"/>
    </row>
    <row r="210" ht="15.75" customHeight="1">
      <c r="B210" s="115"/>
    </row>
    <row r="211" ht="15.75" customHeight="1">
      <c r="B211" s="115"/>
    </row>
    <row r="212" ht="15.75" customHeight="1">
      <c r="B212" s="115"/>
    </row>
    <row r="213" ht="15.75" customHeight="1">
      <c r="B213" s="115"/>
    </row>
    <row r="214" ht="15.75" customHeight="1">
      <c r="B214" s="115"/>
    </row>
    <row r="215" ht="15.75" customHeight="1">
      <c r="B215" s="115"/>
    </row>
    <row r="216" ht="15.75" customHeight="1">
      <c r="B216" s="115"/>
    </row>
    <row r="217" ht="15.75" customHeight="1">
      <c r="B217" s="115"/>
    </row>
    <row r="218" ht="15.75" customHeight="1">
      <c r="B218" s="115"/>
    </row>
    <row r="219" ht="15.75" customHeight="1">
      <c r="B219" s="115"/>
    </row>
    <row r="220" ht="15.75" customHeight="1">
      <c r="B220" s="115"/>
    </row>
    <row r="221" ht="15.75" customHeight="1">
      <c r="B221" s="115"/>
    </row>
    <row r="222" ht="15.75" customHeight="1">
      <c r="B222" s="115"/>
    </row>
    <row r="223" ht="15.75" customHeight="1">
      <c r="B223" s="115"/>
    </row>
    <row r="224" ht="15.75" customHeight="1">
      <c r="B224" s="115"/>
    </row>
    <row r="225" ht="15.75" customHeight="1">
      <c r="B225" s="115"/>
    </row>
    <row r="226" ht="15.75" customHeight="1">
      <c r="B226" s="115"/>
    </row>
    <row r="227" ht="15.75" customHeight="1">
      <c r="B227" s="115"/>
    </row>
    <row r="228" ht="15.75" customHeight="1">
      <c r="B228" s="115"/>
    </row>
    <row r="229" ht="15.75" customHeight="1">
      <c r="B229" s="115"/>
    </row>
    <row r="230" ht="15.75" customHeight="1">
      <c r="B230" s="115"/>
    </row>
    <row r="231" ht="15.75" customHeight="1">
      <c r="B231" s="115"/>
    </row>
    <row r="232" ht="15.75" customHeight="1">
      <c r="B232" s="115"/>
    </row>
    <row r="233" ht="15.75" customHeight="1">
      <c r="B233" s="115"/>
    </row>
    <row r="234" ht="15.75" customHeight="1">
      <c r="B234" s="115"/>
    </row>
    <row r="235" ht="15.75" customHeight="1">
      <c r="B235" s="115"/>
    </row>
    <row r="236" ht="15.75" customHeight="1">
      <c r="B236" s="115"/>
    </row>
    <row r="237" ht="15.75" customHeight="1">
      <c r="B237" s="115"/>
    </row>
    <row r="238" ht="15.75" customHeight="1">
      <c r="B238" s="115"/>
    </row>
    <row r="239" ht="15.75" customHeight="1">
      <c r="B239" s="115"/>
    </row>
    <row r="240" ht="15.75" customHeight="1">
      <c r="B240" s="115"/>
    </row>
    <row r="241" ht="15.75" customHeight="1">
      <c r="B241" s="115"/>
    </row>
    <row r="242" ht="15.75" customHeight="1">
      <c r="B242" s="115"/>
    </row>
    <row r="243" ht="15.75" customHeight="1">
      <c r="B243" s="115"/>
    </row>
    <row r="244" ht="15.75" customHeight="1">
      <c r="B244" s="115"/>
    </row>
    <row r="245" ht="15.75" customHeight="1">
      <c r="B245" s="115"/>
    </row>
    <row r="246" ht="15.75" customHeight="1">
      <c r="B246" s="115"/>
    </row>
    <row r="247" ht="15.75" customHeight="1">
      <c r="B247" s="115"/>
    </row>
    <row r="248" ht="15.75" customHeight="1">
      <c r="B248" s="115"/>
    </row>
    <row r="249" ht="15.75" customHeight="1">
      <c r="B249" s="115"/>
    </row>
    <row r="250" ht="15.75" customHeight="1">
      <c r="B250" s="115"/>
    </row>
    <row r="251" ht="15.75" customHeight="1">
      <c r="B251" s="115"/>
    </row>
    <row r="252" ht="15.75" customHeight="1">
      <c r="B252" s="115"/>
    </row>
    <row r="253" ht="15.75" customHeight="1">
      <c r="B253" s="115"/>
    </row>
    <row r="254" ht="15.75" customHeight="1">
      <c r="B254" s="115"/>
    </row>
    <row r="255" ht="15.75" customHeight="1">
      <c r="B255" s="115"/>
    </row>
    <row r="256" ht="15.75" customHeight="1">
      <c r="B256" s="115"/>
    </row>
    <row r="257" ht="15.75" customHeight="1">
      <c r="B257" s="115"/>
    </row>
    <row r="258" ht="15.75" customHeight="1">
      <c r="B258" s="115"/>
    </row>
    <row r="259" ht="15.75" customHeight="1">
      <c r="B259" s="115"/>
    </row>
    <row r="260" ht="15.75" customHeight="1">
      <c r="B260" s="115"/>
    </row>
    <row r="261" ht="15.75" customHeight="1">
      <c r="B261" s="115"/>
    </row>
    <row r="262" ht="15.75" customHeight="1">
      <c r="B262" s="115"/>
    </row>
    <row r="263" ht="15.75" customHeight="1">
      <c r="B263" s="115"/>
    </row>
    <row r="264" ht="15.75" customHeight="1">
      <c r="B264" s="115"/>
    </row>
    <row r="265" ht="15.75" customHeight="1">
      <c r="B265" s="115"/>
    </row>
    <row r="266" ht="15.75" customHeight="1">
      <c r="B266" s="115"/>
    </row>
    <row r="267" ht="15.75" customHeight="1">
      <c r="B267" s="115"/>
    </row>
    <row r="268" ht="15.75" customHeight="1">
      <c r="B268" s="115"/>
    </row>
    <row r="269" ht="15.75" customHeight="1">
      <c r="B269" s="115"/>
    </row>
    <row r="270" ht="15.75" customHeight="1">
      <c r="B270" s="115"/>
    </row>
    <row r="271" ht="15.75" customHeight="1">
      <c r="B271" s="115"/>
    </row>
    <row r="272" ht="15.75" customHeight="1">
      <c r="B272" s="115"/>
    </row>
    <row r="273" ht="15.75" customHeight="1">
      <c r="B273" s="115"/>
    </row>
    <row r="274" ht="15.75" customHeight="1">
      <c r="B274" s="115"/>
    </row>
    <row r="275" ht="15.75" customHeight="1">
      <c r="B275" s="115"/>
    </row>
    <row r="276" ht="15.75" customHeight="1">
      <c r="B276" s="115"/>
    </row>
    <row r="277" ht="15.75" customHeight="1">
      <c r="B277" s="115"/>
    </row>
    <row r="278" ht="15.75" customHeight="1">
      <c r="B278" s="115"/>
    </row>
    <row r="279" ht="15.75" customHeight="1">
      <c r="B279" s="115"/>
    </row>
    <row r="280" ht="15.75" customHeight="1">
      <c r="B280" s="115"/>
    </row>
    <row r="281" ht="15.75" customHeight="1">
      <c r="B281" s="115"/>
    </row>
    <row r="282" ht="15.75" customHeight="1">
      <c r="B282" s="115"/>
    </row>
    <row r="283" ht="15.75" customHeight="1">
      <c r="B283" s="115"/>
    </row>
    <row r="284" ht="15.75" customHeight="1">
      <c r="B284" s="115"/>
    </row>
    <row r="285" ht="15.75" customHeight="1">
      <c r="B285" s="115"/>
    </row>
    <row r="286" ht="15.75" customHeight="1">
      <c r="B286" s="115"/>
    </row>
    <row r="287" ht="15.75" customHeight="1">
      <c r="B287" s="115"/>
    </row>
    <row r="288" ht="15.75" customHeight="1">
      <c r="B288" s="115"/>
    </row>
    <row r="289" ht="15.75" customHeight="1">
      <c r="B289" s="115"/>
    </row>
    <row r="290" ht="15.75" customHeight="1">
      <c r="B290" s="115"/>
    </row>
    <row r="291" ht="15.75" customHeight="1">
      <c r="B291" s="115"/>
    </row>
    <row r="292" ht="15.75" customHeight="1">
      <c r="B292" s="115"/>
    </row>
    <row r="293" ht="15.75" customHeight="1">
      <c r="B293" s="115"/>
    </row>
    <row r="294" ht="15.75" customHeight="1">
      <c r="B294" s="115"/>
    </row>
    <row r="295" ht="15.75" customHeight="1">
      <c r="B295" s="115"/>
    </row>
    <row r="296" ht="15.75" customHeight="1">
      <c r="B296" s="115"/>
    </row>
    <row r="297" ht="15.75" customHeight="1">
      <c r="B297" s="115"/>
    </row>
    <row r="298" ht="15.75" customHeight="1">
      <c r="B298" s="115"/>
    </row>
    <row r="299" ht="15.75" customHeight="1">
      <c r="B299" s="115"/>
    </row>
    <row r="300" ht="15.75" customHeight="1">
      <c r="B300" s="115"/>
    </row>
    <row r="301" ht="15.75" customHeight="1">
      <c r="B301" s="115"/>
    </row>
    <row r="302" ht="15.75" customHeight="1">
      <c r="B302" s="115"/>
    </row>
    <row r="303" ht="15.75" customHeight="1">
      <c r="B303" s="115"/>
    </row>
    <row r="304" ht="15.75" customHeight="1">
      <c r="B304" s="115"/>
    </row>
    <row r="305" ht="15.75" customHeight="1">
      <c r="B305" s="115"/>
    </row>
    <row r="306" ht="15.75" customHeight="1">
      <c r="B306" s="115"/>
    </row>
    <row r="307" ht="15.75" customHeight="1">
      <c r="B307" s="115"/>
    </row>
    <row r="308" ht="15.75" customHeight="1">
      <c r="B308" s="115"/>
    </row>
    <row r="309" ht="15.75" customHeight="1">
      <c r="B309" s="115"/>
    </row>
    <row r="310" ht="15.75" customHeight="1">
      <c r="B310" s="115"/>
    </row>
    <row r="311" ht="15.75" customHeight="1">
      <c r="B311" s="115"/>
    </row>
    <row r="312" ht="15.75" customHeight="1">
      <c r="B312" s="115"/>
    </row>
    <row r="313" ht="15.75" customHeight="1">
      <c r="B313" s="115"/>
    </row>
    <row r="314" ht="15.75" customHeight="1">
      <c r="B314" s="115"/>
    </row>
    <row r="315" ht="15.75" customHeight="1">
      <c r="B315" s="115"/>
    </row>
    <row r="316" ht="15.75" customHeight="1">
      <c r="B316" s="115"/>
    </row>
    <row r="317" ht="15.75" customHeight="1">
      <c r="B317" s="115"/>
    </row>
    <row r="318" ht="15.75" customHeight="1">
      <c r="B318" s="115"/>
    </row>
    <row r="319" ht="15.75" customHeight="1">
      <c r="B319" s="115"/>
    </row>
    <row r="320" ht="15.75" customHeight="1">
      <c r="B320" s="115"/>
    </row>
    <row r="321" ht="15.75" customHeight="1">
      <c r="B321" s="115"/>
    </row>
    <row r="322" ht="15.75" customHeight="1">
      <c r="B322" s="115"/>
    </row>
    <row r="323" ht="15.75" customHeight="1">
      <c r="B323" s="115"/>
    </row>
    <row r="324" ht="15.75" customHeight="1">
      <c r="B324" s="115"/>
    </row>
    <row r="325" ht="15.75" customHeight="1">
      <c r="B325" s="115"/>
    </row>
    <row r="326" ht="15.75" customHeight="1">
      <c r="B326" s="115"/>
    </row>
    <row r="327" ht="15.75" customHeight="1">
      <c r="B327" s="115"/>
    </row>
    <row r="328" ht="15.75" customHeight="1">
      <c r="B328" s="115"/>
    </row>
    <row r="329" ht="15.75" customHeight="1">
      <c r="B329" s="115"/>
    </row>
    <row r="330" ht="15.75" customHeight="1">
      <c r="B330" s="115"/>
    </row>
    <row r="331" ht="15.75" customHeight="1">
      <c r="B331" s="115"/>
    </row>
    <row r="332" ht="15.75" customHeight="1">
      <c r="B332" s="115"/>
    </row>
    <row r="333" ht="15.75" customHeight="1">
      <c r="B333" s="115"/>
    </row>
    <row r="334" ht="15.75" customHeight="1">
      <c r="B334" s="115"/>
    </row>
    <row r="335" ht="15.75" customHeight="1">
      <c r="B335" s="115"/>
    </row>
    <row r="336" ht="15.75" customHeight="1">
      <c r="B336" s="115"/>
    </row>
    <row r="337" ht="15.75" customHeight="1">
      <c r="B337" s="115"/>
    </row>
    <row r="338" ht="15.75" customHeight="1">
      <c r="B338" s="115"/>
    </row>
    <row r="339" ht="15.75" customHeight="1">
      <c r="B339" s="115"/>
    </row>
    <row r="340" ht="15.75" customHeight="1">
      <c r="B340" s="115"/>
    </row>
    <row r="341" ht="15.75" customHeight="1">
      <c r="B341" s="115"/>
    </row>
    <row r="342" ht="15.75" customHeight="1">
      <c r="B342" s="115"/>
    </row>
    <row r="343" ht="15.75" customHeight="1">
      <c r="B343" s="115"/>
    </row>
    <row r="344" ht="15.75" customHeight="1">
      <c r="B344" s="115"/>
    </row>
    <row r="345" ht="15.75" customHeight="1">
      <c r="B345" s="115"/>
    </row>
    <row r="346" ht="15.75" customHeight="1">
      <c r="B346" s="115"/>
    </row>
    <row r="347" ht="15.75" customHeight="1">
      <c r="B347" s="115"/>
    </row>
    <row r="348" ht="15.75" customHeight="1">
      <c r="B348" s="115"/>
    </row>
    <row r="349" ht="15.75" customHeight="1">
      <c r="B349" s="115"/>
    </row>
    <row r="350" ht="15.75" customHeight="1">
      <c r="B350" s="115"/>
    </row>
    <row r="351" ht="15.75" customHeight="1">
      <c r="B351" s="115"/>
    </row>
    <row r="352" ht="15.75" customHeight="1">
      <c r="B352" s="115"/>
    </row>
    <row r="353" ht="15.75" customHeight="1">
      <c r="B353" s="115"/>
    </row>
    <row r="354" ht="15.75" customHeight="1">
      <c r="B354" s="115"/>
    </row>
    <row r="355" ht="15.75" customHeight="1">
      <c r="B355" s="115"/>
    </row>
    <row r="356" ht="15.75" customHeight="1">
      <c r="B356" s="115"/>
    </row>
    <row r="357" ht="15.75" customHeight="1">
      <c r="B357" s="115"/>
    </row>
    <row r="358" ht="15.75" customHeight="1">
      <c r="B358" s="115"/>
    </row>
    <row r="359" ht="15.75" customHeight="1">
      <c r="B359" s="115"/>
    </row>
    <row r="360" ht="15.75" customHeight="1">
      <c r="B360" s="115"/>
    </row>
    <row r="361" ht="15.75" customHeight="1">
      <c r="B361" s="115"/>
    </row>
    <row r="362" ht="15.75" customHeight="1">
      <c r="B362" s="115"/>
    </row>
    <row r="363" ht="15.75" customHeight="1">
      <c r="B363" s="115"/>
    </row>
    <row r="364" ht="15.75" customHeight="1">
      <c r="B364" s="115"/>
    </row>
    <row r="365" ht="15.75" customHeight="1">
      <c r="B365" s="115"/>
    </row>
    <row r="366" ht="15.75" customHeight="1">
      <c r="B366" s="115"/>
    </row>
    <row r="367" ht="15.75" customHeight="1">
      <c r="B367" s="115"/>
    </row>
    <row r="368" ht="15.75" customHeight="1">
      <c r="B368" s="115"/>
    </row>
    <row r="369" ht="15.75" customHeight="1">
      <c r="B369" s="115"/>
    </row>
    <row r="370" ht="15.75" customHeight="1">
      <c r="B370" s="115"/>
    </row>
    <row r="371" ht="15.75" customHeight="1">
      <c r="B371" s="115"/>
    </row>
    <row r="372" ht="15.75" customHeight="1">
      <c r="B372" s="115"/>
    </row>
    <row r="373" ht="15.75" customHeight="1">
      <c r="B373" s="115"/>
    </row>
    <row r="374" ht="15.75" customHeight="1">
      <c r="B374" s="115"/>
    </row>
    <row r="375" ht="15.75" customHeight="1">
      <c r="B375" s="115"/>
    </row>
    <row r="376" ht="15.75" customHeight="1">
      <c r="B376" s="115"/>
    </row>
    <row r="377" ht="15.75" customHeight="1">
      <c r="B377" s="115"/>
    </row>
    <row r="378" ht="15.75" customHeight="1">
      <c r="B378" s="115"/>
    </row>
    <row r="379" ht="15.75" customHeight="1">
      <c r="B379" s="115"/>
    </row>
    <row r="380" ht="15.75" customHeight="1">
      <c r="B380" s="115"/>
    </row>
    <row r="381" ht="15.75" customHeight="1">
      <c r="B381" s="115"/>
    </row>
    <row r="382" ht="15.75" customHeight="1">
      <c r="B382" s="115"/>
    </row>
    <row r="383" ht="15.75" customHeight="1">
      <c r="B383" s="115"/>
    </row>
    <row r="384" ht="15.75" customHeight="1">
      <c r="B384" s="115"/>
    </row>
    <row r="385" ht="15.75" customHeight="1">
      <c r="B385" s="115"/>
    </row>
    <row r="386" ht="15.75" customHeight="1">
      <c r="B386" s="115"/>
    </row>
    <row r="387" ht="15.75" customHeight="1">
      <c r="B387" s="115"/>
    </row>
    <row r="388" ht="15.75" customHeight="1">
      <c r="B388" s="115"/>
    </row>
    <row r="389" ht="15.75" customHeight="1">
      <c r="B389" s="115"/>
    </row>
    <row r="390" ht="15.75" customHeight="1">
      <c r="B390" s="115"/>
    </row>
    <row r="391" ht="15.75" customHeight="1">
      <c r="B391" s="115"/>
    </row>
    <row r="392" ht="15.75" customHeight="1">
      <c r="B392" s="115"/>
    </row>
    <row r="393" ht="15.75" customHeight="1">
      <c r="B393" s="115"/>
    </row>
    <row r="394" ht="15.75" customHeight="1">
      <c r="B394" s="115"/>
    </row>
    <row r="395" ht="15.75" customHeight="1">
      <c r="B395" s="115"/>
    </row>
    <row r="396" ht="15.75" customHeight="1">
      <c r="B396" s="115"/>
    </row>
    <row r="397" ht="15.75" customHeight="1">
      <c r="B397" s="115"/>
    </row>
    <row r="398" ht="15.75" customHeight="1">
      <c r="B398" s="115"/>
    </row>
    <row r="399" ht="15.75" customHeight="1">
      <c r="B399" s="115"/>
    </row>
    <row r="400" ht="15.75" customHeight="1">
      <c r="B400" s="115"/>
    </row>
    <row r="401" ht="15.75" customHeight="1">
      <c r="B401" s="115"/>
    </row>
    <row r="402" ht="15.75" customHeight="1">
      <c r="B402" s="115"/>
    </row>
    <row r="403" ht="15.75" customHeight="1">
      <c r="B403" s="115"/>
    </row>
    <row r="404" ht="15.75" customHeight="1">
      <c r="B404" s="115"/>
    </row>
    <row r="405" ht="15.75" customHeight="1">
      <c r="B405" s="115"/>
    </row>
    <row r="406" ht="15.75" customHeight="1">
      <c r="B406" s="115"/>
    </row>
    <row r="407" ht="15.75" customHeight="1">
      <c r="B407" s="115"/>
    </row>
    <row r="408" ht="15.75" customHeight="1">
      <c r="B408" s="115"/>
    </row>
    <row r="409" ht="15.75" customHeight="1">
      <c r="B409" s="115"/>
    </row>
    <row r="410" ht="15.75" customHeight="1">
      <c r="B410" s="115"/>
    </row>
    <row r="411" ht="15.75" customHeight="1">
      <c r="B411" s="115"/>
    </row>
    <row r="412" ht="15.75" customHeight="1">
      <c r="B412" s="115"/>
    </row>
    <row r="413" ht="15.75" customHeight="1">
      <c r="B413" s="115"/>
    </row>
    <row r="414" ht="15.75" customHeight="1">
      <c r="B414" s="115"/>
    </row>
    <row r="415" ht="15.75" customHeight="1">
      <c r="B415" s="115"/>
    </row>
    <row r="416" ht="15.75" customHeight="1">
      <c r="B416" s="115"/>
    </row>
    <row r="417" ht="15.75" customHeight="1">
      <c r="B417" s="115"/>
    </row>
    <row r="418" ht="15.75" customHeight="1">
      <c r="B418" s="115"/>
    </row>
    <row r="419" ht="15.75" customHeight="1">
      <c r="B419" s="115"/>
    </row>
    <row r="420" ht="15.75" customHeight="1">
      <c r="B420" s="115"/>
    </row>
    <row r="421" ht="15.75" customHeight="1">
      <c r="B421" s="115"/>
    </row>
    <row r="422" ht="15.75" customHeight="1">
      <c r="B422" s="115"/>
    </row>
    <row r="423" ht="15.75" customHeight="1">
      <c r="B423" s="115"/>
    </row>
    <row r="424" ht="15.75" customHeight="1">
      <c r="B424" s="115"/>
    </row>
    <row r="425" ht="15.75" customHeight="1">
      <c r="B425" s="115"/>
    </row>
    <row r="426" ht="15.75" customHeight="1">
      <c r="B426" s="115"/>
    </row>
    <row r="427" ht="15.75" customHeight="1">
      <c r="B427" s="115"/>
    </row>
    <row r="428" ht="15.75" customHeight="1">
      <c r="B428" s="115"/>
    </row>
    <row r="429" ht="15.75" customHeight="1">
      <c r="B429" s="115"/>
    </row>
    <row r="430" ht="15.75" customHeight="1">
      <c r="B430" s="115"/>
    </row>
    <row r="431" ht="15.75" customHeight="1">
      <c r="B431" s="115"/>
    </row>
    <row r="432" ht="15.75" customHeight="1">
      <c r="B432" s="115"/>
    </row>
    <row r="433" ht="15.75" customHeight="1">
      <c r="B433" s="115"/>
    </row>
    <row r="434" ht="15.75" customHeight="1">
      <c r="B434" s="115"/>
    </row>
    <row r="435" ht="15.75" customHeight="1">
      <c r="B435" s="115"/>
    </row>
    <row r="436" ht="15.75" customHeight="1">
      <c r="B436" s="115"/>
    </row>
    <row r="437" ht="15.75" customHeight="1">
      <c r="B437" s="115"/>
    </row>
    <row r="438" ht="15.75" customHeight="1">
      <c r="B438" s="115"/>
    </row>
    <row r="439" ht="15.75" customHeight="1">
      <c r="B439" s="115"/>
    </row>
    <row r="440" ht="15.75" customHeight="1">
      <c r="B440" s="115"/>
    </row>
    <row r="441" ht="15.75" customHeight="1">
      <c r="B441" s="115"/>
    </row>
    <row r="442" ht="15.75" customHeight="1">
      <c r="B442" s="115"/>
    </row>
    <row r="443" ht="15.75" customHeight="1">
      <c r="B443" s="115"/>
    </row>
    <row r="444" ht="15.75" customHeight="1">
      <c r="B444" s="115"/>
    </row>
    <row r="445" ht="15.75" customHeight="1">
      <c r="B445" s="115"/>
    </row>
    <row r="446" ht="15.75" customHeight="1">
      <c r="B446" s="115"/>
    </row>
    <row r="447" ht="15.75" customHeight="1">
      <c r="B447" s="115"/>
    </row>
    <row r="448" ht="15.75" customHeight="1">
      <c r="B448" s="115"/>
    </row>
    <row r="449" ht="15.75" customHeight="1">
      <c r="B449" s="115"/>
    </row>
    <row r="450" ht="15.75" customHeight="1">
      <c r="B450" s="115"/>
    </row>
    <row r="451" ht="15.75" customHeight="1">
      <c r="B451" s="115"/>
    </row>
    <row r="452" ht="15.75" customHeight="1">
      <c r="B452" s="115"/>
    </row>
    <row r="453" ht="15.75" customHeight="1">
      <c r="B453" s="115"/>
    </row>
    <row r="454" ht="15.75" customHeight="1">
      <c r="B454" s="115"/>
    </row>
    <row r="455" ht="15.75" customHeight="1">
      <c r="B455" s="115"/>
    </row>
    <row r="456" ht="15.75" customHeight="1">
      <c r="B456" s="115"/>
    </row>
    <row r="457" ht="15.75" customHeight="1">
      <c r="B457" s="115"/>
    </row>
    <row r="458" ht="15.75" customHeight="1">
      <c r="B458" s="115"/>
    </row>
    <row r="459" ht="15.75" customHeight="1">
      <c r="B459" s="115"/>
    </row>
    <row r="460" ht="15.75" customHeight="1">
      <c r="B460" s="115"/>
    </row>
    <row r="461" ht="15.75" customHeight="1">
      <c r="B461" s="115"/>
    </row>
    <row r="462" ht="15.75" customHeight="1">
      <c r="B462" s="115"/>
    </row>
    <row r="463" ht="15.75" customHeight="1">
      <c r="B463" s="115"/>
    </row>
    <row r="464" ht="15.75" customHeight="1">
      <c r="B464" s="115"/>
    </row>
    <row r="465" ht="15.75" customHeight="1">
      <c r="B465" s="115"/>
    </row>
    <row r="466" ht="15.75" customHeight="1">
      <c r="B466" s="115"/>
    </row>
    <row r="467" ht="15.75" customHeight="1">
      <c r="B467" s="115"/>
    </row>
    <row r="468" ht="15.75" customHeight="1">
      <c r="B468" s="115"/>
    </row>
    <row r="469" ht="15.75" customHeight="1">
      <c r="B469" s="115"/>
    </row>
    <row r="470" ht="15.75" customHeight="1">
      <c r="B470" s="115"/>
    </row>
    <row r="471" ht="15.75" customHeight="1">
      <c r="B471" s="115"/>
    </row>
    <row r="472" ht="15.75" customHeight="1">
      <c r="B472" s="115"/>
    </row>
    <row r="473" ht="15.75" customHeight="1">
      <c r="B473" s="115"/>
    </row>
    <row r="474" ht="15.75" customHeight="1">
      <c r="B474" s="115"/>
    </row>
    <row r="475" ht="15.75" customHeight="1">
      <c r="B475" s="115"/>
    </row>
    <row r="476" ht="15.75" customHeight="1">
      <c r="B476" s="115"/>
    </row>
    <row r="477" ht="15.75" customHeight="1">
      <c r="B477" s="115"/>
    </row>
    <row r="478" ht="15.75" customHeight="1">
      <c r="B478" s="115"/>
    </row>
    <row r="479" ht="15.75" customHeight="1">
      <c r="B479" s="115"/>
    </row>
    <row r="480" ht="15.75" customHeight="1">
      <c r="B480" s="115"/>
    </row>
    <row r="481" ht="15.75" customHeight="1">
      <c r="B481" s="115"/>
    </row>
    <row r="482" ht="15.75" customHeight="1">
      <c r="B482" s="115"/>
    </row>
    <row r="483" ht="15.75" customHeight="1">
      <c r="B483" s="115"/>
    </row>
    <row r="484" ht="15.75" customHeight="1">
      <c r="B484" s="115"/>
    </row>
    <row r="485" ht="15.75" customHeight="1">
      <c r="B485" s="115"/>
    </row>
    <row r="486" ht="15.75" customHeight="1">
      <c r="B486" s="115"/>
    </row>
    <row r="487" ht="15.75" customHeight="1">
      <c r="B487" s="115"/>
    </row>
    <row r="488" ht="15.75" customHeight="1">
      <c r="B488" s="115"/>
    </row>
    <row r="489" ht="15.75" customHeight="1">
      <c r="B489" s="115"/>
    </row>
    <row r="490" ht="15.75" customHeight="1">
      <c r="B490" s="115"/>
    </row>
    <row r="491" ht="15.75" customHeight="1">
      <c r="B491" s="115"/>
    </row>
    <row r="492" ht="15.75" customHeight="1">
      <c r="B492" s="115"/>
    </row>
    <row r="493" ht="15.75" customHeight="1">
      <c r="B493" s="115"/>
    </row>
    <row r="494" ht="15.75" customHeight="1">
      <c r="B494" s="115"/>
    </row>
    <row r="495" ht="15.75" customHeight="1">
      <c r="B495" s="115"/>
    </row>
    <row r="496" ht="15.75" customHeight="1">
      <c r="B496" s="115"/>
    </row>
    <row r="497" ht="15.75" customHeight="1">
      <c r="B497" s="115"/>
    </row>
    <row r="498" ht="15.75" customHeight="1">
      <c r="B498" s="115"/>
    </row>
    <row r="499" ht="15.75" customHeight="1">
      <c r="B499" s="115"/>
    </row>
    <row r="500" ht="15.75" customHeight="1">
      <c r="B500" s="115"/>
    </row>
    <row r="501" ht="15.75" customHeight="1">
      <c r="B501" s="115"/>
    </row>
    <row r="502" ht="15.75" customHeight="1">
      <c r="B502" s="115"/>
    </row>
    <row r="503" ht="15.75" customHeight="1">
      <c r="B503" s="115"/>
    </row>
    <row r="504" ht="15.75" customHeight="1">
      <c r="B504" s="115"/>
    </row>
    <row r="505" ht="15.75" customHeight="1">
      <c r="B505" s="115"/>
    </row>
    <row r="506" ht="15.75" customHeight="1">
      <c r="B506" s="115"/>
    </row>
    <row r="507" ht="15.75" customHeight="1">
      <c r="B507" s="115"/>
    </row>
    <row r="508" ht="15.75" customHeight="1">
      <c r="B508" s="115"/>
    </row>
    <row r="509" ht="15.75" customHeight="1">
      <c r="B509" s="115"/>
    </row>
    <row r="510" ht="15.75" customHeight="1">
      <c r="B510" s="115"/>
    </row>
    <row r="511" ht="15.75" customHeight="1">
      <c r="B511" s="115"/>
    </row>
    <row r="512" ht="15.75" customHeight="1">
      <c r="B512" s="115"/>
    </row>
    <row r="513" ht="15.75" customHeight="1">
      <c r="B513" s="115"/>
    </row>
    <row r="514" ht="15.75" customHeight="1">
      <c r="B514" s="115"/>
    </row>
    <row r="515" ht="15.75" customHeight="1">
      <c r="B515" s="115"/>
    </row>
    <row r="516" ht="15.75" customHeight="1">
      <c r="B516" s="115"/>
    </row>
    <row r="517" ht="15.75" customHeight="1">
      <c r="B517" s="115"/>
    </row>
    <row r="518" ht="15.75" customHeight="1">
      <c r="B518" s="115"/>
    </row>
    <row r="519" ht="15.75" customHeight="1">
      <c r="B519" s="115"/>
    </row>
    <row r="520" ht="15.75" customHeight="1">
      <c r="B520" s="115"/>
    </row>
    <row r="521" ht="15.75" customHeight="1">
      <c r="B521" s="115"/>
    </row>
    <row r="522" ht="15.75" customHeight="1">
      <c r="B522" s="115"/>
    </row>
    <row r="523" ht="15.75" customHeight="1">
      <c r="B523" s="115"/>
    </row>
    <row r="524" ht="15.75" customHeight="1">
      <c r="B524" s="115"/>
    </row>
    <row r="525" ht="15.75" customHeight="1">
      <c r="B525" s="115"/>
    </row>
    <row r="526" ht="15.75" customHeight="1">
      <c r="B526" s="115"/>
    </row>
    <row r="527" ht="15.75" customHeight="1">
      <c r="B527" s="115"/>
    </row>
    <row r="528" ht="15.75" customHeight="1">
      <c r="B528" s="115"/>
    </row>
    <row r="529" ht="15.75" customHeight="1">
      <c r="B529" s="115"/>
    </row>
    <row r="530" ht="15.75" customHeight="1">
      <c r="B530" s="115"/>
    </row>
    <row r="531" ht="15.75" customHeight="1">
      <c r="B531" s="115"/>
    </row>
    <row r="532" ht="15.75" customHeight="1">
      <c r="B532" s="115"/>
    </row>
    <row r="533" ht="15.75" customHeight="1">
      <c r="B533" s="115"/>
    </row>
    <row r="534" ht="15.75" customHeight="1">
      <c r="B534" s="115"/>
    </row>
    <row r="535" ht="15.75" customHeight="1">
      <c r="B535" s="115"/>
    </row>
    <row r="536" ht="15.75" customHeight="1">
      <c r="B536" s="115"/>
    </row>
    <row r="537" ht="15.75" customHeight="1">
      <c r="B537" s="115"/>
    </row>
    <row r="538" ht="15.75" customHeight="1">
      <c r="B538" s="115"/>
    </row>
    <row r="539" ht="15.75" customHeight="1">
      <c r="B539" s="115"/>
    </row>
    <row r="540" ht="15.75" customHeight="1">
      <c r="B540" s="115"/>
    </row>
    <row r="541" ht="15.75" customHeight="1">
      <c r="B541" s="115"/>
    </row>
    <row r="542" ht="15.75" customHeight="1">
      <c r="B542" s="115"/>
    </row>
    <row r="543" ht="15.75" customHeight="1">
      <c r="B543" s="115"/>
    </row>
    <row r="544" ht="15.75" customHeight="1">
      <c r="B544" s="115"/>
    </row>
    <row r="545" ht="15.75" customHeight="1">
      <c r="B545" s="115"/>
    </row>
    <row r="546" ht="15.75" customHeight="1">
      <c r="B546" s="115"/>
    </row>
    <row r="547" ht="15.75" customHeight="1">
      <c r="B547" s="115"/>
    </row>
    <row r="548" ht="15.75" customHeight="1">
      <c r="B548" s="115"/>
    </row>
    <row r="549" ht="15.75" customHeight="1">
      <c r="B549" s="115"/>
    </row>
    <row r="550" ht="15.75" customHeight="1">
      <c r="B550" s="115"/>
    </row>
    <row r="551" ht="15.75" customHeight="1">
      <c r="B551" s="115"/>
    </row>
    <row r="552" ht="15.75" customHeight="1">
      <c r="B552" s="115"/>
    </row>
    <row r="553" ht="15.75" customHeight="1">
      <c r="B553" s="115"/>
    </row>
    <row r="554" ht="15.75" customHeight="1">
      <c r="B554" s="115"/>
    </row>
    <row r="555" ht="15.75" customHeight="1">
      <c r="B555" s="115"/>
    </row>
    <row r="556" ht="15.75" customHeight="1">
      <c r="B556" s="115"/>
    </row>
    <row r="557" ht="15.75" customHeight="1">
      <c r="B557" s="115"/>
    </row>
    <row r="558" ht="15.75" customHeight="1">
      <c r="B558" s="115"/>
    </row>
    <row r="559" ht="15.75" customHeight="1">
      <c r="B559" s="115"/>
    </row>
    <row r="560" ht="15.75" customHeight="1">
      <c r="B560" s="115"/>
    </row>
    <row r="561" ht="15.75" customHeight="1">
      <c r="B561" s="115"/>
    </row>
    <row r="562" ht="15.75" customHeight="1">
      <c r="B562" s="115"/>
    </row>
    <row r="563" ht="15.75" customHeight="1">
      <c r="B563" s="115"/>
    </row>
    <row r="564" ht="15.75" customHeight="1">
      <c r="B564" s="115"/>
    </row>
    <row r="565" ht="15.75" customHeight="1">
      <c r="B565" s="115"/>
    </row>
    <row r="566" ht="15.75" customHeight="1">
      <c r="B566" s="115"/>
    </row>
    <row r="567" ht="15.75" customHeight="1">
      <c r="B567" s="115"/>
    </row>
    <row r="568" ht="15.75" customHeight="1">
      <c r="B568" s="115"/>
    </row>
    <row r="569" ht="15.75" customHeight="1">
      <c r="B569" s="115"/>
    </row>
    <row r="570" ht="15.75" customHeight="1">
      <c r="B570" s="115"/>
    </row>
    <row r="571" ht="15.75" customHeight="1">
      <c r="B571" s="115"/>
    </row>
    <row r="572" ht="15.75" customHeight="1">
      <c r="B572" s="115"/>
    </row>
    <row r="573" ht="15.75" customHeight="1">
      <c r="B573" s="115"/>
    </row>
    <row r="574" ht="15.75" customHeight="1">
      <c r="B574" s="115"/>
    </row>
    <row r="575" ht="15.75" customHeight="1">
      <c r="B575" s="115"/>
    </row>
    <row r="576" ht="15.75" customHeight="1">
      <c r="B576" s="115"/>
    </row>
    <row r="577" ht="15.75" customHeight="1">
      <c r="B577" s="115"/>
    </row>
    <row r="578" ht="15.75" customHeight="1">
      <c r="B578" s="115"/>
    </row>
    <row r="579" ht="15.75" customHeight="1">
      <c r="B579" s="115"/>
    </row>
    <row r="580" ht="15.75" customHeight="1">
      <c r="B580" s="115"/>
    </row>
    <row r="581" ht="15.75" customHeight="1">
      <c r="B581" s="115"/>
    </row>
    <row r="582" ht="15.75" customHeight="1">
      <c r="B582" s="115"/>
    </row>
    <row r="583" ht="15.75" customHeight="1">
      <c r="B583" s="115"/>
    </row>
    <row r="584" ht="15.75" customHeight="1">
      <c r="B584" s="115"/>
    </row>
    <row r="585" ht="15.75" customHeight="1">
      <c r="B585" s="115"/>
    </row>
    <row r="586" ht="15.75" customHeight="1">
      <c r="B586" s="115"/>
    </row>
    <row r="587" ht="15.75" customHeight="1">
      <c r="B587" s="115"/>
    </row>
    <row r="588" ht="15.75" customHeight="1">
      <c r="B588" s="115"/>
    </row>
    <row r="589" ht="15.75" customHeight="1">
      <c r="B589" s="115"/>
    </row>
    <row r="590" ht="15.75" customHeight="1">
      <c r="B590" s="115"/>
    </row>
    <row r="591" ht="15.75" customHeight="1">
      <c r="B591" s="115"/>
    </row>
    <row r="592" ht="15.75" customHeight="1">
      <c r="B592" s="115"/>
    </row>
    <row r="593" ht="15.75" customHeight="1">
      <c r="B593" s="115"/>
    </row>
    <row r="594" ht="15.75" customHeight="1">
      <c r="B594" s="115"/>
    </row>
    <row r="595" ht="15.75" customHeight="1">
      <c r="B595" s="115"/>
    </row>
    <row r="596" ht="15.75" customHeight="1">
      <c r="B596" s="115"/>
    </row>
    <row r="597" ht="15.75" customHeight="1">
      <c r="B597" s="115"/>
    </row>
    <row r="598" ht="15.75" customHeight="1">
      <c r="B598" s="115"/>
    </row>
    <row r="599" ht="15.75" customHeight="1">
      <c r="B599" s="115"/>
    </row>
    <row r="600" ht="15.75" customHeight="1">
      <c r="B600" s="115"/>
    </row>
    <row r="601" ht="15.75" customHeight="1">
      <c r="B601" s="115"/>
    </row>
    <row r="602" ht="15.75" customHeight="1">
      <c r="B602" s="115"/>
    </row>
    <row r="603" ht="15.75" customHeight="1">
      <c r="B603" s="115"/>
    </row>
    <row r="604" ht="15.75" customHeight="1">
      <c r="B604" s="115"/>
    </row>
    <row r="605" ht="15.75" customHeight="1">
      <c r="B605" s="115"/>
    </row>
    <row r="606" ht="15.75" customHeight="1">
      <c r="B606" s="115"/>
    </row>
    <row r="607" ht="15.75" customHeight="1">
      <c r="B607" s="115"/>
    </row>
    <row r="608" ht="15.75" customHeight="1">
      <c r="B608" s="115"/>
    </row>
    <row r="609" ht="15.75" customHeight="1">
      <c r="B609" s="115"/>
    </row>
    <row r="610" ht="15.75" customHeight="1">
      <c r="B610" s="115"/>
    </row>
    <row r="611" ht="15.75" customHeight="1">
      <c r="B611" s="115"/>
    </row>
    <row r="612" ht="15.75" customHeight="1">
      <c r="B612" s="115"/>
    </row>
    <row r="613" ht="15.75" customHeight="1">
      <c r="B613" s="115"/>
    </row>
    <row r="614" ht="15.75" customHeight="1">
      <c r="B614" s="115"/>
    </row>
    <row r="615" ht="15.75" customHeight="1">
      <c r="B615" s="115"/>
    </row>
    <row r="616" ht="15.75" customHeight="1">
      <c r="B616" s="115"/>
    </row>
    <row r="617" ht="15.75" customHeight="1">
      <c r="B617" s="115"/>
    </row>
    <row r="618" ht="15.75" customHeight="1">
      <c r="B618" s="115"/>
    </row>
    <row r="619" ht="15.75" customHeight="1">
      <c r="B619" s="115"/>
    </row>
    <row r="620" ht="15.75" customHeight="1">
      <c r="B620" s="115"/>
    </row>
    <row r="621" ht="15.75" customHeight="1">
      <c r="B621" s="115"/>
    </row>
    <row r="622" ht="15.75" customHeight="1">
      <c r="B622" s="115"/>
    </row>
    <row r="623" ht="15.75" customHeight="1">
      <c r="B623" s="115"/>
    </row>
    <row r="624" ht="15.75" customHeight="1">
      <c r="B624" s="115"/>
    </row>
    <row r="625" ht="15.75" customHeight="1">
      <c r="B625" s="115"/>
    </row>
    <row r="626" ht="15.75" customHeight="1">
      <c r="B626" s="115"/>
    </row>
    <row r="627" ht="15.75" customHeight="1">
      <c r="B627" s="115"/>
    </row>
    <row r="628" ht="15.75" customHeight="1">
      <c r="B628" s="115"/>
    </row>
    <row r="629" ht="15.75" customHeight="1">
      <c r="B629" s="115"/>
    </row>
    <row r="630" ht="15.75" customHeight="1">
      <c r="B630" s="115"/>
    </row>
    <row r="631" ht="15.75" customHeight="1">
      <c r="B631" s="115"/>
    </row>
    <row r="632" ht="15.75" customHeight="1">
      <c r="B632" s="115"/>
    </row>
    <row r="633" ht="15.75" customHeight="1">
      <c r="B633" s="115"/>
    </row>
    <row r="634" ht="15.75" customHeight="1">
      <c r="B634" s="115"/>
    </row>
    <row r="635" ht="15.75" customHeight="1">
      <c r="B635" s="115"/>
    </row>
    <row r="636" ht="15.75" customHeight="1">
      <c r="B636" s="115"/>
    </row>
    <row r="637" ht="15.75" customHeight="1">
      <c r="B637" s="115"/>
    </row>
    <row r="638" ht="15.75" customHeight="1">
      <c r="B638" s="115"/>
    </row>
    <row r="639" ht="15.75" customHeight="1">
      <c r="B639" s="115"/>
    </row>
    <row r="640" ht="15.75" customHeight="1">
      <c r="B640" s="115"/>
    </row>
    <row r="641" ht="15.75" customHeight="1">
      <c r="B641" s="115"/>
    </row>
    <row r="642" ht="15.75" customHeight="1">
      <c r="B642" s="115"/>
    </row>
    <row r="643" ht="15.75" customHeight="1">
      <c r="B643" s="115"/>
    </row>
    <row r="644" ht="15.75" customHeight="1">
      <c r="B644" s="115"/>
    </row>
    <row r="645" ht="15.75" customHeight="1">
      <c r="B645" s="115"/>
    </row>
    <row r="646" ht="15.75" customHeight="1">
      <c r="B646" s="115"/>
    </row>
    <row r="647" ht="15.75" customHeight="1">
      <c r="B647" s="115"/>
    </row>
    <row r="648" ht="15.75" customHeight="1">
      <c r="B648" s="115"/>
    </row>
    <row r="649" ht="15.75" customHeight="1">
      <c r="B649" s="115"/>
    </row>
    <row r="650" ht="15.75" customHeight="1">
      <c r="B650" s="115"/>
    </row>
    <row r="651" ht="15.75" customHeight="1">
      <c r="B651" s="115"/>
    </row>
    <row r="652" ht="15.75" customHeight="1">
      <c r="B652" s="115"/>
    </row>
    <row r="653" ht="15.75" customHeight="1">
      <c r="B653" s="115"/>
    </row>
    <row r="654" ht="15.75" customHeight="1">
      <c r="B654" s="115"/>
    </row>
    <row r="655" ht="15.75" customHeight="1">
      <c r="B655" s="115"/>
    </row>
    <row r="656" ht="15.75" customHeight="1">
      <c r="B656" s="115"/>
    </row>
    <row r="657" ht="15.75" customHeight="1">
      <c r="B657" s="115"/>
    </row>
    <row r="658" ht="15.75" customHeight="1">
      <c r="B658" s="115"/>
    </row>
    <row r="659" ht="15.75" customHeight="1">
      <c r="B659" s="115"/>
    </row>
    <row r="660" ht="15.75" customHeight="1">
      <c r="B660" s="115"/>
    </row>
    <row r="661" ht="15.75" customHeight="1">
      <c r="B661" s="115"/>
    </row>
    <row r="662" ht="15.75" customHeight="1">
      <c r="B662" s="115"/>
    </row>
    <row r="663" ht="15.75" customHeight="1">
      <c r="B663" s="115"/>
    </row>
    <row r="664" ht="15.75" customHeight="1">
      <c r="B664" s="115"/>
    </row>
    <row r="665" ht="15.75" customHeight="1">
      <c r="B665" s="115"/>
    </row>
    <row r="666" ht="15.75" customHeight="1">
      <c r="B666" s="115"/>
    </row>
    <row r="667" ht="15.75" customHeight="1">
      <c r="B667" s="115"/>
    </row>
    <row r="668" ht="15.75" customHeight="1">
      <c r="B668" s="115"/>
    </row>
    <row r="669" ht="15.75" customHeight="1">
      <c r="B669" s="115"/>
    </row>
    <row r="670" ht="15.75" customHeight="1">
      <c r="B670" s="115"/>
    </row>
    <row r="671" ht="15.75" customHeight="1">
      <c r="B671" s="115"/>
    </row>
    <row r="672" ht="15.75" customHeight="1">
      <c r="B672" s="115"/>
    </row>
    <row r="673" ht="15.75" customHeight="1">
      <c r="B673" s="115"/>
    </row>
    <row r="674" ht="15.75" customHeight="1">
      <c r="B674" s="115"/>
    </row>
    <row r="675" ht="15.75" customHeight="1">
      <c r="B675" s="115"/>
    </row>
    <row r="676" ht="15.75" customHeight="1">
      <c r="B676" s="115"/>
    </row>
    <row r="677" ht="15.75" customHeight="1">
      <c r="B677" s="115"/>
    </row>
    <row r="678" ht="15.75" customHeight="1">
      <c r="B678" s="115"/>
    </row>
    <row r="679" ht="15.75" customHeight="1">
      <c r="B679" s="115"/>
    </row>
    <row r="680" ht="15.75" customHeight="1">
      <c r="B680" s="115"/>
    </row>
    <row r="681" ht="15.75" customHeight="1">
      <c r="B681" s="115"/>
    </row>
    <row r="682" ht="15.75" customHeight="1">
      <c r="B682" s="115"/>
    </row>
    <row r="683" ht="15.75" customHeight="1">
      <c r="B683" s="115"/>
    </row>
    <row r="684" ht="15.75" customHeight="1">
      <c r="B684" s="115"/>
    </row>
    <row r="685" ht="15.75" customHeight="1">
      <c r="B685" s="115"/>
    </row>
    <row r="686" ht="15.75" customHeight="1">
      <c r="B686" s="115"/>
    </row>
    <row r="687" ht="15.75" customHeight="1">
      <c r="B687" s="115"/>
    </row>
    <row r="688" ht="15.75" customHeight="1">
      <c r="B688" s="115"/>
    </row>
    <row r="689" ht="15.75" customHeight="1">
      <c r="B689" s="115"/>
    </row>
    <row r="690" ht="15.75" customHeight="1">
      <c r="B690" s="115"/>
    </row>
    <row r="691" ht="15.75" customHeight="1">
      <c r="B691" s="115"/>
    </row>
    <row r="692" ht="15.75" customHeight="1">
      <c r="B692" s="115"/>
    </row>
    <row r="693" ht="15.75" customHeight="1">
      <c r="B693" s="115"/>
    </row>
    <row r="694" ht="15.75" customHeight="1">
      <c r="B694" s="115"/>
    </row>
    <row r="695" ht="15.75" customHeight="1">
      <c r="B695" s="115"/>
    </row>
    <row r="696" ht="15.75" customHeight="1">
      <c r="B696" s="115"/>
    </row>
    <row r="697" ht="15.75" customHeight="1">
      <c r="B697" s="115"/>
    </row>
    <row r="698" ht="15.75" customHeight="1">
      <c r="B698" s="115"/>
    </row>
    <row r="699" ht="15.75" customHeight="1">
      <c r="B699" s="115"/>
    </row>
    <row r="700" ht="15.75" customHeight="1">
      <c r="B700" s="115"/>
    </row>
    <row r="701" ht="15.75" customHeight="1">
      <c r="B701" s="115"/>
    </row>
    <row r="702" ht="15.75" customHeight="1">
      <c r="B702" s="115"/>
    </row>
    <row r="703" ht="15.75" customHeight="1">
      <c r="B703" s="115"/>
    </row>
    <row r="704" ht="15.75" customHeight="1">
      <c r="B704" s="115"/>
    </row>
    <row r="705" ht="15.75" customHeight="1">
      <c r="B705" s="115"/>
    </row>
    <row r="706" ht="15.75" customHeight="1">
      <c r="B706" s="115"/>
    </row>
    <row r="707" ht="15.75" customHeight="1">
      <c r="B707" s="115"/>
    </row>
    <row r="708" ht="15.75" customHeight="1">
      <c r="B708" s="115"/>
    </row>
    <row r="709" ht="15.75" customHeight="1">
      <c r="B709" s="115"/>
    </row>
    <row r="710" ht="15.75" customHeight="1">
      <c r="B710" s="115"/>
    </row>
    <row r="711" ht="15.75" customHeight="1">
      <c r="B711" s="115"/>
    </row>
    <row r="712" ht="15.75" customHeight="1">
      <c r="B712" s="115"/>
    </row>
    <row r="713" ht="15.75" customHeight="1">
      <c r="B713" s="115"/>
    </row>
    <row r="714" ht="15.75" customHeight="1">
      <c r="B714" s="115"/>
    </row>
    <row r="715" ht="15.75" customHeight="1">
      <c r="B715" s="115"/>
    </row>
    <row r="716" ht="15.75" customHeight="1">
      <c r="B716" s="115"/>
    </row>
    <row r="717" ht="15.75" customHeight="1">
      <c r="B717" s="115"/>
    </row>
    <row r="718" ht="15.75" customHeight="1">
      <c r="B718" s="115"/>
    </row>
    <row r="719" ht="15.75" customHeight="1">
      <c r="B719" s="115"/>
    </row>
    <row r="720" ht="15.75" customHeight="1">
      <c r="B720" s="115"/>
    </row>
    <row r="721" ht="15.75" customHeight="1">
      <c r="B721" s="115"/>
    </row>
    <row r="722" ht="15.75" customHeight="1">
      <c r="B722" s="115"/>
    </row>
    <row r="723" ht="15.75" customHeight="1">
      <c r="B723" s="115"/>
    </row>
    <row r="724" ht="15.75" customHeight="1">
      <c r="B724" s="115"/>
    </row>
    <row r="725" ht="15.75" customHeight="1">
      <c r="B725" s="115"/>
    </row>
    <row r="726" ht="15.75" customHeight="1">
      <c r="B726" s="115"/>
    </row>
    <row r="727" ht="15.75" customHeight="1">
      <c r="B727" s="115"/>
    </row>
    <row r="728" ht="15.75" customHeight="1">
      <c r="B728" s="115"/>
    </row>
    <row r="729" ht="15.75" customHeight="1">
      <c r="B729" s="115"/>
    </row>
    <row r="730" ht="15.75" customHeight="1">
      <c r="B730" s="115"/>
    </row>
    <row r="731" ht="15.75" customHeight="1">
      <c r="B731" s="115"/>
    </row>
    <row r="732" ht="15.75" customHeight="1">
      <c r="B732" s="115"/>
    </row>
    <row r="733" ht="15.75" customHeight="1">
      <c r="B733" s="115"/>
    </row>
    <row r="734" ht="15.75" customHeight="1">
      <c r="B734" s="115"/>
    </row>
    <row r="735" ht="15.75" customHeight="1">
      <c r="B735" s="115"/>
    </row>
    <row r="736" ht="15.75" customHeight="1">
      <c r="B736" s="115"/>
    </row>
    <row r="737" ht="15.75" customHeight="1">
      <c r="B737" s="115"/>
    </row>
    <row r="738" ht="15.75" customHeight="1">
      <c r="B738" s="115"/>
    </row>
    <row r="739" ht="15.75" customHeight="1">
      <c r="B739" s="115"/>
    </row>
    <row r="740" ht="15.75" customHeight="1">
      <c r="B740" s="115"/>
    </row>
    <row r="741" ht="15.75" customHeight="1">
      <c r="B741" s="115"/>
    </row>
    <row r="742" ht="15.75" customHeight="1">
      <c r="B742" s="115"/>
    </row>
    <row r="743" ht="15.75" customHeight="1">
      <c r="B743" s="115"/>
    </row>
    <row r="744" ht="15.75" customHeight="1">
      <c r="B744" s="115"/>
    </row>
    <row r="745" ht="15.75" customHeight="1">
      <c r="B745" s="115"/>
    </row>
    <row r="746" ht="15.75" customHeight="1">
      <c r="B746" s="115"/>
    </row>
    <row r="747" ht="15.75" customHeight="1">
      <c r="B747" s="115"/>
    </row>
    <row r="748" ht="15.75" customHeight="1">
      <c r="B748" s="115"/>
    </row>
    <row r="749" ht="15.75" customHeight="1">
      <c r="B749" s="115"/>
    </row>
    <row r="750" ht="15.75" customHeight="1">
      <c r="B750" s="115"/>
    </row>
    <row r="751" ht="15.75" customHeight="1">
      <c r="B751" s="115"/>
    </row>
    <row r="752" ht="15.75" customHeight="1">
      <c r="B752" s="115"/>
    </row>
    <row r="753" ht="15.75" customHeight="1">
      <c r="B753" s="115"/>
    </row>
    <row r="754" ht="15.75" customHeight="1">
      <c r="B754" s="115"/>
    </row>
    <row r="755" ht="15.75" customHeight="1">
      <c r="B755" s="115"/>
    </row>
    <row r="756" ht="15.75" customHeight="1">
      <c r="B756" s="115"/>
    </row>
    <row r="757" ht="15.75" customHeight="1">
      <c r="B757" s="115"/>
    </row>
    <row r="758" ht="15.75" customHeight="1">
      <c r="B758" s="115"/>
    </row>
    <row r="759" ht="15.75" customHeight="1">
      <c r="B759" s="115"/>
    </row>
    <row r="760" ht="15.75" customHeight="1">
      <c r="B760" s="115"/>
    </row>
    <row r="761" ht="15.75" customHeight="1">
      <c r="B761" s="115"/>
    </row>
    <row r="762" ht="15.75" customHeight="1">
      <c r="B762" s="115"/>
    </row>
    <row r="763" ht="15.75" customHeight="1">
      <c r="B763" s="115"/>
    </row>
    <row r="764" ht="15.75" customHeight="1">
      <c r="B764" s="115"/>
    </row>
    <row r="765" ht="15.75" customHeight="1">
      <c r="B765" s="115"/>
    </row>
    <row r="766" ht="15.75" customHeight="1">
      <c r="B766" s="115"/>
    </row>
    <row r="767" ht="15.75" customHeight="1">
      <c r="B767" s="115"/>
    </row>
    <row r="768" ht="15.75" customHeight="1">
      <c r="B768" s="115"/>
    </row>
    <row r="769" ht="15.75" customHeight="1">
      <c r="B769" s="115"/>
    </row>
    <row r="770" ht="15.75" customHeight="1">
      <c r="B770" s="115"/>
    </row>
    <row r="771" ht="15.75" customHeight="1">
      <c r="B771" s="115"/>
    </row>
    <row r="772" ht="15.75" customHeight="1">
      <c r="B772" s="115"/>
    </row>
    <row r="773" ht="15.75" customHeight="1">
      <c r="B773" s="115"/>
    </row>
    <row r="774" ht="15.75" customHeight="1">
      <c r="B774" s="115"/>
    </row>
    <row r="775" ht="15.75" customHeight="1">
      <c r="B775" s="115"/>
    </row>
    <row r="776" ht="15.75" customHeight="1">
      <c r="B776" s="115"/>
    </row>
    <row r="777" ht="15.75" customHeight="1">
      <c r="B777" s="115"/>
    </row>
    <row r="778" ht="15.75" customHeight="1">
      <c r="B778" s="115"/>
    </row>
    <row r="779" ht="15.75" customHeight="1">
      <c r="B779" s="115"/>
    </row>
    <row r="780" ht="15.75" customHeight="1">
      <c r="B780" s="115"/>
    </row>
    <row r="781" ht="15.75" customHeight="1">
      <c r="B781" s="115"/>
    </row>
    <row r="782" ht="15.75" customHeight="1">
      <c r="B782" s="115"/>
    </row>
    <row r="783" ht="15.75" customHeight="1">
      <c r="B783" s="115"/>
    </row>
    <row r="784" ht="15.75" customHeight="1">
      <c r="B784" s="115"/>
    </row>
    <row r="785" ht="15.75" customHeight="1">
      <c r="B785" s="115"/>
    </row>
    <row r="786" ht="15.75" customHeight="1">
      <c r="B786" s="115"/>
    </row>
    <row r="787" ht="15.75" customHeight="1">
      <c r="B787" s="115"/>
    </row>
    <row r="788" ht="15.75" customHeight="1">
      <c r="B788" s="115"/>
    </row>
    <row r="789" ht="15.75" customHeight="1">
      <c r="B789" s="115"/>
    </row>
    <row r="790" ht="15.75" customHeight="1">
      <c r="B790" s="115"/>
    </row>
    <row r="791" ht="15.75" customHeight="1">
      <c r="B791" s="115"/>
    </row>
    <row r="792" ht="15.75" customHeight="1">
      <c r="B792" s="115"/>
    </row>
    <row r="793" ht="15.75" customHeight="1">
      <c r="B793" s="115"/>
    </row>
    <row r="794" ht="15.75" customHeight="1">
      <c r="B794" s="115"/>
    </row>
    <row r="795" ht="15.75" customHeight="1">
      <c r="B795" s="115"/>
    </row>
    <row r="796" ht="15.75" customHeight="1">
      <c r="B796" s="115"/>
    </row>
    <row r="797" ht="15.75" customHeight="1">
      <c r="B797" s="115"/>
    </row>
    <row r="798" ht="15.75" customHeight="1">
      <c r="B798" s="115"/>
    </row>
    <row r="799" ht="15.75" customHeight="1">
      <c r="B799" s="115"/>
    </row>
    <row r="800" ht="15.75" customHeight="1">
      <c r="B800" s="115"/>
    </row>
    <row r="801" ht="15.75" customHeight="1">
      <c r="B801" s="115"/>
    </row>
    <row r="802" ht="15.75" customHeight="1">
      <c r="B802" s="115"/>
    </row>
    <row r="803" ht="15.75" customHeight="1">
      <c r="B803" s="115"/>
    </row>
    <row r="804" ht="15.75" customHeight="1">
      <c r="B804" s="115"/>
    </row>
    <row r="805" ht="15.75" customHeight="1">
      <c r="B805" s="115"/>
    </row>
    <row r="806" ht="15.75" customHeight="1">
      <c r="B806" s="115"/>
    </row>
    <row r="807" ht="15.75" customHeight="1">
      <c r="B807" s="115"/>
    </row>
    <row r="808" ht="15.75" customHeight="1">
      <c r="B808" s="115"/>
    </row>
    <row r="809" ht="15.75" customHeight="1">
      <c r="B809" s="115"/>
    </row>
    <row r="810" ht="15.75" customHeight="1">
      <c r="B810" s="115"/>
    </row>
    <row r="811" ht="15.75" customHeight="1">
      <c r="B811" s="115"/>
    </row>
    <row r="812" ht="15.75" customHeight="1">
      <c r="B812" s="115"/>
    </row>
    <row r="813" ht="15.75" customHeight="1">
      <c r="B813" s="115"/>
    </row>
    <row r="814" ht="15.75" customHeight="1">
      <c r="B814" s="115"/>
    </row>
    <row r="815" ht="15.75" customHeight="1">
      <c r="B815" s="115"/>
    </row>
    <row r="816" ht="15.75" customHeight="1">
      <c r="B816" s="115"/>
    </row>
    <row r="817" ht="15.75" customHeight="1">
      <c r="B817" s="115"/>
    </row>
    <row r="818" ht="15.75" customHeight="1">
      <c r="B818" s="115"/>
    </row>
    <row r="819" ht="15.75" customHeight="1">
      <c r="B819" s="115"/>
    </row>
    <row r="820" ht="15.75" customHeight="1">
      <c r="B820" s="115"/>
    </row>
    <row r="821" ht="15.75" customHeight="1">
      <c r="B821" s="115"/>
    </row>
    <row r="822" ht="15.75" customHeight="1">
      <c r="B822" s="115"/>
    </row>
    <row r="823" ht="15.75" customHeight="1">
      <c r="B823" s="115"/>
    </row>
    <row r="824" ht="15.75" customHeight="1">
      <c r="B824" s="115"/>
    </row>
    <row r="825" ht="15.75" customHeight="1">
      <c r="B825" s="115"/>
    </row>
    <row r="826" ht="15.75" customHeight="1">
      <c r="B826" s="115"/>
    </row>
    <row r="827" ht="15.75" customHeight="1">
      <c r="B827" s="115"/>
    </row>
    <row r="828" ht="15.75" customHeight="1">
      <c r="B828" s="115"/>
    </row>
    <row r="829" ht="15.75" customHeight="1">
      <c r="B829" s="115"/>
    </row>
    <row r="830" ht="15.75" customHeight="1">
      <c r="B830" s="115"/>
    </row>
    <row r="831" ht="15.75" customHeight="1">
      <c r="B831" s="115"/>
    </row>
    <row r="832" ht="15.75" customHeight="1">
      <c r="B832" s="115"/>
    </row>
    <row r="833" ht="15.75" customHeight="1">
      <c r="B833" s="115"/>
    </row>
    <row r="834" ht="15.75" customHeight="1">
      <c r="B834" s="115"/>
    </row>
    <row r="835" ht="15.75" customHeight="1">
      <c r="B835" s="115"/>
    </row>
    <row r="836" ht="15.75" customHeight="1">
      <c r="B836" s="115"/>
    </row>
    <row r="837" ht="15.75" customHeight="1">
      <c r="B837" s="115"/>
    </row>
    <row r="838" ht="15.75" customHeight="1">
      <c r="B838" s="115"/>
    </row>
    <row r="839" ht="15.75" customHeight="1">
      <c r="B839" s="115"/>
    </row>
    <row r="840" ht="15.75" customHeight="1">
      <c r="B840" s="115"/>
    </row>
    <row r="841" ht="15.75" customHeight="1">
      <c r="B841" s="115"/>
    </row>
    <row r="842" ht="15.75" customHeight="1">
      <c r="B842" s="115"/>
    </row>
    <row r="843" ht="15.75" customHeight="1">
      <c r="B843" s="115"/>
    </row>
    <row r="844" ht="15.75" customHeight="1">
      <c r="B844" s="115"/>
    </row>
    <row r="845" ht="15.75" customHeight="1">
      <c r="B845" s="115"/>
    </row>
    <row r="846" ht="15.75" customHeight="1">
      <c r="B846" s="115"/>
    </row>
    <row r="847" ht="15.75" customHeight="1">
      <c r="B847" s="115"/>
    </row>
    <row r="848" ht="15.75" customHeight="1">
      <c r="B848" s="115"/>
    </row>
    <row r="849" ht="15.75" customHeight="1">
      <c r="B849" s="115"/>
    </row>
    <row r="850" ht="15.75" customHeight="1">
      <c r="B850" s="115"/>
    </row>
    <row r="851" ht="15.75" customHeight="1">
      <c r="B851" s="115"/>
    </row>
    <row r="852" ht="15.75" customHeight="1">
      <c r="B852" s="115"/>
    </row>
    <row r="853" ht="15.75" customHeight="1">
      <c r="B853" s="115"/>
    </row>
    <row r="854" ht="15.75" customHeight="1">
      <c r="B854" s="115"/>
    </row>
    <row r="855" ht="15.75" customHeight="1">
      <c r="B855" s="115"/>
    </row>
    <row r="856" ht="15.75" customHeight="1">
      <c r="B856" s="115"/>
    </row>
    <row r="857" ht="15.75" customHeight="1">
      <c r="B857" s="115"/>
    </row>
    <row r="858" ht="15.75" customHeight="1">
      <c r="B858" s="115"/>
    </row>
    <row r="859" ht="15.75" customHeight="1">
      <c r="B859" s="115"/>
    </row>
    <row r="860" ht="15.75" customHeight="1">
      <c r="B860" s="115"/>
    </row>
    <row r="861" ht="15.75" customHeight="1">
      <c r="B861" s="115"/>
    </row>
    <row r="862" ht="15.75" customHeight="1">
      <c r="B862" s="115"/>
    </row>
    <row r="863" ht="15.75" customHeight="1">
      <c r="B863" s="115"/>
    </row>
    <row r="864" ht="15.75" customHeight="1">
      <c r="B864" s="115"/>
    </row>
    <row r="865" ht="15.75" customHeight="1">
      <c r="B865" s="115"/>
    </row>
    <row r="866" ht="15.75" customHeight="1">
      <c r="B866" s="115"/>
    </row>
    <row r="867" ht="15.75" customHeight="1">
      <c r="B867" s="115"/>
    </row>
    <row r="868" ht="15.75" customHeight="1">
      <c r="B868" s="115"/>
    </row>
    <row r="869" ht="15.75" customHeight="1">
      <c r="B869" s="115"/>
    </row>
    <row r="870" ht="15.75" customHeight="1">
      <c r="B870" s="115"/>
    </row>
    <row r="871" ht="15.75" customHeight="1">
      <c r="B871" s="115"/>
    </row>
    <row r="872" ht="15.75" customHeight="1">
      <c r="B872" s="115"/>
    </row>
    <row r="873" ht="15.75" customHeight="1">
      <c r="B873" s="115"/>
    </row>
    <row r="874" ht="15.75" customHeight="1">
      <c r="B874" s="115"/>
    </row>
    <row r="875" ht="15.75" customHeight="1">
      <c r="B875" s="115"/>
    </row>
    <row r="876" ht="15.75" customHeight="1">
      <c r="B876" s="115"/>
    </row>
    <row r="877" ht="15.75" customHeight="1">
      <c r="B877" s="115"/>
    </row>
    <row r="878" ht="15.75" customHeight="1">
      <c r="B878" s="115"/>
    </row>
    <row r="879" ht="15.75" customHeight="1">
      <c r="B879" s="115"/>
    </row>
    <row r="880" ht="15.75" customHeight="1">
      <c r="B880" s="115"/>
    </row>
    <row r="881" ht="15.75" customHeight="1">
      <c r="B881" s="115"/>
    </row>
    <row r="882" ht="15.75" customHeight="1">
      <c r="B882" s="115"/>
    </row>
    <row r="883" ht="15.75" customHeight="1">
      <c r="B883" s="115"/>
    </row>
    <row r="884" ht="15.75" customHeight="1">
      <c r="B884" s="115"/>
    </row>
    <row r="885" ht="15.75" customHeight="1">
      <c r="B885" s="115"/>
    </row>
    <row r="886" ht="15.75" customHeight="1">
      <c r="B886" s="115"/>
    </row>
    <row r="887" ht="15.75" customHeight="1">
      <c r="B887" s="115"/>
    </row>
    <row r="888" ht="15.75" customHeight="1">
      <c r="B888" s="115"/>
    </row>
    <row r="889" ht="15.75" customHeight="1">
      <c r="B889" s="115"/>
    </row>
    <row r="890" ht="15.75" customHeight="1">
      <c r="B890" s="115"/>
    </row>
    <row r="891" ht="15.75" customHeight="1">
      <c r="B891" s="115"/>
    </row>
    <row r="892" ht="15.75" customHeight="1">
      <c r="B892" s="115"/>
    </row>
    <row r="893" ht="15.75" customHeight="1">
      <c r="B893" s="115"/>
    </row>
    <row r="894" ht="15.75" customHeight="1">
      <c r="B894" s="115"/>
    </row>
    <row r="895" ht="15.75" customHeight="1">
      <c r="B895" s="115"/>
    </row>
    <row r="896" ht="15.75" customHeight="1">
      <c r="B896" s="115"/>
    </row>
    <row r="897" ht="15.75" customHeight="1">
      <c r="B897" s="115"/>
    </row>
    <row r="898" ht="15.75" customHeight="1">
      <c r="B898" s="115"/>
    </row>
    <row r="899" ht="15.75" customHeight="1">
      <c r="B899" s="115"/>
    </row>
    <row r="900" ht="15.75" customHeight="1">
      <c r="B900" s="115"/>
    </row>
    <row r="901" ht="15.75" customHeight="1">
      <c r="B901" s="115"/>
    </row>
    <row r="902" ht="15.75" customHeight="1">
      <c r="B902" s="115"/>
    </row>
    <row r="903" ht="15.75" customHeight="1">
      <c r="B903" s="115"/>
    </row>
    <row r="904" ht="15.75" customHeight="1">
      <c r="B904" s="115"/>
    </row>
    <row r="905" ht="15.75" customHeight="1">
      <c r="B905" s="115"/>
    </row>
    <row r="906" ht="15.75" customHeight="1">
      <c r="B906" s="115"/>
    </row>
    <row r="907" ht="15.75" customHeight="1">
      <c r="B907" s="115"/>
    </row>
    <row r="908" ht="15.75" customHeight="1">
      <c r="B908" s="115"/>
    </row>
    <row r="909" ht="15.75" customHeight="1">
      <c r="B909" s="115"/>
    </row>
    <row r="910" ht="15.75" customHeight="1">
      <c r="B910" s="115"/>
    </row>
    <row r="911" ht="15.75" customHeight="1">
      <c r="B911" s="115"/>
    </row>
    <row r="912" ht="15.75" customHeight="1">
      <c r="B912" s="115"/>
    </row>
    <row r="913" ht="15.75" customHeight="1">
      <c r="B913" s="115"/>
    </row>
    <row r="914" ht="15.75" customHeight="1">
      <c r="B914" s="115"/>
    </row>
    <row r="915" ht="15.75" customHeight="1">
      <c r="B915" s="115"/>
    </row>
    <row r="916" ht="15.75" customHeight="1">
      <c r="B916" s="115"/>
    </row>
    <row r="917" ht="15.75" customHeight="1">
      <c r="B917" s="115"/>
    </row>
    <row r="918" ht="15.75" customHeight="1">
      <c r="B918" s="115"/>
    </row>
    <row r="919" ht="15.75" customHeight="1">
      <c r="B919" s="115"/>
    </row>
    <row r="920" ht="15.75" customHeight="1">
      <c r="B920" s="115"/>
    </row>
    <row r="921" ht="15.75" customHeight="1">
      <c r="B921" s="115"/>
    </row>
    <row r="922" ht="15.75" customHeight="1">
      <c r="B922" s="115"/>
    </row>
    <row r="923" ht="15.75" customHeight="1">
      <c r="B923" s="115"/>
    </row>
    <row r="924" ht="15.75" customHeight="1">
      <c r="B924" s="115"/>
    </row>
    <row r="925" ht="15.75" customHeight="1">
      <c r="B925" s="115"/>
    </row>
    <row r="926" ht="15.75" customHeight="1">
      <c r="B926" s="115"/>
    </row>
    <row r="927" ht="15.75" customHeight="1">
      <c r="B927" s="115"/>
    </row>
    <row r="928" ht="15.75" customHeight="1">
      <c r="B928" s="115"/>
    </row>
    <row r="929" ht="15.75" customHeight="1">
      <c r="B929" s="115"/>
    </row>
    <row r="930" ht="15.75" customHeight="1">
      <c r="B930" s="115"/>
    </row>
    <row r="931" ht="15.75" customHeight="1">
      <c r="B931" s="115"/>
    </row>
    <row r="932" ht="15.75" customHeight="1">
      <c r="B932" s="115"/>
    </row>
    <row r="933" ht="15.75" customHeight="1">
      <c r="B933" s="115"/>
    </row>
    <row r="934" ht="15.75" customHeight="1">
      <c r="B934" s="115"/>
    </row>
    <row r="935" ht="15.75" customHeight="1">
      <c r="B935" s="115"/>
    </row>
    <row r="936" ht="15.75" customHeight="1">
      <c r="B936" s="115"/>
    </row>
    <row r="937" ht="15.75" customHeight="1">
      <c r="B937" s="115"/>
    </row>
    <row r="938" ht="15.75" customHeight="1">
      <c r="B938" s="115"/>
    </row>
    <row r="939" ht="15.75" customHeight="1">
      <c r="B939" s="115"/>
    </row>
    <row r="940" ht="15.75" customHeight="1">
      <c r="B940" s="115"/>
    </row>
    <row r="941" ht="15.75" customHeight="1">
      <c r="B941" s="115"/>
    </row>
    <row r="942" ht="15.75" customHeight="1">
      <c r="B942" s="115"/>
    </row>
    <row r="943" ht="15.75" customHeight="1">
      <c r="B943" s="115"/>
    </row>
    <row r="944" ht="15.75" customHeight="1">
      <c r="B944" s="115"/>
    </row>
    <row r="945" ht="15.75" customHeight="1">
      <c r="B945" s="115"/>
    </row>
    <row r="946" ht="15.75" customHeight="1">
      <c r="B946" s="115"/>
    </row>
    <row r="947" ht="15.75" customHeight="1">
      <c r="B947" s="115"/>
    </row>
    <row r="948" ht="15.75" customHeight="1">
      <c r="B948" s="115"/>
    </row>
    <row r="949" ht="15.75" customHeight="1">
      <c r="B949" s="115"/>
    </row>
    <row r="950" ht="15.75" customHeight="1">
      <c r="B950" s="115"/>
    </row>
    <row r="951" ht="15.75" customHeight="1">
      <c r="B951" s="115"/>
    </row>
    <row r="952" ht="15.75" customHeight="1">
      <c r="B952" s="115"/>
    </row>
    <row r="953" ht="15.75" customHeight="1">
      <c r="B953" s="115"/>
    </row>
    <row r="954" ht="15.75" customHeight="1">
      <c r="B954" s="115"/>
    </row>
    <row r="955" ht="15.75" customHeight="1">
      <c r="B955" s="115"/>
    </row>
    <row r="956" ht="15.75" customHeight="1">
      <c r="B956" s="115"/>
    </row>
    <row r="957" ht="15.75" customHeight="1">
      <c r="B957" s="115"/>
    </row>
    <row r="958" ht="15.75" customHeight="1">
      <c r="B958" s="115"/>
    </row>
    <row r="959" ht="15.75" customHeight="1">
      <c r="B959" s="115"/>
    </row>
    <row r="960" ht="15.75" customHeight="1">
      <c r="B960" s="115"/>
    </row>
    <row r="961" ht="15.75" customHeight="1">
      <c r="B961" s="115"/>
    </row>
    <row r="962" ht="15.75" customHeight="1">
      <c r="B962" s="115"/>
    </row>
    <row r="963" ht="15.75" customHeight="1">
      <c r="B963" s="115"/>
    </row>
    <row r="964" ht="15.75" customHeight="1">
      <c r="B964" s="115"/>
    </row>
    <row r="965" ht="15.75" customHeight="1">
      <c r="B965" s="115"/>
    </row>
    <row r="966" ht="15.75" customHeight="1">
      <c r="B966" s="115"/>
    </row>
    <row r="967" ht="15.75" customHeight="1">
      <c r="B967" s="115"/>
    </row>
    <row r="968" ht="15.75" customHeight="1">
      <c r="B968" s="115"/>
    </row>
    <row r="969" ht="15.75" customHeight="1">
      <c r="B969" s="115"/>
    </row>
    <row r="970" ht="15.75" customHeight="1">
      <c r="B970" s="115"/>
    </row>
    <row r="971" ht="15.75" customHeight="1">
      <c r="B971" s="115"/>
    </row>
    <row r="972" ht="15.75" customHeight="1">
      <c r="B972" s="115"/>
    </row>
    <row r="973" ht="15.75" customHeight="1">
      <c r="B973" s="115"/>
    </row>
    <row r="974" ht="15.75" customHeight="1">
      <c r="B974" s="115"/>
    </row>
    <row r="975" ht="15.75" customHeight="1">
      <c r="B975" s="115"/>
    </row>
    <row r="976" ht="15.75" customHeight="1">
      <c r="B976" s="115"/>
    </row>
    <row r="977" ht="15.75" customHeight="1">
      <c r="B977" s="115"/>
    </row>
    <row r="978" ht="15.75" customHeight="1">
      <c r="B978" s="115"/>
    </row>
    <row r="979" ht="15.75" customHeight="1">
      <c r="B979" s="115"/>
    </row>
    <row r="980" ht="15.75" customHeight="1">
      <c r="B980" s="115"/>
    </row>
    <row r="981" ht="15.75" customHeight="1">
      <c r="B981" s="115"/>
    </row>
    <row r="982" ht="15.75" customHeight="1">
      <c r="B982" s="115"/>
    </row>
    <row r="983" ht="15.75" customHeight="1">
      <c r="B983" s="115"/>
    </row>
    <row r="984" ht="15.75" customHeight="1">
      <c r="B984" s="115"/>
    </row>
    <row r="985" ht="15.75" customHeight="1">
      <c r="B985" s="115"/>
    </row>
    <row r="986" ht="15.75" customHeight="1">
      <c r="B986" s="115"/>
    </row>
    <row r="987" ht="15.75" customHeight="1">
      <c r="B987" s="115"/>
    </row>
    <row r="988" ht="15.75" customHeight="1">
      <c r="B988" s="115"/>
    </row>
    <row r="989" ht="15.75" customHeight="1">
      <c r="B989" s="115"/>
    </row>
    <row r="990" ht="15.75" customHeight="1">
      <c r="B990" s="115"/>
    </row>
    <row r="991" ht="15.75" customHeight="1">
      <c r="B991" s="115"/>
    </row>
    <row r="992" ht="15.75" customHeight="1">
      <c r="B992" s="115"/>
    </row>
    <row r="993" ht="15.75" customHeight="1">
      <c r="B993" s="115"/>
    </row>
    <row r="994" ht="15.75" customHeight="1">
      <c r="B994" s="115"/>
    </row>
    <row r="995" ht="15.75" customHeight="1">
      <c r="B995" s="115"/>
    </row>
    <row r="996" ht="15.75" customHeight="1">
      <c r="B996" s="115"/>
    </row>
    <row r="997" ht="15.75" customHeight="1">
      <c r="B997" s="115"/>
    </row>
    <row r="998" ht="15.75" customHeight="1">
      <c r="B998" s="115"/>
    </row>
    <row r="999" ht="15.75" customHeight="1">
      <c r="B999" s="115"/>
    </row>
  </sheetData>
  <conditionalFormatting sqref="I82">
    <cfRule type="expression" dxfId="0" priority="1">
      <formula>COUNTIF($C$1:$C$464,I82)&gt;1</formula>
    </cfRule>
  </conditionalFormatting>
  <conditionalFormatting sqref="I27">
    <cfRule type="expression" dxfId="0" priority="2">
      <formula>COUNTIF($C$1:$C$465,I27)&gt;1</formula>
    </cfRule>
  </conditionalFormatting>
  <conditionalFormatting sqref="I20">
    <cfRule type="expression" dxfId="0" priority="3">
      <formula>COUNTIF($I$1:$I$465,I20)&gt;1</formula>
    </cfRule>
  </conditionalFormatting>
  <conditionalFormatting sqref="I11">
    <cfRule type="expression" dxfId="0" priority="4">
      <formula>COUNTIF($I$1:$I$473,I11)&gt;1</formula>
    </cfRule>
  </conditionalFormatting>
  <conditionalFormatting sqref="C3">
    <cfRule type="cellIs" dxfId="1" priority="5" operator="equal">
      <formula>COUNTIF($C$1:$C$482,C3)&gt;=1</formula>
    </cfRule>
  </conditionalFormatting>
  <conditionalFormatting sqref="C3">
    <cfRule type="expression" dxfId="2" priority="6">
      <formula>COUNTIF($C$1:$C$498,C3)&gt;1</formula>
    </cfRule>
  </conditionalFormatting>
  <conditionalFormatting sqref="I3">
    <cfRule type="expression" dxfId="0" priority="7">
      <formula>COUNTIF($I$1:$I$498,I3)&gt;1</formula>
    </cfRule>
  </conditionalFormatting>
  <conditionalFormatting sqref="I1:I30 I32:I999">
    <cfRule type="expression" dxfId="0" priority="8">
      <formula>COUNTIF($I$1:$I$498,I1)&gt;1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0"/>
    <col customWidth="1" min="3" max="3" width="30.75"/>
  </cols>
  <sheetData>
    <row r="1">
      <c r="A1" s="73" t="s">
        <v>8744</v>
      </c>
    </row>
    <row r="2">
      <c r="A2" s="317" t="s">
        <v>8745</v>
      </c>
      <c r="B2" s="318" t="s">
        <v>8746</v>
      </c>
      <c r="C2" s="318" t="s">
        <v>715</v>
      </c>
    </row>
    <row r="3">
      <c r="A3" s="90">
        <v>1.0</v>
      </c>
      <c r="B3" s="32" t="s">
        <v>8747</v>
      </c>
      <c r="C3" s="32">
        <v>158000.0</v>
      </c>
    </row>
    <row r="4">
      <c r="A4" s="90">
        <v>2.0</v>
      </c>
      <c r="B4" s="32" t="s">
        <v>8748</v>
      </c>
      <c r="C4" s="32">
        <v>8000.0</v>
      </c>
    </row>
    <row r="5">
      <c r="A5" s="90">
        <v>3.0</v>
      </c>
      <c r="B5" s="32" t="s">
        <v>8749</v>
      </c>
      <c r="C5" s="32">
        <v>16000.0</v>
      </c>
    </row>
    <row r="6">
      <c r="A6" s="90">
        <v>4.0</v>
      </c>
      <c r="B6" s="32" t="s">
        <v>8750</v>
      </c>
      <c r="C6" s="32">
        <v>105000.0</v>
      </c>
    </row>
    <row r="7">
      <c r="A7" s="90">
        <v>5.0</v>
      </c>
      <c r="B7" s="32" t="s">
        <v>8751</v>
      </c>
      <c r="C7" s="32">
        <v>14200.0</v>
      </c>
    </row>
    <row r="8">
      <c r="A8" s="90">
        <v>6.0</v>
      </c>
      <c r="B8" s="32" t="s">
        <v>8752</v>
      </c>
      <c r="C8" s="32">
        <v>3300.0</v>
      </c>
    </row>
    <row r="9">
      <c r="A9" s="90">
        <v>7.0</v>
      </c>
      <c r="B9" s="32" t="s">
        <v>8753</v>
      </c>
      <c r="C9" s="32">
        <v>8000.0</v>
      </c>
      <c r="G9" s="291"/>
    </row>
    <row r="10">
      <c r="A10" s="90">
        <v>8.0</v>
      </c>
      <c r="B10" s="32" t="s">
        <v>8754</v>
      </c>
      <c r="C10" s="32">
        <v>125000.0</v>
      </c>
    </row>
    <row r="11">
      <c r="A11" s="90">
        <v>9.0</v>
      </c>
      <c r="B11" s="32" t="s">
        <v>8755</v>
      </c>
      <c r="C11" s="32">
        <v>32000.0</v>
      </c>
    </row>
    <row r="12">
      <c r="A12" s="90">
        <v>10.0</v>
      </c>
      <c r="B12" s="32" t="s">
        <v>8756</v>
      </c>
      <c r="C12" s="32">
        <v>4700.0</v>
      </c>
    </row>
    <row r="13">
      <c r="A13" s="90">
        <v>11.0</v>
      </c>
      <c r="B13" s="32" t="s">
        <v>8757</v>
      </c>
      <c r="C13" s="32">
        <v>32100.0</v>
      </c>
    </row>
    <row r="14">
      <c r="A14" s="90">
        <v>12.0</v>
      </c>
      <c r="B14" s="32" t="s">
        <v>8758</v>
      </c>
      <c r="C14" s="32">
        <v>80000.0</v>
      </c>
    </row>
    <row r="15">
      <c r="A15" s="90">
        <v>13.0</v>
      </c>
      <c r="B15" s="32" t="s">
        <v>8759</v>
      </c>
      <c r="C15" s="32">
        <v>160400.0</v>
      </c>
    </row>
    <row r="16">
      <c r="A16" s="90">
        <v>14.0</v>
      </c>
      <c r="B16" s="32" t="s">
        <v>8760</v>
      </c>
      <c r="C16" s="32">
        <v>35000.0</v>
      </c>
    </row>
    <row r="17">
      <c r="A17" s="90">
        <v>15.0</v>
      </c>
      <c r="B17" s="32" t="s">
        <v>8761</v>
      </c>
      <c r="C17" s="32">
        <v>65000.0</v>
      </c>
      <c r="D17" s="291"/>
    </row>
    <row r="18">
      <c r="A18" s="90">
        <v>16.0</v>
      </c>
      <c r="B18" s="32" t="s">
        <v>8762</v>
      </c>
      <c r="C18" s="32">
        <v>33100.0</v>
      </c>
    </row>
    <row r="19">
      <c r="A19" s="90">
        <v>17.0</v>
      </c>
      <c r="B19" s="32" t="s">
        <v>8763</v>
      </c>
      <c r="C19" s="32">
        <v>35000.0</v>
      </c>
      <c r="D19" s="291"/>
    </row>
    <row r="20">
      <c r="A20" s="90">
        <v>18.0</v>
      </c>
      <c r="B20" s="32" t="s">
        <v>8764</v>
      </c>
      <c r="C20" s="32">
        <v>65000.0</v>
      </c>
    </row>
    <row r="21">
      <c r="A21" s="90">
        <v>19.0</v>
      </c>
      <c r="B21" s="32" t="s">
        <v>8765</v>
      </c>
      <c r="C21" s="32">
        <v>700000.0</v>
      </c>
    </row>
    <row r="23">
      <c r="B23" s="291" t="s">
        <v>8766</v>
      </c>
      <c r="C23" s="291">
        <v>1679800.0</v>
      </c>
    </row>
    <row r="28">
      <c r="B28" s="291"/>
      <c r="C28" s="291"/>
    </row>
  </sheetData>
  <mergeCells count="1">
    <mergeCell ref="A1:C1"/>
  </mergeCells>
  <hyperlinks>
    <hyperlink r:id="rId1" ref="A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4.38"/>
    <col customWidth="1" min="3" max="3" width="31.38"/>
  </cols>
  <sheetData>
    <row r="1">
      <c r="A1" s="73" t="s">
        <v>8744</v>
      </c>
    </row>
    <row r="2">
      <c r="A2" s="317" t="s">
        <v>8767</v>
      </c>
      <c r="B2" s="318" t="s">
        <v>8768</v>
      </c>
      <c r="C2" s="318" t="s">
        <v>715</v>
      </c>
    </row>
    <row r="3">
      <c r="A3" s="90">
        <v>1.0</v>
      </c>
      <c r="B3" s="90" t="s">
        <v>8769</v>
      </c>
      <c r="C3" s="32">
        <v>1276000.0</v>
      </c>
      <c r="E3" s="319"/>
    </row>
    <row r="4">
      <c r="A4" s="90">
        <v>2.0</v>
      </c>
      <c r="B4" s="90" t="s">
        <v>8770</v>
      </c>
      <c r="C4" s="32">
        <v>77699.0</v>
      </c>
      <c r="E4" s="320"/>
    </row>
    <row r="5">
      <c r="A5" s="90">
        <v>3.0</v>
      </c>
      <c r="B5" s="90" t="s">
        <v>8771</v>
      </c>
      <c r="C5" s="32">
        <v>156707.0</v>
      </c>
      <c r="E5" s="321"/>
    </row>
    <row r="6">
      <c r="A6" s="90">
        <v>4.0</v>
      </c>
      <c r="B6" s="90" t="s">
        <v>8772</v>
      </c>
      <c r="C6" s="32">
        <v>3810.0</v>
      </c>
      <c r="E6" s="321"/>
      <c r="F6" s="320"/>
    </row>
    <row r="7" ht="18.75" customHeight="1">
      <c r="A7" s="90">
        <v>5.0</v>
      </c>
      <c r="B7" s="322" t="s">
        <v>8773</v>
      </c>
      <c r="C7" s="32">
        <v>11328.0</v>
      </c>
      <c r="E7" s="321"/>
    </row>
    <row r="8" ht="18.75" customHeight="1">
      <c r="A8" s="90">
        <v>6.0</v>
      </c>
      <c r="B8" s="322" t="s">
        <v>8774</v>
      </c>
      <c r="C8" s="32">
        <v>28389.0</v>
      </c>
      <c r="E8" s="321"/>
      <c r="F8" s="320"/>
    </row>
    <row r="9" ht="18.75" customHeight="1">
      <c r="A9" s="90">
        <v>7.0</v>
      </c>
      <c r="B9" s="322" t="s">
        <v>8759</v>
      </c>
      <c r="C9" s="32">
        <v>382143.0</v>
      </c>
      <c r="E9" s="321"/>
    </row>
    <row r="10" ht="18.75" customHeight="1">
      <c r="A10" s="90">
        <v>8.0</v>
      </c>
      <c r="B10" s="322" t="s">
        <v>8775</v>
      </c>
      <c r="C10" s="32">
        <v>130000.0</v>
      </c>
      <c r="E10" s="321"/>
    </row>
    <row r="11" ht="18.75" customHeight="1">
      <c r="A11" s="90">
        <v>9.0</v>
      </c>
      <c r="B11" s="323" t="s">
        <v>8776</v>
      </c>
      <c r="E11" s="321"/>
    </row>
    <row r="12">
      <c r="A12" s="90"/>
      <c r="B12" s="90" t="s">
        <v>8777</v>
      </c>
      <c r="C12" s="32">
        <v>209450.0</v>
      </c>
      <c r="E12" s="321"/>
    </row>
    <row r="13">
      <c r="A13" s="90"/>
      <c r="B13" s="90" t="s">
        <v>8778</v>
      </c>
      <c r="C13" s="32">
        <v>3297.0</v>
      </c>
      <c r="E13" s="321"/>
      <c r="F13" s="320"/>
    </row>
    <row r="14">
      <c r="A14" s="90"/>
      <c r="B14" s="90" t="s">
        <v>8779</v>
      </c>
      <c r="C14" s="32">
        <v>10228.0</v>
      </c>
      <c r="E14" s="321"/>
      <c r="F14" s="320"/>
    </row>
    <row r="15">
      <c r="A15" s="90">
        <v>10.0</v>
      </c>
      <c r="B15" s="90" t="s">
        <v>8780</v>
      </c>
      <c r="C15" s="32">
        <v>12346.0</v>
      </c>
      <c r="E15" s="321"/>
      <c r="F15" s="320"/>
    </row>
    <row r="16">
      <c r="E16" s="321"/>
    </row>
    <row r="17">
      <c r="B17" s="324" t="s">
        <v>8766</v>
      </c>
      <c r="C17" s="325">
        <v>2301397.0</v>
      </c>
    </row>
    <row r="19">
      <c r="A19" s="90">
        <v>11.0</v>
      </c>
      <c r="B19" s="322" t="s">
        <v>8781</v>
      </c>
      <c r="C19" s="32">
        <v>425.0</v>
      </c>
    </row>
  </sheetData>
  <mergeCells count="1">
    <mergeCell ref="A1:C1"/>
  </mergeCells>
  <hyperlinks>
    <hyperlink r:id="rId1" ref="A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0.5"/>
    <col customWidth="1" min="3" max="3" width="30.5"/>
    <col customWidth="1" min="4" max="4" width="18.0"/>
    <col customWidth="1" min="5" max="5" width="22.88"/>
    <col customWidth="1" min="6" max="6" width="24.5"/>
    <col customWidth="1" min="7" max="7" width="32.75"/>
    <col customWidth="1" min="8" max="8" width="23.75"/>
  </cols>
  <sheetData>
    <row r="1" ht="15.75" customHeight="1">
      <c r="A1" s="326" t="s">
        <v>3328</v>
      </c>
      <c r="B1" s="1" t="s">
        <v>0</v>
      </c>
      <c r="C1" s="1" t="s">
        <v>1</v>
      </c>
      <c r="D1" s="1" t="s">
        <v>713</v>
      </c>
      <c r="E1" s="1" t="s">
        <v>714</v>
      </c>
      <c r="F1" s="1" t="s">
        <v>715</v>
      </c>
      <c r="G1" s="1" t="s">
        <v>716</v>
      </c>
    </row>
    <row r="2" ht="15.75" customHeight="1">
      <c r="A2" s="4">
        <v>1.0</v>
      </c>
      <c r="B2" s="4" t="s">
        <v>8782</v>
      </c>
      <c r="C2" s="4" t="s">
        <v>1006</v>
      </c>
      <c r="D2" s="4">
        <v>9.78771761E9</v>
      </c>
      <c r="E2" s="4">
        <v>1.36910230961E11</v>
      </c>
      <c r="F2" s="4">
        <v>20004.0</v>
      </c>
      <c r="G2" s="4" t="s">
        <v>8783</v>
      </c>
    </row>
    <row r="3" ht="15.75" customHeight="1">
      <c r="A3" s="4">
        <f t="shared" ref="A3:A59" si="1">A2+1</f>
        <v>2</v>
      </c>
      <c r="B3" s="4"/>
      <c r="C3" s="4" t="s">
        <v>543</v>
      </c>
      <c r="D3" s="4">
        <v>9.789666189E9</v>
      </c>
      <c r="E3" s="4">
        <v>5.19566294265E11</v>
      </c>
      <c r="F3" s="4">
        <v>18000.0</v>
      </c>
      <c r="G3" s="4" t="s">
        <v>8784</v>
      </c>
    </row>
    <row r="4" ht="15.75" customHeight="1">
      <c r="A4" s="4">
        <f t="shared" si="1"/>
        <v>3</v>
      </c>
      <c r="B4" s="4"/>
      <c r="C4" s="6" t="s">
        <v>119</v>
      </c>
      <c r="D4" s="6">
        <v>9.790980546E9</v>
      </c>
      <c r="E4" s="4">
        <v>5.56229214186E11</v>
      </c>
      <c r="F4" s="4">
        <v>18000.0</v>
      </c>
      <c r="G4" s="4" t="s">
        <v>8785</v>
      </c>
    </row>
    <row r="5" ht="15.75" customHeight="1">
      <c r="A5" s="4">
        <f t="shared" si="1"/>
        <v>4</v>
      </c>
      <c r="B5" s="4"/>
      <c r="C5" s="6" t="s">
        <v>8786</v>
      </c>
      <c r="D5" s="6">
        <v>9.606838911E9</v>
      </c>
      <c r="E5" s="4">
        <v>1.08125416796E11</v>
      </c>
      <c r="F5" s="4">
        <v>18000.0</v>
      </c>
      <c r="G5" s="4" t="s">
        <v>8787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4">
        <f t="shared" si="1"/>
        <v>5</v>
      </c>
      <c r="B6" s="4" t="s">
        <v>8788</v>
      </c>
      <c r="C6" s="6" t="s">
        <v>8789</v>
      </c>
      <c r="D6" s="6">
        <v>3.3665405859E10</v>
      </c>
      <c r="E6" s="4">
        <v>1.628583245E9</v>
      </c>
      <c r="F6" s="4">
        <v>18000.0</v>
      </c>
      <c r="G6" s="4" t="s">
        <v>8790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>
        <f t="shared" si="1"/>
        <v>6</v>
      </c>
      <c r="B7" s="4"/>
      <c r="C7" s="6" t="s">
        <v>8791</v>
      </c>
      <c r="D7" s="6">
        <v>9.677138994E9</v>
      </c>
      <c r="E7" s="4">
        <v>5.56248476005E11</v>
      </c>
      <c r="F7" s="4">
        <v>18000.0</v>
      </c>
      <c r="G7" s="4" t="s">
        <v>8784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>
        <f t="shared" si="1"/>
        <v>7</v>
      </c>
      <c r="B8" s="4"/>
      <c r="C8" s="6" t="s">
        <v>2293</v>
      </c>
      <c r="D8" s="6">
        <v>9.677869159E9</v>
      </c>
      <c r="E8" s="4">
        <v>5.56236897293E11</v>
      </c>
      <c r="F8" s="4">
        <v>18000.0</v>
      </c>
      <c r="G8" s="4" t="s">
        <v>8785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3.75" customHeight="1">
      <c r="A9" s="4">
        <f t="shared" si="1"/>
        <v>8</v>
      </c>
      <c r="B9" s="4"/>
      <c r="C9" s="6" t="s">
        <v>8714</v>
      </c>
      <c r="D9" s="6">
        <v>4.47452888832E11</v>
      </c>
      <c r="E9" s="4"/>
      <c r="F9" s="4">
        <v>21700.0</v>
      </c>
      <c r="G9" s="4" t="s">
        <v>8792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4">
        <f t="shared" si="1"/>
        <v>9</v>
      </c>
      <c r="B10" s="4"/>
      <c r="C10" s="6" t="s">
        <v>8793</v>
      </c>
      <c r="D10" s="6">
        <v>9.597445511E9</v>
      </c>
      <c r="E10" s="4">
        <v>7.19837414146E11</v>
      </c>
      <c r="F10" s="4">
        <v>18000.0</v>
      </c>
      <c r="G10" s="4" t="s">
        <v>8794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">
        <f t="shared" si="1"/>
        <v>10</v>
      </c>
      <c r="B11" s="4" t="s">
        <v>8795</v>
      </c>
      <c r="C11" s="6" t="s">
        <v>8796</v>
      </c>
      <c r="D11" s="6">
        <v>9.442347263E9</v>
      </c>
      <c r="E11" s="4">
        <v>1.08238559229E11</v>
      </c>
      <c r="F11" s="4">
        <v>18000.0</v>
      </c>
      <c r="G11" s="4" t="s">
        <v>8790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>
        <f t="shared" si="1"/>
        <v>11</v>
      </c>
      <c r="B12" s="4"/>
      <c r="C12" s="6" t="s">
        <v>8797</v>
      </c>
      <c r="D12" s="6">
        <v>9.496958495E9</v>
      </c>
      <c r="E12" s="4">
        <v>4.84009611883E11</v>
      </c>
      <c r="F12" s="4">
        <v>18000.0</v>
      </c>
      <c r="G12" s="4" t="s">
        <v>8798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74.25" customHeight="1">
      <c r="A13" s="4">
        <f t="shared" si="1"/>
        <v>12</v>
      </c>
      <c r="B13" s="4"/>
      <c r="C13" s="6" t="s">
        <v>3288</v>
      </c>
      <c r="D13" s="6">
        <v>9.36056747E9</v>
      </c>
      <c r="E13" s="4">
        <v>5.19898993764E11</v>
      </c>
      <c r="F13" s="4">
        <v>21537.0</v>
      </c>
      <c r="G13" s="4" t="s">
        <v>8799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>
        <f t="shared" si="1"/>
        <v>13</v>
      </c>
      <c r="B14" s="4"/>
      <c r="C14" s="6" t="s">
        <v>8800</v>
      </c>
      <c r="D14" s="6">
        <v>6.581971862E9</v>
      </c>
      <c r="E14" s="4">
        <v>1.08257565413E11</v>
      </c>
      <c r="F14" s="4">
        <v>18000.0</v>
      </c>
      <c r="G14" s="4" t="s">
        <v>8801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>
        <f t="shared" si="1"/>
        <v>14</v>
      </c>
      <c r="B15" s="4"/>
      <c r="C15" s="6" t="s">
        <v>36</v>
      </c>
      <c r="D15" s="6">
        <v>9.63235276E9</v>
      </c>
      <c r="E15" s="4">
        <v>5.56449615514E11</v>
      </c>
      <c r="F15" s="4">
        <v>18000.0</v>
      </c>
      <c r="G15" s="4" t="s">
        <v>8785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>
        <f t="shared" si="1"/>
        <v>15</v>
      </c>
      <c r="B16" s="4"/>
      <c r="C16" s="6" t="s">
        <v>8802</v>
      </c>
      <c r="D16" s="6">
        <v>3.3616630081E10</v>
      </c>
      <c r="E16" s="4">
        <v>1.631689692E9</v>
      </c>
      <c r="F16" s="4">
        <v>18000.0</v>
      </c>
      <c r="G16" s="4" t="s">
        <v>8790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>
        <f t="shared" si="1"/>
        <v>16</v>
      </c>
      <c r="B17" s="4"/>
      <c r="C17" s="6" t="s">
        <v>8803</v>
      </c>
      <c r="D17" s="6">
        <v>9.445663686E9</v>
      </c>
      <c r="E17" s="4">
        <v>5.19976809309E11</v>
      </c>
      <c r="F17" s="4">
        <v>18000.0</v>
      </c>
      <c r="G17" s="4" t="s">
        <v>8804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>
        <f t="shared" si="1"/>
        <v>17</v>
      </c>
      <c r="B18" s="4"/>
      <c r="C18" s="6" t="s">
        <v>600</v>
      </c>
      <c r="D18" s="6">
        <v>9.994688326E9</v>
      </c>
      <c r="E18" s="4">
        <v>1.08343733122E11</v>
      </c>
      <c r="F18" s="4">
        <v>18000.0</v>
      </c>
      <c r="G18" s="4" t="s">
        <v>8805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>
        <f t="shared" si="1"/>
        <v>18</v>
      </c>
      <c r="B19" s="4"/>
      <c r="C19" s="6" t="s">
        <v>8806</v>
      </c>
      <c r="D19" s="6">
        <v>8.531011316E9</v>
      </c>
      <c r="E19" s="4">
        <v>5.20074745347E11</v>
      </c>
      <c r="F19" s="4">
        <v>18000.0</v>
      </c>
      <c r="G19" s="4" t="s">
        <v>8807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>
        <f t="shared" si="1"/>
        <v>19</v>
      </c>
      <c r="B20" s="6" t="s">
        <v>8808</v>
      </c>
      <c r="C20" s="6" t="s">
        <v>8809</v>
      </c>
      <c r="D20" s="6">
        <v>9.94034516E9</v>
      </c>
      <c r="E20" s="6">
        <v>5.56779652219E11</v>
      </c>
      <c r="F20" s="6">
        <v>18000.0</v>
      </c>
      <c r="G20" s="6" t="s">
        <v>8784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>
        <f t="shared" si="1"/>
        <v>20</v>
      </c>
      <c r="B21" s="4"/>
      <c r="C21" s="6" t="s">
        <v>8810</v>
      </c>
      <c r="D21" s="6">
        <v>9.941475754E9</v>
      </c>
      <c r="E21" s="4">
        <v>1.08428525403E11</v>
      </c>
      <c r="F21" s="4">
        <v>18000.0</v>
      </c>
      <c r="G21" s="4" t="s">
        <v>8811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>
        <f t="shared" si="1"/>
        <v>21</v>
      </c>
      <c r="B22" s="4"/>
      <c r="C22" s="6" t="s">
        <v>5541</v>
      </c>
      <c r="D22" s="6" t="s">
        <v>8812</v>
      </c>
      <c r="E22" s="4">
        <v>1.08445616054E11</v>
      </c>
      <c r="F22" s="4">
        <v>18000.0</v>
      </c>
      <c r="G22" s="4" t="s">
        <v>8811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>
        <f t="shared" si="1"/>
        <v>22</v>
      </c>
      <c r="B23" s="4"/>
      <c r="C23" s="6" t="s">
        <v>2893</v>
      </c>
      <c r="D23" s="6">
        <v>9.740507799E9</v>
      </c>
      <c r="E23" s="4">
        <v>5.56808280263E11</v>
      </c>
      <c r="F23" s="4">
        <v>18000.0</v>
      </c>
      <c r="G23" s="4" t="s">
        <v>8811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>
        <f t="shared" si="1"/>
        <v>23</v>
      </c>
      <c r="B24" s="4"/>
      <c r="C24" s="6" t="s">
        <v>2380</v>
      </c>
      <c r="D24" s="6">
        <v>8.07254008E9</v>
      </c>
      <c r="E24" s="4">
        <v>5.56803486643E11</v>
      </c>
      <c r="F24" s="4">
        <v>18000.0</v>
      </c>
      <c r="G24" s="4" t="s">
        <v>8807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>
        <f t="shared" si="1"/>
        <v>24</v>
      </c>
      <c r="B25" s="4"/>
      <c r="C25" s="6" t="s">
        <v>8813</v>
      </c>
      <c r="D25" s="6">
        <v>9.71543056387E11</v>
      </c>
      <c r="E25" s="4" t="s">
        <v>8814</v>
      </c>
      <c r="F25" s="4">
        <v>18000.0</v>
      </c>
      <c r="G25" s="4" t="s">
        <v>8815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>
        <f t="shared" si="1"/>
        <v>25</v>
      </c>
      <c r="B26" s="4"/>
      <c r="C26" s="6" t="s">
        <v>8816</v>
      </c>
      <c r="D26" s="6">
        <v>9.600994486E9</v>
      </c>
      <c r="E26" s="4">
        <v>5.20211432254E11</v>
      </c>
      <c r="F26" s="4">
        <v>18000.0</v>
      </c>
      <c r="G26" s="4" t="s">
        <v>8815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>
        <f t="shared" si="1"/>
        <v>26</v>
      </c>
      <c r="B27" s="4"/>
      <c r="C27" s="6" t="s">
        <v>8817</v>
      </c>
      <c r="D27" s="6">
        <v>6.381630128E9</v>
      </c>
      <c r="E27" s="4">
        <v>5.20253441709E11</v>
      </c>
      <c r="F27" s="4">
        <v>18000.0</v>
      </c>
      <c r="G27" s="4" t="s">
        <v>8818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>
        <f t="shared" si="1"/>
        <v>27</v>
      </c>
      <c r="B28" s="4"/>
      <c r="C28" s="6" t="s">
        <v>8819</v>
      </c>
      <c r="D28" s="6">
        <v>8.940870545E9</v>
      </c>
      <c r="E28" s="4">
        <v>6.88060648156E11</v>
      </c>
      <c r="F28" s="4">
        <v>18000.0</v>
      </c>
      <c r="G28" s="4" t="s">
        <v>8804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>
        <f t="shared" si="1"/>
        <v>28</v>
      </c>
      <c r="B29" s="4"/>
      <c r="C29" s="6" t="s">
        <v>8820</v>
      </c>
      <c r="D29" s="6">
        <v>9.00320232E9</v>
      </c>
      <c r="E29" s="4">
        <v>5.20231726135E11</v>
      </c>
      <c r="F29" s="4">
        <v>18000.0</v>
      </c>
      <c r="G29" s="4" t="s">
        <v>8821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>
        <f t="shared" si="1"/>
        <v>29</v>
      </c>
      <c r="B30" s="4"/>
      <c r="C30" s="6" t="s">
        <v>615</v>
      </c>
      <c r="D30" s="6">
        <v>9.942019151E9</v>
      </c>
      <c r="E30" s="4">
        <v>5.202441475E11</v>
      </c>
      <c r="F30" s="4">
        <v>18000.0</v>
      </c>
      <c r="G30" s="4" t="s">
        <v>8815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>
        <f t="shared" si="1"/>
        <v>30</v>
      </c>
      <c r="B31" s="4"/>
      <c r="C31" s="6" t="s">
        <v>8822</v>
      </c>
      <c r="D31" s="6">
        <v>7.200189404E9</v>
      </c>
      <c r="E31" s="4">
        <v>5.20388892881E11</v>
      </c>
      <c r="F31" s="4">
        <v>18000.0</v>
      </c>
      <c r="G31" s="4" t="s">
        <v>8823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>
        <f t="shared" si="1"/>
        <v>31</v>
      </c>
      <c r="B32" s="4"/>
      <c r="C32" s="6" t="s">
        <v>437</v>
      </c>
      <c r="D32" s="6">
        <v>7.418182825E9</v>
      </c>
      <c r="E32" s="4">
        <v>5.20317009239E11</v>
      </c>
      <c r="F32" s="4">
        <v>18000.0</v>
      </c>
      <c r="G32" s="4" t="s">
        <v>8815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>
        <f t="shared" si="1"/>
        <v>32</v>
      </c>
      <c r="B33" s="4"/>
      <c r="C33" s="6" t="s">
        <v>8824</v>
      </c>
      <c r="D33" s="6">
        <v>8.975766128E9</v>
      </c>
      <c r="E33" s="4">
        <v>5.56933253414E11</v>
      </c>
      <c r="F33" s="4">
        <v>18000.0</v>
      </c>
      <c r="G33" s="4" t="s">
        <v>8825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>
        <f t="shared" si="1"/>
        <v>33</v>
      </c>
      <c r="B34" s="4"/>
      <c r="C34" s="6" t="s">
        <v>8826</v>
      </c>
      <c r="D34" s="6">
        <v>9.046650201E9</v>
      </c>
      <c r="E34" s="4">
        <v>6.88131454916E11</v>
      </c>
      <c r="F34" s="4">
        <v>18000.0</v>
      </c>
      <c r="G34" s="4" t="s">
        <v>8798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>
        <f t="shared" si="1"/>
        <v>34</v>
      </c>
      <c r="B35" s="4"/>
      <c r="C35" s="6" t="s">
        <v>8827</v>
      </c>
      <c r="D35" s="6">
        <v>6.36436865E9</v>
      </c>
      <c r="E35" s="4">
        <v>5.57007465478E11</v>
      </c>
      <c r="F35" s="4">
        <v>18000.0</v>
      </c>
      <c r="G35" s="4" t="s">
        <v>8785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>
        <f t="shared" si="1"/>
        <v>35</v>
      </c>
      <c r="B36" s="4"/>
      <c r="C36" s="6" t="s">
        <v>8828</v>
      </c>
      <c r="D36" s="6">
        <v>9.159295023E9</v>
      </c>
      <c r="E36" s="4">
        <v>5.20412748873E11</v>
      </c>
      <c r="F36" s="4">
        <v>18000.0</v>
      </c>
      <c r="G36" s="4" t="s">
        <v>8815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>
        <f t="shared" si="1"/>
        <v>36</v>
      </c>
      <c r="B37" s="4"/>
      <c r="C37" s="6" t="s">
        <v>8829</v>
      </c>
      <c r="D37" s="6">
        <v>9.480186489E9</v>
      </c>
      <c r="E37" s="4" t="s">
        <v>8830</v>
      </c>
      <c r="F37" s="4">
        <v>18000.0</v>
      </c>
      <c r="G37" s="4" t="s">
        <v>8831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>
        <f t="shared" si="1"/>
        <v>37</v>
      </c>
      <c r="B38" s="4" t="s">
        <v>8832</v>
      </c>
      <c r="C38" s="6" t="s">
        <v>5659</v>
      </c>
      <c r="D38" s="6" t="s">
        <v>8833</v>
      </c>
      <c r="E38" s="4"/>
      <c r="F38" s="4">
        <v>22500.0</v>
      </c>
      <c r="G38" s="4" t="s">
        <v>8831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>
        <f t="shared" si="1"/>
        <v>38</v>
      </c>
      <c r="B39" s="4"/>
      <c r="C39" s="6" t="s">
        <v>40</v>
      </c>
      <c r="D39" s="6">
        <v>8.75483875E9</v>
      </c>
      <c r="E39" s="4">
        <v>7.18419005613E11</v>
      </c>
      <c r="F39" s="4">
        <v>18000.0</v>
      </c>
      <c r="G39" s="4" t="s">
        <v>8821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>
        <f t="shared" si="1"/>
        <v>39</v>
      </c>
      <c r="B40" s="4"/>
      <c r="C40" s="6" t="s">
        <v>8834</v>
      </c>
      <c r="D40" s="6">
        <v>6.381748026E9</v>
      </c>
      <c r="E40" s="4">
        <v>1.08625301913E11</v>
      </c>
      <c r="F40" s="4">
        <v>18000.0</v>
      </c>
      <c r="G40" s="4" t="s">
        <v>8785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>
        <f t="shared" si="1"/>
        <v>40</v>
      </c>
      <c r="B41" s="4"/>
      <c r="C41" s="6" t="s">
        <v>512</v>
      </c>
      <c r="D41" s="6">
        <v>9.486078611E9</v>
      </c>
      <c r="E41" s="4">
        <v>1.08632955654E11</v>
      </c>
      <c r="F41" s="4">
        <v>18000.0</v>
      </c>
      <c r="G41" s="4" t="s">
        <v>8785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>
        <f t="shared" si="1"/>
        <v>41</v>
      </c>
      <c r="B42" s="4"/>
      <c r="C42" s="6" t="s">
        <v>8835</v>
      </c>
      <c r="D42" s="6" t="s">
        <v>8836</v>
      </c>
      <c r="E42" s="4"/>
      <c r="F42" s="4">
        <v>20303.0</v>
      </c>
      <c r="G42" s="4" t="s">
        <v>8785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>
        <f t="shared" si="1"/>
        <v>42</v>
      </c>
      <c r="B43" s="4"/>
      <c r="C43" s="4" t="s">
        <v>8837</v>
      </c>
      <c r="D43" s="4" t="s">
        <v>8838</v>
      </c>
      <c r="E43" s="4">
        <v>1.643479349E9</v>
      </c>
      <c r="F43" s="4">
        <v>36000.0</v>
      </c>
      <c r="G43" s="4" t="s">
        <v>8839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>
        <f t="shared" si="1"/>
        <v>43</v>
      </c>
      <c r="B44" s="4"/>
      <c r="C44" s="4" t="s">
        <v>8840</v>
      </c>
      <c r="D44" s="4">
        <v>7.406393681E9</v>
      </c>
      <c r="E44" s="4">
        <v>5.2073524299E11</v>
      </c>
      <c r="F44" s="4">
        <v>18000.0</v>
      </c>
      <c r="G44" s="4" t="s">
        <v>8815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>
        <f t="shared" si="1"/>
        <v>44</v>
      </c>
      <c r="B45" s="4"/>
      <c r="C45" s="4" t="s">
        <v>8841</v>
      </c>
      <c r="D45" s="4">
        <v>9.95216002E9</v>
      </c>
      <c r="E45" s="4">
        <v>5.20802619891E11</v>
      </c>
      <c r="F45" s="4">
        <v>18000.0</v>
      </c>
      <c r="G45" s="4" t="s">
        <v>8815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>
        <f t="shared" si="1"/>
        <v>45</v>
      </c>
      <c r="B46" s="4"/>
      <c r="C46" s="4" t="s">
        <v>8842</v>
      </c>
      <c r="D46" s="4">
        <v>9.865348272E9</v>
      </c>
      <c r="E46" s="4">
        <v>5.20837929018E11</v>
      </c>
      <c r="F46" s="4">
        <v>18000.0</v>
      </c>
      <c r="G46" s="4" t="s">
        <v>8798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>
        <f t="shared" si="1"/>
        <v>46</v>
      </c>
      <c r="B47" s="4"/>
      <c r="C47" s="4" t="s">
        <v>1664</v>
      </c>
      <c r="D47" s="4">
        <v>9.108843489E9</v>
      </c>
      <c r="E47" s="4">
        <v>5.3624101695E10</v>
      </c>
      <c r="F47" s="4">
        <v>18000.0</v>
      </c>
      <c r="G47" s="4" t="s">
        <v>8843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>
        <f t="shared" si="1"/>
        <v>47</v>
      </c>
      <c r="B48" s="4"/>
      <c r="C48" s="4" t="s">
        <v>8844</v>
      </c>
      <c r="D48" s="4">
        <v>9.677434611E9</v>
      </c>
      <c r="E48" s="4">
        <v>2.0350533671E11</v>
      </c>
      <c r="F48" s="4">
        <v>18000.0</v>
      </c>
      <c r="G48" s="4" t="s">
        <v>8801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>
        <f t="shared" si="1"/>
        <v>48</v>
      </c>
      <c r="B49" s="4"/>
      <c r="C49" s="4" t="s">
        <v>1502</v>
      </c>
      <c r="D49" s="4">
        <v>9.865189806E9</v>
      </c>
      <c r="E49" s="4">
        <v>1.08877623924E11</v>
      </c>
      <c r="F49" s="4">
        <v>18000.0</v>
      </c>
      <c r="G49" s="4" t="s">
        <v>8845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>
        <f t="shared" si="1"/>
        <v>49</v>
      </c>
      <c r="B50" s="4">
        <v>29.0</v>
      </c>
      <c r="C50" s="4" t="s">
        <v>8846</v>
      </c>
      <c r="D50" s="4" t="s">
        <v>8847</v>
      </c>
      <c r="E50" s="4">
        <v>5.21053878502E11</v>
      </c>
      <c r="F50" s="4">
        <v>18000.0</v>
      </c>
      <c r="G50" s="4" t="s">
        <v>8804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>
        <f t="shared" si="1"/>
        <v>50</v>
      </c>
      <c r="B51" s="4"/>
      <c r="C51" s="4" t="s">
        <v>8848</v>
      </c>
      <c r="D51" s="4" t="s">
        <v>676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>
        <f t="shared" si="1"/>
        <v>51</v>
      </c>
      <c r="B52" s="4"/>
      <c r="C52" s="4" t="s">
        <v>8849</v>
      </c>
      <c r="D52" s="4">
        <v>9.900438812E9</v>
      </c>
      <c r="E52" s="4">
        <v>5.2118255199E11</v>
      </c>
      <c r="F52" s="4">
        <v>18000.0</v>
      </c>
      <c r="G52" s="4" t="s">
        <v>8815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>
        <f t="shared" si="1"/>
        <v>52</v>
      </c>
      <c r="B53" s="4"/>
      <c r="C53" s="4" t="s">
        <v>8850</v>
      </c>
      <c r="D53" s="4">
        <v>9.688930316E9</v>
      </c>
      <c r="E53" s="4">
        <v>1.08948962572E11</v>
      </c>
      <c r="F53" s="4">
        <v>20703.0</v>
      </c>
      <c r="G53" s="4" t="s">
        <v>8851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>
        <f t="shared" si="1"/>
        <v>53</v>
      </c>
      <c r="B54" s="4"/>
      <c r="C54" s="4" t="s">
        <v>3883</v>
      </c>
      <c r="D54" s="4">
        <v>9.94465081E9</v>
      </c>
      <c r="E54" s="4">
        <v>5.21113769058E11</v>
      </c>
      <c r="F54" s="4">
        <v>18000.0</v>
      </c>
      <c r="G54" s="4" t="s">
        <v>8818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54.75" customHeight="1">
      <c r="A55" s="4">
        <f t="shared" si="1"/>
        <v>54</v>
      </c>
      <c r="B55" s="4"/>
      <c r="C55" s="4" t="s">
        <v>8852</v>
      </c>
      <c r="D55" s="4"/>
      <c r="E55" s="4" t="s">
        <v>8853</v>
      </c>
      <c r="F55" s="4">
        <v>61004.0</v>
      </c>
      <c r="G55" s="4" t="s">
        <v>8854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>
        <f t="shared" si="1"/>
        <v>55</v>
      </c>
      <c r="B56" s="4"/>
      <c r="C56" s="4" t="s">
        <v>8855</v>
      </c>
      <c r="D56" s="4">
        <v>7.812888256E9</v>
      </c>
      <c r="E56" s="4">
        <v>2.88138224411E11</v>
      </c>
      <c r="F56" s="4">
        <v>18000.0</v>
      </c>
      <c r="G56" s="4" t="s">
        <v>8804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>
        <f t="shared" si="1"/>
        <v>56</v>
      </c>
      <c r="B57" s="4"/>
      <c r="C57" s="4" t="s">
        <v>8856</v>
      </c>
      <c r="D57" s="4">
        <v>9.865782168E9</v>
      </c>
      <c r="E57" s="4">
        <v>5.21224513273E11</v>
      </c>
      <c r="F57" s="4">
        <v>18000.0</v>
      </c>
      <c r="G57" s="4" t="s">
        <v>8857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>
        <f t="shared" si="1"/>
        <v>57</v>
      </c>
      <c r="B58" s="4"/>
      <c r="C58" s="4" t="s">
        <v>2576</v>
      </c>
      <c r="D58" s="4">
        <v>9.841107109E9</v>
      </c>
      <c r="E58" s="4">
        <v>5.21248351271E11</v>
      </c>
      <c r="F58" s="4">
        <v>18000.0</v>
      </c>
      <c r="G58" s="4" t="s">
        <v>8818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>
        <f t="shared" si="1"/>
        <v>58</v>
      </c>
      <c r="B59" s="4"/>
      <c r="C59" s="4" t="s">
        <v>8858</v>
      </c>
      <c r="D59" s="4">
        <v>4.47988256246E11</v>
      </c>
      <c r="E59" s="4"/>
      <c r="F59" s="4">
        <v>21500.0</v>
      </c>
      <c r="G59" s="4" t="s">
        <v>8859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1"/>
      <c r="C61" s="27" t="s">
        <v>8860</v>
      </c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1"/>
      <c r="B62" s="1"/>
      <c r="C62" s="1"/>
      <c r="D62" s="1"/>
      <c r="E62" s="1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>
        <f>A59+1</f>
        <v>59</v>
      </c>
      <c r="B63" s="4"/>
      <c r="C63" s="4" t="s">
        <v>8861</v>
      </c>
      <c r="D63" s="4">
        <v>9.655668839E9</v>
      </c>
      <c r="E63" s="4">
        <v>5.21319414363E11</v>
      </c>
      <c r="F63" s="4">
        <v>18000.0</v>
      </c>
      <c r="G63" s="4" t="s">
        <v>8831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>
        <f t="shared" ref="A64:A214" si="2">A63+1</f>
        <v>60</v>
      </c>
      <c r="B64" s="4"/>
      <c r="C64" s="4" t="s">
        <v>8862</v>
      </c>
      <c r="D64" s="4">
        <v>9.865360381E9</v>
      </c>
      <c r="E64" s="4">
        <v>5.57918421955E11</v>
      </c>
      <c r="F64" s="4">
        <v>18000.0</v>
      </c>
      <c r="G64" s="4" t="s">
        <v>8801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>
        <f t="shared" si="2"/>
        <v>61</v>
      </c>
      <c r="B65" s="4"/>
      <c r="C65" s="4" t="s">
        <v>8863</v>
      </c>
      <c r="D65" s="4">
        <v>7.093257424E9</v>
      </c>
      <c r="E65" s="4">
        <v>5.21423366697E11</v>
      </c>
      <c r="F65" s="4">
        <v>18000.0</v>
      </c>
      <c r="G65" s="4" t="s">
        <v>8864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>
        <f t="shared" si="2"/>
        <v>62</v>
      </c>
      <c r="B66" s="4"/>
      <c r="C66" s="4" t="s">
        <v>8865</v>
      </c>
      <c r="D66" s="4">
        <v>7.90413481E9</v>
      </c>
      <c r="E66" s="4">
        <v>5.21448562867E11</v>
      </c>
      <c r="F66" s="4">
        <v>18000.0</v>
      </c>
      <c r="G66" s="4" t="s">
        <v>8864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>
        <f t="shared" si="2"/>
        <v>63</v>
      </c>
      <c r="B67" s="4"/>
      <c r="C67" s="4" t="s">
        <v>95</v>
      </c>
      <c r="D67" s="4">
        <v>9.840075075E9</v>
      </c>
      <c r="E67" s="4">
        <v>5.21579276302E11</v>
      </c>
      <c r="F67" s="4">
        <v>18000.0</v>
      </c>
      <c r="G67" s="4" t="s">
        <v>8818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>
        <f t="shared" si="2"/>
        <v>64</v>
      </c>
      <c r="B68" s="4"/>
      <c r="C68" s="4" t="s">
        <v>8866</v>
      </c>
      <c r="D68" s="4">
        <v>9.71568917316E11</v>
      </c>
      <c r="E68" s="4" t="s">
        <v>8867</v>
      </c>
      <c r="F68" s="4">
        <v>18000.0</v>
      </c>
      <c r="G68" s="4" t="s">
        <v>8815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>
        <f t="shared" si="2"/>
        <v>65</v>
      </c>
      <c r="B69" s="4"/>
      <c r="C69" s="4" t="s">
        <v>8868</v>
      </c>
      <c r="D69" s="4">
        <v>8.883133424E9</v>
      </c>
      <c r="E69" s="4">
        <v>1.09159306373E11</v>
      </c>
      <c r="F69" s="4">
        <v>18000.0</v>
      </c>
      <c r="G69" s="4" t="s">
        <v>8815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4">
        <f t="shared" si="2"/>
        <v>66</v>
      </c>
      <c r="B70" s="4"/>
      <c r="C70" s="4" t="s">
        <v>387</v>
      </c>
      <c r="D70" s="4">
        <v>9.37104862E9</v>
      </c>
      <c r="E70" s="4">
        <v>5.58131578531E11</v>
      </c>
      <c r="F70" s="4">
        <v>18000.0</v>
      </c>
      <c r="G70" s="4" t="s">
        <v>8798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>
        <f t="shared" si="2"/>
        <v>67</v>
      </c>
      <c r="B71" s="4"/>
      <c r="C71" s="4" t="s">
        <v>8869</v>
      </c>
      <c r="D71" s="4">
        <v>8.754456124E9</v>
      </c>
      <c r="E71" s="4">
        <v>5.21596175365E11</v>
      </c>
      <c r="F71" s="4">
        <v>18000.0</v>
      </c>
      <c r="G71" s="4" t="s">
        <v>8811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4">
        <f t="shared" si="2"/>
        <v>68</v>
      </c>
      <c r="B72" s="4"/>
      <c r="C72" s="4" t="s">
        <v>8870</v>
      </c>
      <c r="D72" s="4" t="s">
        <v>8871</v>
      </c>
      <c r="E72" s="4">
        <v>2.74699466288E11</v>
      </c>
      <c r="F72" s="4">
        <v>18000.0</v>
      </c>
      <c r="G72" s="4" t="s">
        <v>8811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>
        <f t="shared" si="2"/>
        <v>69</v>
      </c>
      <c r="B73" s="4"/>
      <c r="C73" s="4" t="s">
        <v>8872</v>
      </c>
      <c r="D73" s="4">
        <v>9.444049349E9</v>
      </c>
      <c r="E73" s="4"/>
      <c r="F73" s="4">
        <v>18000.0</v>
      </c>
      <c r="G73" s="4" t="s">
        <v>8804</v>
      </c>
    </row>
    <row r="74" ht="15.75" customHeight="1">
      <c r="A74" s="4">
        <f t="shared" si="2"/>
        <v>70</v>
      </c>
      <c r="B74" s="4"/>
      <c r="C74" s="4" t="s">
        <v>8873</v>
      </c>
      <c r="D74" s="4">
        <v>9.444935326E9</v>
      </c>
      <c r="E74" s="4">
        <v>5.21626750942E11</v>
      </c>
      <c r="F74" s="4">
        <v>18000.0</v>
      </c>
      <c r="G74" s="4" t="s">
        <v>8874</v>
      </c>
    </row>
    <row r="75" ht="15.75" customHeight="1">
      <c r="A75" s="4">
        <f t="shared" si="2"/>
        <v>71</v>
      </c>
      <c r="B75" s="4"/>
      <c r="C75" s="4" t="s">
        <v>8875</v>
      </c>
      <c r="D75" s="4">
        <v>9.901044807E9</v>
      </c>
      <c r="E75" s="4">
        <v>5.216242516E11</v>
      </c>
      <c r="F75" s="4">
        <v>18000.0</v>
      </c>
      <c r="G75" s="4" t="s">
        <v>8790</v>
      </c>
    </row>
    <row r="76" ht="15.75" customHeight="1">
      <c r="A76" s="4">
        <f t="shared" si="2"/>
        <v>72</v>
      </c>
      <c r="B76" s="4"/>
      <c r="C76" s="4" t="s">
        <v>119</v>
      </c>
      <c r="D76" s="4">
        <v>9.080988068E9</v>
      </c>
      <c r="E76" s="4"/>
      <c r="F76" s="4">
        <v>18000.0</v>
      </c>
      <c r="G76" s="4" t="s">
        <v>8831</v>
      </c>
    </row>
    <row r="77" ht="15.75" customHeight="1">
      <c r="A77" s="4">
        <f t="shared" si="2"/>
        <v>73</v>
      </c>
      <c r="B77" s="4"/>
      <c r="C77" s="4" t="s">
        <v>458</v>
      </c>
      <c r="D77" s="4">
        <v>9.71566731125E11</v>
      </c>
      <c r="E77" s="4">
        <v>4.43911903127E11</v>
      </c>
      <c r="F77" s="4">
        <v>21500.0</v>
      </c>
      <c r="G77" s="4" t="s">
        <v>8876</v>
      </c>
    </row>
    <row r="78" ht="15.75" customHeight="1">
      <c r="A78" s="4">
        <f t="shared" si="2"/>
        <v>74</v>
      </c>
      <c r="B78" s="4"/>
      <c r="C78" s="4" t="s">
        <v>8877</v>
      </c>
      <c r="D78" s="4">
        <v>8.220706255E9</v>
      </c>
      <c r="E78" s="4">
        <v>5.58359114948E11</v>
      </c>
      <c r="F78" s="4">
        <v>18000.0</v>
      </c>
      <c r="G78" s="4" t="s">
        <v>8815</v>
      </c>
    </row>
    <row r="79" ht="15.75" customHeight="1">
      <c r="A79" s="4">
        <f t="shared" si="2"/>
        <v>75</v>
      </c>
      <c r="B79" s="4"/>
      <c r="C79" s="4" t="s">
        <v>8878</v>
      </c>
      <c r="D79" s="4">
        <v>6.383323164E9</v>
      </c>
      <c r="E79" s="4">
        <v>5.58335817765E11</v>
      </c>
      <c r="F79" s="4">
        <v>18000.0</v>
      </c>
      <c r="G79" s="4" t="s">
        <v>8811</v>
      </c>
    </row>
    <row r="80" ht="15.75" customHeight="1">
      <c r="A80" s="4">
        <f t="shared" si="2"/>
        <v>76</v>
      </c>
      <c r="B80" s="4"/>
      <c r="C80" s="4" t="s">
        <v>8879</v>
      </c>
      <c r="D80" s="4">
        <v>9.385672927E9</v>
      </c>
      <c r="E80" s="4">
        <v>5.21754178868E11</v>
      </c>
      <c r="F80" s="4">
        <v>18000.0</v>
      </c>
      <c r="G80" s="4" t="s">
        <v>8811</v>
      </c>
    </row>
    <row r="81" ht="15.75" customHeight="1">
      <c r="A81" s="4">
        <f t="shared" si="2"/>
        <v>77</v>
      </c>
      <c r="B81" s="4"/>
      <c r="C81" s="4" t="s">
        <v>8880</v>
      </c>
      <c r="D81" s="4">
        <v>7.30535594E9</v>
      </c>
      <c r="E81" s="4">
        <v>5.21669882634E11</v>
      </c>
      <c r="F81" s="4">
        <v>18000.0</v>
      </c>
      <c r="G81" s="4" t="s">
        <v>8881</v>
      </c>
    </row>
    <row r="82" ht="15.75" customHeight="1">
      <c r="A82" s="4">
        <f t="shared" si="2"/>
        <v>78</v>
      </c>
      <c r="B82" s="4"/>
      <c r="C82" s="4" t="s">
        <v>1651</v>
      </c>
      <c r="D82" s="4">
        <v>7.032047634E9</v>
      </c>
      <c r="E82" s="4">
        <v>5.2175213125E11</v>
      </c>
      <c r="F82" s="4">
        <v>18000.0</v>
      </c>
      <c r="G82" s="4" t="s">
        <v>8787</v>
      </c>
    </row>
    <row r="83" ht="15.75" customHeight="1">
      <c r="A83" s="4">
        <f t="shared" si="2"/>
        <v>79</v>
      </c>
      <c r="B83" s="4"/>
      <c r="C83" s="4" t="s">
        <v>8882</v>
      </c>
      <c r="D83" s="4">
        <v>9.56605239E9</v>
      </c>
      <c r="E83" s="4">
        <v>9.56605239E9</v>
      </c>
      <c r="F83" s="4">
        <v>18000.0</v>
      </c>
      <c r="G83" s="4" t="s">
        <v>8823</v>
      </c>
    </row>
    <row r="84" ht="15.75" customHeight="1">
      <c r="A84" s="4">
        <f t="shared" si="2"/>
        <v>80</v>
      </c>
      <c r="B84" s="4"/>
      <c r="C84" s="4" t="s">
        <v>145</v>
      </c>
      <c r="D84" s="4">
        <v>8.015565792E9</v>
      </c>
      <c r="E84" s="4">
        <v>5.21765381762E11</v>
      </c>
      <c r="F84" s="4">
        <v>18000.0</v>
      </c>
      <c r="G84" s="4" t="s">
        <v>8801</v>
      </c>
    </row>
    <row r="85" ht="15.75" customHeight="1">
      <c r="A85" s="4">
        <f t="shared" si="2"/>
        <v>81</v>
      </c>
      <c r="B85" s="4"/>
      <c r="C85" s="4" t="s">
        <v>8883</v>
      </c>
      <c r="D85" s="4">
        <v>9.443095309E9</v>
      </c>
      <c r="E85" s="4">
        <v>5.58330361743E11</v>
      </c>
      <c r="F85" s="4">
        <v>18000.0</v>
      </c>
      <c r="G85" s="4" t="s">
        <v>8784</v>
      </c>
    </row>
    <row r="86" ht="15.75" customHeight="1">
      <c r="A86" s="4">
        <f t="shared" si="2"/>
        <v>82</v>
      </c>
      <c r="B86" s="4"/>
      <c r="C86" s="4" t="s">
        <v>8884</v>
      </c>
      <c r="D86" s="4">
        <v>9.490874103E9</v>
      </c>
      <c r="E86" s="4" t="s">
        <v>8885</v>
      </c>
      <c r="F86" s="4">
        <v>18000.0</v>
      </c>
      <c r="G86" s="4" t="s">
        <v>8831</v>
      </c>
    </row>
    <row r="87" ht="15.75" customHeight="1">
      <c r="A87" s="4">
        <f t="shared" si="2"/>
        <v>83</v>
      </c>
      <c r="B87" s="4"/>
      <c r="C87" s="6" t="s">
        <v>1933</v>
      </c>
      <c r="D87" s="6">
        <v>7.868880339E9</v>
      </c>
      <c r="E87" s="28" t="s">
        <v>8886</v>
      </c>
      <c r="F87" s="28">
        <v>18000.0</v>
      </c>
      <c r="G87" s="6" t="s">
        <v>8825</v>
      </c>
    </row>
    <row r="88" ht="15.75" customHeight="1">
      <c r="A88" s="4">
        <f t="shared" si="2"/>
        <v>84</v>
      </c>
      <c r="B88" s="4"/>
      <c r="C88" s="4" t="s">
        <v>8887</v>
      </c>
      <c r="D88" s="4">
        <v>9.488018188E9</v>
      </c>
      <c r="E88" s="4">
        <v>5.5847638473E11</v>
      </c>
      <c r="F88" s="4">
        <v>18000.0</v>
      </c>
      <c r="G88" s="4" t="s">
        <v>8790</v>
      </c>
    </row>
    <row r="89" ht="15.75" customHeight="1">
      <c r="A89" s="4">
        <f t="shared" si="2"/>
        <v>85</v>
      </c>
      <c r="B89" s="4"/>
      <c r="C89" s="4" t="s">
        <v>3312</v>
      </c>
      <c r="D89" s="4" t="s">
        <v>8888</v>
      </c>
      <c r="E89" s="4"/>
      <c r="F89" s="4">
        <v>21360.0</v>
      </c>
      <c r="G89" s="4" t="s">
        <v>8889</v>
      </c>
    </row>
    <row r="90" ht="15.75" customHeight="1">
      <c r="A90" s="4">
        <f t="shared" si="2"/>
        <v>86</v>
      </c>
      <c r="B90" s="4"/>
      <c r="C90" s="4" t="s">
        <v>8890</v>
      </c>
      <c r="D90" s="4">
        <v>9.88485577E9</v>
      </c>
      <c r="E90" s="4">
        <v>5.21822312899E11</v>
      </c>
      <c r="F90" s="4">
        <v>21006.0</v>
      </c>
      <c r="G90" s="4" t="s">
        <v>8891</v>
      </c>
      <c r="H90" s="17">
        <v>3893.0</v>
      </c>
    </row>
    <row r="91" ht="15.75" customHeight="1">
      <c r="A91" s="4">
        <f t="shared" si="2"/>
        <v>87</v>
      </c>
      <c r="B91" s="4"/>
      <c r="C91" s="4" t="s">
        <v>8892</v>
      </c>
      <c r="D91" s="4">
        <v>7.33893532E9</v>
      </c>
      <c r="E91" s="4">
        <v>1.09360200166E11</v>
      </c>
      <c r="F91" s="4">
        <v>18000.0</v>
      </c>
      <c r="G91" s="4" t="s">
        <v>8831</v>
      </c>
      <c r="H91" s="17">
        <v>18131.0</v>
      </c>
    </row>
    <row r="92" ht="15.75" customHeight="1">
      <c r="A92" s="4">
        <f t="shared" si="2"/>
        <v>88</v>
      </c>
      <c r="B92" s="4"/>
      <c r="C92" s="4" t="s">
        <v>8893</v>
      </c>
      <c r="D92" s="4">
        <v>9.886631641E9</v>
      </c>
      <c r="E92" s="4">
        <v>5.2189834622E11</v>
      </c>
      <c r="F92" s="4">
        <v>18000.0</v>
      </c>
      <c r="G92" s="4" t="s">
        <v>8831</v>
      </c>
    </row>
    <row r="93" ht="15.75" customHeight="1">
      <c r="A93" s="4">
        <f t="shared" si="2"/>
        <v>89</v>
      </c>
      <c r="B93" s="4"/>
      <c r="C93" s="4" t="s">
        <v>8894</v>
      </c>
      <c r="D93" s="4">
        <v>9.080718202E9</v>
      </c>
      <c r="E93" s="4"/>
      <c r="F93" s="4">
        <v>22024.0</v>
      </c>
      <c r="G93" s="4" t="s">
        <v>8895</v>
      </c>
    </row>
    <row r="94" ht="15.75" customHeight="1">
      <c r="A94" s="4">
        <f t="shared" si="2"/>
        <v>90</v>
      </c>
      <c r="B94" s="4"/>
      <c r="C94" s="4" t="s">
        <v>8896</v>
      </c>
      <c r="D94" s="4">
        <v>9.962650434E9</v>
      </c>
      <c r="E94" s="4"/>
      <c r="F94" s="4">
        <v>18000.0</v>
      </c>
      <c r="G94" s="4" t="s">
        <v>8790</v>
      </c>
    </row>
    <row r="95" ht="15.75" customHeight="1">
      <c r="A95" s="4">
        <f t="shared" si="2"/>
        <v>91</v>
      </c>
      <c r="B95" s="4"/>
      <c r="C95" s="4" t="s">
        <v>8897</v>
      </c>
      <c r="D95" s="4">
        <v>9.916250025E9</v>
      </c>
      <c r="E95" s="4">
        <v>5.58545023103E11</v>
      </c>
      <c r="F95" s="4">
        <v>18000.0</v>
      </c>
      <c r="G95" s="4" t="s">
        <v>8818</v>
      </c>
    </row>
    <row r="96" ht="15.75" customHeight="1">
      <c r="A96" s="4">
        <f t="shared" si="2"/>
        <v>92</v>
      </c>
      <c r="B96" s="4"/>
      <c r="C96" s="4" t="s">
        <v>8898</v>
      </c>
      <c r="D96" s="4">
        <v>6.591998371E9</v>
      </c>
      <c r="E96" s="4">
        <v>5.58597246903E11</v>
      </c>
      <c r="F96" s="4">
        <v>18000.0</v>
      </c>
      <c r="G96" s="4" t="s">
        <v>8785</v>
      </c>
    </row>
    <row r="97" ht="15.75" customHeight="1">
      <c r="A97" s="4">
        <f t="shared" si="2"/>
        <v>93</v>
      </c>
      <c r="B97" s="4"/>
      <c r="C97" s="4" t="s">
        <v>8899</v>
      </c>
      <c r="D97" s="4">
        <v>8.825803204E9</v>
      </c>
      <c r="E97" s="4">
        <v>5.58609659428E11</v>
      </c>
      <c r="F97" s="4">
        <v>18000.0</v>
      </c>
      <c r="G97" s="4" t="s">
        <v>8831</v>
      </c>
      <c r="H97" s="5"/>
    </row>
    <row r="98" ht="15.75" customHeight="1">
      <c r="A98" s="4">
        <f t="shared" si="2"/>
        <v>94</v>
      </c>
      <c r="B98" s="4"/>
      <c r="C98" s="4" t="s">
        <v>8900</v>
      </c>
      <c r="D98" s="4">
        <v>9.99434651E9</v>
      </c>
      <c r="E98" s="4">
        <v>5.22075422583E11</v>
      </c>
      <c r="F98" s="4">
        <v>18000.0</v>
      </c>
      <c r="G98" s="4" t="s">
        <v>8815</v>
      </c>
      <c r="H98" s="5"/>
    </row>
    <row r="99" ht="15.75" customHeight="1">
      <c r="A99" s="4">
        <f t="shared" si="2"/>
        <v>95</v>
      </c>
      <c r="B99" s="4"/>
      <c r="C99" s="4" t="s">
        <v>8901</v>
      </c>
      <c r="D99" s="4">
        <v>9.035609138E9</v>
      </c>
      <c r="E99" s="4" t="s">
        <v>8902</v>
      </c>
      <c r="F99" s="4">
        <v>18000.0</v>
      </c>
      <c r="G99" s="4" t="s">
        <v>8903</v>
      </c>
      <c r="H99" s="5"/>
    </row>
    <row r="100" ht="15.75" customHeight="1">
      <c r="A100" s="4">
        <f t="shared" si="2"/>
        <v>96</v>
      </c>
      <c r="B100" s="4"/>
      <c r="C100" s="4" t="s">
        <v>8904</v>
      </c>
      <c r="D100" s="4">
        <v>9.578736313E9</v>
      </c>
      <c r="E100" s="4">
        <v>5.58686387302E11</v>
      </c>
      <c r="F100" s="4">
        <v>18000.0</v>
      </c>
      <c r="G100" s="4" t="s">
        <v>8815</v>
      </c>
    </row>
    <row r="101" ht="15.75" customHeight="1">
      <c r="A101" s="4">
        <f t="shared" si="2"/>
        <v>97</v>
      </c>
      <c r="B101" s="4"/>
      <c r="C101" s="4" t="s">
        <v>870</v>
      </c>
      <c r="D101" s="4">
        <v>9.965817094E9</v>
      </c>
      <c r="E101" s="4">
        <v>5.22006114037E11</v>
      </c>
      <c r="F101" s="4">
        <v>18000.0</v>
      </c>
      <c r="G101" s="4" t="s">
        <v>8811</v>
      </c>
    </row>
    <row r="102" ht="15.75" customHeight="1">
      <c r="A102" s="4">
        <f t="shared" si="2"/>
        <v>98</v>
      </c>
      <c r="B102" s="4"/>
      <c r="C102" s="6" t="s">
        <v>322</v>
      </c>
      <c r="D102" s="6" t="s">
        <v>4016</v>
      </c>
      <c r="E102" s="6">
        <v>5.22123656513E11</v>
      </c>
      <c r="F102" s="6">
        <v>18000.0</v>
      </c>
      <c r="G102" s="6" t="s">
        <v>8811</v>
      </c>
    </row>
    <row r="103" ht="15.75" customHeight="1">
      <c r="A103" s="4">
        <f t="shared" si="2"/>
        <v>99</v>
      </c>
      <c r="B103" s="327"/>
      <c r="C103" s="21" t="s">
        <v>8905</v>
      </c>
      <c r="D103" s="327">
        <v>9.865222991E9</v>
      </c>
      <c r="E103" s="327">
        <v>5.22010145223E11</v>
      </c>
      <c r="F103" s="327">
        <v>18000.0</v>
      </c>
      <c r="G103" s="327" t="s">
        <v>8811</v>
      </c>
    </row>
    <row r="104" ht="15.75" customHeight="1">
      <c r="A104" s="4">
        <f t="shared" si="2"/>
        <v>100</v>
      </c>
      <c r="B104" s="327"/>
      <c r="C104" s="21" t="s">
        <v>8906</v>
      </c>
      <c r="D104" s="327">
        <v>9.44467724E9</v>
      </c>
      <c r="E104" s="327">
        <v>5.22198055146E11</v>
      </c>
      <c r="F104" s="327">
        <v>18000.0</v>
      </c>
      <c r="G104" s="327" t="s">
        <v>8811</v>
      </c>
    </row>
    <row r="105" ht="15.75" customHeight="1">
      <c r="A105" s="4">
        <f t="shared" si="2"/>
        <v>101</v>
      </c>
      <c r="B105" s="327"/>
      <c r="C105" s="21" t="s">
        <v>8907</v>
      </c>
      <c r="D105" s="327">
        <v>8.939058196E9</v>
      </c>
      <c r="E105" s="327">
        <v>5.22190266815E11</v>
      </c>
      <c r="F105" s="327">
        <v>18000.0</v>
      </c>
      <c r="G105" s="327" t="s">
        <v>8811</v>
      </c>
    </row>
    <row r="106" ht="15.75" customHeight="1">
      <c r="A106" s="4">
        <f t="shared" si="2"/>
        <v>102</v>
      </c>
      <c r="B106" s="327"/>
      <c r="C106" s="21" t="s">
        <v>8908</v>
      </c>
      <c r="D106" s="327">
        <v>6.0163701085E10</v>
      </c>
      <c r="E106" s="327"/>
      <c r="F106" s="327">
        <v>22000.0</v>
      </c>
      <c r="G106" s="327" t="s">
        <v>8811</v>
      </c>
    </row>
    <row r="107" ht="15.75" customHeight="1">
      <c r="A107" s="4">
        <f t="shared" si="2"/>
        <v>103</v>
      </c>
      <c r="B107" s="327"/>
      <c r="C107" s="21" t="s">
        <v>8846</v>
      </c>
      <c r="D107" s="327">
        <v>9.840766595E9</v>
      </c>
      <c r="E107" s="327">
        <v>5.22168485651E11</v>
      </c>
      <c r="F107" s="327">
        <v>18000.0</v>
      </c>
      <c r="G107" s="327" t="s">
        <v>8811</v>
      </c>
    </row>
    <row r="108" ht="15.75" customHeight="1">
      <c r="A108" s="4">
        <f t="shared" si="2"/>
        <v>104</v>
      </c>
      <c r="B108" s="327"/>
      <c r="C108" s="21" t="s">
        <v>8909</v>
      </c>
      <c r="D108" s="327">
        <v>6.381016164E9</v>
      </c>
      <c r="E108" s="327">
        <v>5.2215777352E11</v>
      </c>
      <c r="F108" s="327">
        <v>18000.0</v>
      </c>
      <c r="G108" s="327" t="s">
        <v>8811</v>
      </c>
    </row>
    <row r="109" ht="15.75" customHeight="1">
      <c r="A109" s="4">
        <f t="shared" si="2"/>
        <v>105</v>
      </c>
      <c r="B109" s="327"/>
      <c r="C109" s="21" t="s">
        <v>8910</v>
      </c>
      <c r="D109" s="327">
        <v>7.550038455E9</v>
      </c>
      <c r="E109" s="327">
        <v>1.09524895265E11</v>
      </c>
      <c r="F109" s="327">
        <v>18000.0</v>
      </c>
      <c r="G109" s="327" t="s">
        <v>8811</v>
      </c>
    </row>
    <row r="110" ht="15.75" customHeight="1">
      <c r="A110" s="4">
        <f t="shared" si="2"/>
        <v>106</v>
      </c>
      <c r="B110" s="327"/>
      <c r="C110" s="21" t="s">
        <v>2363</v>
      </c>
      <c r="D110" s="327">
        <v>8.754211781E9</v>
      </c>
      <c r="E110" s="327">
        <v>5.58761800034E11</v>
      </c>
      <c r="F110" s="327">
        <v>18000.0</v>
      </c>
      <c r="G110" s="327" t="s">
        <v>8811</v>
      </c>
    </row>
    <row r="111" ht="15.75" customHeight="1">
      <c r="A111" s="4">
        <f t="shared" si="2"/>
        <v>107</v>
      </c>
      <c r="B111" s="327"/>
      <c r="C111" s="21" t="s">
        <v>8911</v>
      </c>
      <c r="D111" s="327">
        <v>9.442363705E9</v>
      </c>
      <c r="E111" s="327">
        <v>5.22151254786E11</v>
      </c>
      <c r="F111" s="327">
        <v>18000.0</v>
      </c>
      <c r="G111" s="327" t="s">
        <v>8811</v>
      </c>
    </row>
    <row r="112" ht="15.75" customHeight="1">
      <c r="A112" s="4">
        <f t="shared" si="2"/>
        <v>108</v>
      </c>
      <c r="B112" s="327"/>
      <c r="C112" s="21" t="s">
        <v>8912</v>
      </c>
      <c r="D112" s="327">
        <v>7.01012427E9</v>
      </c>
      <c r="E112" s="327">
        <v>5.58868037594E11</v>
      </c>
      <c r="F112" s="327">
        <v>18000.0</v>
      </c>
      <c r="G112" s="327" t="s">
        <v>8811</v>
      </c>
    </row>
    <row r="113" ht="15.75" customHeight="1">
      <c r="A113" s="4">
        <f t="shared" si="2"/>
        <v>109</v>
      </c>
      <c r="B113" s="327"/>
      <c r="C113" s="328" t="s">
        <v>3143</v>
      </c>
      <c r="D113" s="327">
        <v>9.094931425E9</v>
      </c>
      <c r="E113" s="327">
        <v>5.58834227658E11</v>
      </c>
      <c r="F113" s="327">
        <v>18000.0</v>
      </c>
      <c r="G113" s="327" t="s">
        <v>8811</v>
      </c>
    </row>
    <row r="114" ht="15.75" customHeight="1">
      <c r="A114" s="4">
        <f t="shared" si="2"/>
        <v>110</v>
      </c>
      <c r="B114" s="327"/>
      <c r="C114" s="328" t="s">
        <v>8913</v>
      </c>
      <c r="D114" s="327">
        <v>8.66788588E9</v>
      </c>
      <c r="E114" s="327">
        <v>5.58828840872E11</v>
      </c>
      <c r="F114" s="327">
        <v>18000.0</v>
      </c>
      <c r="G114" s="327" t="s">
        <v>8811</v>
      </c>
    </row>
    <row r="115" ht="15.75" customHeight="1">
      <c r="A115" s="4">
        <f t="shared" si="2"/>
        <v>111</v>
      </c>
      <c r="B115" s="327"/>
      <c r="C115" s="21" t="s">
        <v>8914</v>
      </c>
      <c r="D115" s="327">
        <v>6.591521345E9</v>
      </c>
      <c r="E115" s="327"/>
      <c r="F115" s="327">
        <v>27012.0</v>
      </c>
      <c r="G115" s="327" t="s">
        <v>8915</v>
      </c>
      <c r="H115" s="17">
        <v>18000.0</v>
      </c>
    </row>
    <row r="116" ht="15.75" customHeight="1">
      <c r="A116" s="4">
        <f t="shared" si="2"/>
        <v>112</v>
      </c>
      <c r="B116" s="327"/>
      <c r="C116" s="24" t="s">
        <v>7516</v>
      </c>
      <c r="D116" s="327">
        <v>9.6897565005E10</v>
      </c>
      <c r="E116" s="327">
        <v>1.09610572971E11</v>
      </c>
      <c r="F116" s="327">
        <v>18000.0</v>
      </c>
      <c r="G116" s="327" t="s">
        <v>8916</v>
      </c>
      <c r="H116" s="17">
        <v>3006.0</v>
      </c>
    </row>
    <row r="117" ht="15.75" customHeight="1">
      <c r="A117" s="4">
        <f t="shared" si="2"/>
        <v>113</v>
      </c>
      <c r="B117" s="327"/>
      <c r="C117" s="21" t="s">
        <v>73</v>
      </c>
      <c r="D117" s="327">
        <v>8.42874722E9</v>
      </c>
      <c r="E117" s="327">
        <v>1.09611806438E11</v>
      </c>
      <c r="F117" s="327">
        <v>18000.0</v>
      </c>
      <c r="G117" s="327" t="s">
        <v>8916</v>
      </c>
      <c r="H117" s="17">
        <v>2004.0</v>
      </c>
    </row>
    <row r="118" ht="15.75" customHeight="1">
      <c r="A118" s="4">
        <f t="shared" si="2"/>
        <v>114</v>
      </c>
      <c r="B118" s="327"/>
      <c r="C118" s="21" t="s">
        <v>8917</v>
      </c>
      <c r="D118" s="327">
        <v>9.843334931E9</v>
      </c>
      <c r="E118" s="327">
        <v>5.22306762979E11</v>
      </c>
      <c r="F118" s="327">
        <v>18000.0</v>
      </c>
      <c r="G118" s="327" t="s">
        <v>8916</v>
      </c>
      <c r="H118" s="17">
        <v>23010.0</v>
      </c>
    </row>
    <row r="119" ht="15.75" customHeight="1">
      <c r="A119" s="4">
        <f t="shared" si="2"/>
        <v>115</v>
      </c>
      <c r="B119" s="327"/>
      <c r="C119" s="21" t="s">
        <v>16</v>
      </c>
      <c r="D119" s="327">
        <v>7.35860107E9</v>
      </c>
      <c r="E119" s="327">
        <v>5.22306604106E11</v>
      </c>
      <c r="F119" s="327">
        <v>18000.0</v>
      </c>
      <c r="G119" s="327" t="s">
        <v>8916</v>
      </c>
      <c r="H119" s="17">
        <v>27012.0</v>
      </c>
    </row>
    <row r="120" ht="15.75" customHeight="1">
      <c r="A120" s="4">
        <f t="shared" si="2"/>
        <v>116</v>
      </c>
      <c r="B120" s="327"/>
      <c r="C120" s="21" t="s">
        <v>298</v>
      </c>
      <c r="D120" s="327">
        <v>8.903412512E9</v>
      </c>
      <c r="E120" s="327" t="s">
        <v>8918</v>
      </c>
      <c r="F120" s="327">
        <v>18000.0</v>
      </c>
      <c r="G120" s="327" t="s">
        <v>8916</v>
      </c>
      <c r="H120" s="17">
        <f>H119-H118</f>
        <v>4002</v>
      </c>
    </row>
    <row r="121" ht="15.75" customHeight="1">
      <c r="A121" s="4">
        <f t="shared" si="2"/>
        <v>117</v>
      </c>
      <c r="B121" s="327"/>
      <c r="C121" s="21" t="s">
        <v>8919</v>
      </c>
      <c r="D121" s="327">
        <v>9.886585566E9</v>
      </c>
      <c r="E121" s="327">
        <v>2.18770356256E11</v>
      </c>
      <c r="F121" s="327">
        <v>18000.0</v>
      </c>
      <c r="G121" s="327" t="s">
        <v>8916</v>
      </c>
    </row>
    <row r="122" ht="15.75" customHeight="1">
      <c r="A122" s="4">
        <f t="shared" si="2"/>
        <v>118</v>
      </c>
      <c r="B122" s="327"/>
      <c r="C122" s="21" t="s">
        <v>2529</v>
      </c>
      <c r="D122" s="327">
        <v>4.47877280483E11</v>
      </c>
      <c r="E122" s="327">
        <v>5.22321896759E11</v>
      </c>
      <c r="F122" s="327">
        <v>18000.0</v>
      </c>
      <c r="G122" s="327" t="s">
        <v>8916</v>
      </c>
    </row>
    <row r="123" ht="15.75" customHeight="1">
      <c r="A123" s="4">
        <f t="shared" si="2"/>
        <v>119</v>
      </c>
      <c r="B123" s="327"/>
      <c r="C123" s="21" t="s">
        <v>8920</v>
      </c>
      <c r="D123" s="327">
        <v>9.09242404E9</v>
      </c>
      <c r="E123" s="327">
        <v>8.0186183438E10</v>
      </c>
      <c r="F123" s="327">
        <v>18000.0</v>
      </c>
      <c r="G123" s="327" t="s">
        <v>8916</v>
      </c>
    </row>
    <row r="124" ht="15.75" customHeight="1">
      <c r="A124" s="4">
        <f t="shared" si="2"/>
        <v>120</v>
      </c>
      <c r="B124" s="327"/>
      <c r="C124" s="21" t="s">
        <v>8921</v>
      </c>
      <c r="D124" s="327">
        <v>9.985155233E9</v>
      </c>
      <c r="E124" s="327">
        <v>1.09639950204E11</v>
      </c>
      <c r="F124" s="327">
        <v>18000.0</v>
      </c>
      <c r="G124" s="327" t="s">
        <v>8916</v>
      </c>
    </row>
    <row r="125" ht="15.75" customHeight="1">
      <c r="A125" s="4">
        <f t="shared" si="2"/>
        <v>121</v>
      </c>
      <c r="B125" s="327"/>
      <c r="C125" s="21" t="s">
        <v>8922</v>
      </c>
      <c r="D125" s="327">
        <v>9.535022445E9</v>
      </c>
      <c r="E125" s="327">
        <v>1.09641159433E11</v>
      </c>
      <c r="F125" s="327">
        <v>18000.0</v>
      </c>
      <c r="G125" s="327" t="s">
        <v>8916</v>
      </c>
    </row>
    <row r="126" ht="15.75" customHeight="1">
      <c r="A126" s="4">
        <f t="shared" si="2"/>
        <v>122</v>
      </c>
      <c r="B126" s="327"/>
      <c r="C126" s="21" t="s">
        <v>824</v>
      </c>
      <c r="D126" s="327">
        <v>8.525055914E9</v>
      </c>
      <c r="E126" s="327">
        <v>1.09642258889E11</v>
      </c>
      <c r="F126" s="327">
        <v>18000.0</v>
      </c>
      <c r="G126" s="327" t="s">
        <v>8916</v>
      </c>
    </row>
    <row r="127" ht="15.75" customHeight="1">
      <c r="A127" s="4">
        <f t="shared" si="2"/>
        <v>123</v>
      </c>
      <c r="B127" s="327"/>
      <c r="C127" s="329" t="s">
        <v>8923</v>
      </c>
      <c r="D127" s="6">
        <v>6.14815859E10</v>
      </c>
      <c r="E127" s="6" t="s">
        <v>8924</v>
      </c>
      <c r="F127" s="28">
        <v>18000.0</v>
      </c>
      <c r="G127" s="327" t="s">
        <v>8925</v>
      </c>
      <c r="H127" s="32" t="s">
        <v>8926</v>
      </c>
    </row>
    <row r="128" ht="15.75" customHeight="1">
      <c r="A128" s="4">
        <f t="shared" si="2"/>
        <v>124</v>
      </c>
      <c r="B128" s="327"/>
      <c r="C128" s="21" t="s">
        <v>8927</v>
      </c>
      <c r="D128" s="327">
        <v>9.535219257E9</v>
      </c>
      <c r="E128" s="327"/>
      <c r="F128" s="327">
        <v>23000.0</v>
      </c>
      <c r="G128" s="327" t="s">
        <v>8928</v>
      </c>
    </row>
    <row r="129" ht="15.75" customHeight="1">
      <c r="A129" s="4">
        <f t="shared" si="2"/>
        <v>125</v>
      </c>
      <c r="B129" s="327"/>
      <c r="C129" s="21" t="s">
        <v>8929</v>
      </c>
      <c r="D129" s="327">
        <v>9.09546896E9</v>
      </c>
      <c r="E129" s="327">
        <v>5.22339383613E11</v>
      </c>
      <c r="F129" s="327">
        <v>18000.0</v>
      </c>
      <c r="G129" s="327" t="s">
        <v>8925</v>
      </c>
    </row>
    <row r="130" ht="15.75" customHeight="1">
      <c r="A130" s="4">
        <f t="shared" si="2"/>
        <v>126</v>
      </c>
      <c r="B130" s="327"/>
      <c r="C130" s="21" t="s">
        <v>8930</v>
      </c>
      <c r="D130" s="327">
        <v>9.341086641E9</v>
      </c>
      <c r="E130" s="327">
        <v>5.22302277305E11</v>
      </c>
      <c r="F130" s="327">
        <v>18000.0</v>
      </c>
      <c r="G130" s="327" t="s">
        <v>8925</v>
      </c>
    </row>
    <row r="131" ht="15.75" customHeight="1">
      <c r="A131" s="4">
        <f t="shared" si="2"/>
        <v>127</v>
      </c>
      <c r="B131" s="327"/>
      <c r="C131" s="330" t="s">
        <v>8931</v>
      </c>
      <c r="D131" s="327">
        <v>3.3617703349E10</v>
      </c>
      <c r="E131" s="327"/>
      <c r="F131" s="327"/>
      <c r="G131" s="327" t="s">
        <v>8925</v>
      </c>
    </row>
    <row r="132" ht="15.75" customHeight="1">
      <c r="A132" s="4">
        <f t="shared" si="2"/>
        <v>128</v>
      </c>
      <c r="B132" s="327"/>
      <c r="C132" s="21" t="s">
        <v>3478</v>
      </c>
      <c r="D132" s="327">
        <v>9.994826036E9</v>
      </c>
      <c r="E132" s="327" t="s">
        <v>8932</v>
      </c>
      <c r="F132" s="327">
        <v>18000.0</v>
      </c>
      <c r="G132" s="327" t="s">
        <v>8925</v>
      </c>
    </row>
    <row r="133" ht="15.75" customHeight="1">
      <c r="A133" s="4">
        <f t="shared" si="2"/>
        <v>129</v>
      </c>
      <c r="B133" s="327"/>
      <c r="C133" s="21" t="s">
        <v>8933</v>
      </c>
      <c r="D133" s="327">
        <v>9.841535345E9</v>
      </c>
      <c r="E133" s="327">
        <v>1.09678792205E11</v>
      </c>
      <c r="F133" s="327">
        <v>18000.0</v>
      </c>
      <c r="G133" s="327" t="s">
        <v>8925</v>
      </c>
    </row>
    <row r="134" ht="15.75" customHeight="1">
      <c r="A134" s="4">
        <f t="shared" si="2"/>
        <v>130</v>
      </c>
      <c r="B134" s="327"/>
      <c r="C134" s="21" t="s">
        <v>8934</v>
      </c>
      <c r="D134" s="327">
        <v>7.338786723E9</v>
      </c>
      <c r="E134" s="327">
        <v>5.22482936116E11</v>
      </c>
      <c r="F134" s="327">
        <v>18000.0</v>
      </c>
      <c r="G134" s="327" t="s">
        <v>8925</v>
      </c>
    </row>
    <row r="135" ht="15.75" customHeight="1">
      <c r="A135" s="4">
        <f t="shared" si="2"/>
        <v>131</v>
      </c>
      <c r="B135" s="327"/>
      <c r="C135" s="21" t="s">
        <v>322</v>
      </c>
      <c r="D135" s="327">
        <v>6.598550634E9</v>
      </c>
      <c r="E135" s="327"/>
      <c r="F135" s="327">
        <v>22032.0</v>
      </c>
      <c r="G135" s="327" t="s">
        <v>8925</v>
      </c>
    </row>
    <row r="136" ht="15.75" customHeight="1">
      <c r="A136" s="4">
        <f t="shared" si="2"/>
        <v>132</v>
      </c>
      <c r="B136" s="327"/>
      <c r="C136" s="21" t="s">
        <v>8935</v>
      </c>
      <c r="D136" s="327">
        <v>8.838524966E9</v>
      </c>
      <c r="E136" s="327">
        <v>5.59059572304E11</v>
      </c>
      <c r="F136" s="327">
        <v>18000.0</v>
      </c>
      <c r="G136" s="327" t="s">
        <v>8925</v>
      </c>
    </row>
    <row r="137" ht="15.75" customHeight="1">
      <c r="A137" s="4">
        <f t="shared" si="2"/>
        <v>133</v>
      </c>
      <c r="B137" s="327"/>
      <c r="C137" s="21" t="s">
        <v>8936</v>
      </c>
      <c r="D137" s="327">
        <v>8.056892749E9</v>
      </c>
      <c r="E137" s="327" t="s">
        <v>8937</v>
      </c>
      <c r="F137" s="327">
        <v>18000.0</v>
      </c>
      <c r="G137" s="327" t="s">
        <v>8925</v>
      </c>
    </row>
    <row r="138" ht="15.75" customHeight="1">
      <c r="A138" s="4">
        <f t="shared" si="2"/>
        <v>134</v>
      </c>
      <c r="B138" s="327"/>
      <c r="C138" s="329" t="s">
        <v>5731</v>
      </c>
      <c r="D138" s="327">
        <v>9.003636883E9</v>
      </c>
      <c r="E138" s="327">
        <v>5.59166461669E11</v>
      </c>
      <c r="F138" s="327">
        <v>18000.0</v>
      </c>
      <c r="G138" s="327" t="s">
        <v>8925</v>
      </c>
    </row>
    <row r="139" ht="15.75" customHeight="1">
      <c r="A139" s="4">
        <f t="shared" si="2"/>
        <v>135</v>
      </c>
      <c r="B139" s="327"/>
      <c r="C139" s="329" t="s">
        <v>8938</v>
      </c>
      <c r="D139" s="327">
        <v>9.04764321E9</v>
      </c>
      <c r="E139" s="327">
        <v>5.59183871919E11</v>
      </c>
      <c r="F139" s="327">
        <v>18000.0</v>
      </c>
      <c r="G139" s="327" t="s">
        <v>8925</v>
      </c>
    </row>
    <row r="140" ht="15.75" customHeight="1">
      <c r="A140" s="4">
        <f t="shared" si="2"/>
        <v>136</v>
      </c>
      <c r="B140" s="327"/>
      <c r="C140" s="329" t="s">
        <v>8939</v>
      </c>
      <c r="D140" s="327">
        <v>8.939665195E9</v>
      </c>
      <c r="E140" s="327">
        <v>5.22587610444E11</v>
      </c>
      <c r="F140" s="327">
        <v>18000.0</v>
      </c>
      <c r="G140" s="327" t="s">
        <v>8925</v>
      </c>
    </row>
    <row r="141" ht="15.75" customHeight="1">
      <c r="A141" s="4">
        <f t="shared" si="2"/>
        <v>137</v>
      </c>
      <c r="B141" s="327"/>
      <c r="C141" s="21" t="s">
        <v>8940</v>
      </c>
      <c r="D141" s="327">
        <v>9.750622777E9</v>
      </c>
      <c r="E141" s="327">
        <v>5.59128398085E11</v>
      </c>
      <c r="F141" s="327">
        <v>18000.0</v>
      </c>
      <c r="G141" s="327" t="s">
        <v>8925</v>
      </c>
    </row>
    <row r="142" ht="15.75" customHeight="1">
      <c r="A142" s="4">
        <f t="shared" si="2"/>
        <v>138</v>
      </c>
      <c r="B142" s="327"/>
      <c r="C142" s="21" t="s">
        <v>8941</v>
      </c>
      <c r="D142" s="327">
        <v>9.840460932E9</v>
      </c>
      <c r="E142" s="327">
        <v>5.59160669835E11</v>
      </c>
      <c r="F142" s="327">
        <v>18000.0</v>
      </c>
      <c r="G142" s="327" t="s">
        <v>8925</v>
      </c>
    </row>
    <row r="143" ht="15.75" customHeight="1">
      <c r="A143" s="4">
        <f t="shared" si="2"/>
        <v>139</v>
      </c>
      <c r="B143" s="327"/>
      <c r="C143" s="21" t="s">
        <v>8550</v>
      </c>
      <c r="D143" s="327">
        <v>9.486657799E9</v>
      </c>
      <c r="E143" s="327">
        <v>5.22501147171E11</v>
      </c>
      <c r="F143" s="327">
        <v>18000.0</v>
      </c>
      <c r="G143" s="327" t="s">
        <v>8925</v>
      </c>
    </row>
    <row r="144" ht="15.75" customHeight="1">
      <c r="A144" s="4">
        <f t="shared" si="2"/>
        <v>140</v>
      </c>
      <c r="B144" s="327"/>
      <c r="C144" s="21" t="s">
        <v>247</v>
      </c>
      <c r="D144" s="327">
        <v>9.865802151E9</v>
      </c>
      <c r="E144" s="327">
        <v>5.22507949911E11</v>
      </c>
      <c r="F144" s="327">
        <v>18000.0</v>
      </c>
      <c r="G144" s="327" t="s">
        <v>8925</v>
      </c>
    </row>
    <row r="145" ht="15.75" customHeight="1">
      <c r="A145" s="4">
        <f t="shared" si="2"/>
        <v>141</v>
      </c>
      <c r="B145" s="327"/>
      <c r="C145" s="329" t="s">
        <v>8942</v>
      </c>
      <c r="D145" s="327">
        <v>7.397107764E9</v>
      </c>
      <c r="E145" s="327">
        <v>5.74210649795E11</v>
      </c>
      <c r="F145" s="327">
        <v>18000.0</v>
      </c>
      <c r="G145" s="327" t="s">
        <v>8925</v>
      </c>
    </row>
    <row r="146" ht="15.75" customHeight="1">
      <c r="A146" s="4">
        <f t="shared" si="2"/>
        <v>142</v>
      </c>
      <c r="B146" s="327"/>
      <c r="C146" s="21" t="s">
        <v>732</v>
      </c>
      <c r="D146" s="327">
        <v>6.583334015E9</v>
      </c>
      <c r="E146" s="327"/>
      <c r="F146" s="327">
        <v>21800.0</v>
      </c>
      <c r="G146" s="327" t="s">
        <v>8925</v>
      </c>
    </row>
    <row r="147" ht="15.75" customHeight="1">
      <c r="A147" s="4">
        <f t="shared" si="2"/>
        <v>143</v>
      </c>
      <c r="B147" s="327">
        <v>13.0</v>
      </c>
    </row>
    <row r="148" ht="15.75" customHeight="1">
      <c r="A148" s="4">
        <f t="shared" si="2"/>
        <v>144</v>
      </c>
      <c r="B148" s="327"/>
      <c r="C148" s="21" t="s">
        <v>2017</v>
      </c>
      <c r="D148" s="327">
        <v>6.0149055184E10</v>
      </c>
      <c r="E148" s="327"/>
      <c r="F148" s="327">
        <v>18000.0</v>
      </c>
      <c r="G148" s="327" t="s">
        <v>8925</v>
      </c>
    </row>
    <row r="149" ht="15.75" customHeight="1">
      <c r="A149" s="4">
        <f t="shared" si="2"/>
        <v>145</v>
      </c>
      <c r="B149" s="327"/>
      <c r="C149" s="21" t="s">
        <v>8943</v>
      </c>
      <c r="D149" s="327">
        <v>9.500690104E9</v>
      </c>
      <c r="E149" s="327">
        <v>5.22502260795E11</v>
      </c>
      <c r="F149" s="327">
        <v>18000.0</v>
      </c>
      <c r="G149" s="327" t="s">
        <v>8925</v>
      </c>
    </row>
    <row r="150" ht="15.75" customHeight="1">
      <c r="A150" s="4">
        <f t="shared" si="2"/>
        <v>146</v>
      </c>
      <c r="B150" s="327"/>
      <c r="C150" s="21" t="s">
        <v>4879</v>
      </c>
      <c r="D150" s="327" t="s">
        <v>8944</v>
      </c>
      <c r="E150" s="327">
        <v>5.22550371759E11</v>
      </c>
      <c r="F150" s="327">
        <v>24720.0</v>
      </c>
      <c r="G150" s="327" t="s">
        <v>8945</v>
      </c>
    </row>
    <row r="151" ht="15.75" customHeight="1">
      <c r="A151" s="4">
        <f t="shared" si="2"/>
        <v>147</v>
      </c>
      <c r="B151" s="327"/>
      <c r="C151" s="21" t="s">
        <v>8946</v>
      </c>
      <c r="D151" s="327">
        <v>9.94117002E9</v>
      </c>
      <c r="E151" s="327">
        <v>5.22633981131E11</v>
      </c>
      <c r="F151" s="327">
        <v>18000.0</v>
      </c>
      <c r="G151" s="327" t="s">
        <v>8925</v>
      </c>
    </row>
    <row r="152" ht="15.75" customHeight="1">
      <c r="A152" s="4">
        <f t="shared" si="2"/>
        <v>148</v>
      </c>
      <c r="B152" s="327"/>
      <c r="C152" s="21" t="s">
        <v>2429</v>
      </c>
      <c r="D152" s="327">
        <v>6.597875795E9</v>
      </c>
      <c r="E152" s="327">
        <v>5.22635792329E11</v>
      </c>
      <c r="F152" s="327">
        <v>18000.0</v>
      </c>
      <c r="G152" s="327" t="s">
        <v>8925</v>
      </c>
    </row>
    <row r="153" ht="15.75" customHeight="1">
      <c r="A153" s="4">
        <f t="shared" si="2"/>
        <v>149</v>
      </c>
      <c r="B153" s="327"/>
      <c r="C153" s="330" t="s">
        <v>8947</v>
      </c>
      <c r="D153" s="330">
        <v>6.011110961E11</v>
      </c>
      <c r="E153" s="327" t="s">
        <v>8948</v>
      </c>
      <c r="F153" s="327"/>
      <c r="G153" s="327" t="s">
        <v>8881</v>
      </c>
    </row>
    <row r="154" ht="15.75" customHeight="1">
      <c r="A154" s="4">
        <f t="shared" si="2"/>
        <v>150</v>
      </c>
      <c r="B154" s="327"/>
      <c r="C154" s="21" t="s">
        <v>8949</v>
      </c>
      <c r="D154" s="327">
        <f>12898281284</f>
        <v>12898281284</v>
      </c>
      <c r="E154" s="327"/>
      <c r="F154" s="327">
        <v>18000.0</v>
      </c>
      <c r="G154" s="327" t="s">
        <v>8881</v>
      </c>
    </row>
    <row r="155" ht="15.75" customHeight="1">
      <c r="A155" s="4">
        <f t="shared" si="2"/>
        <v>151</v>
      </c>
      <c r="B155" s="327"/>
      <c r="C155" s="329" t="s">
        <v>8950</v>
      </c>
      <c r="D155" s="327" t="s">
        <v>8951</v>
      </c>
      <c r="E155" s="327">
        <v>6.47285001575E11</v>
      </c>
      <c r="F155" s="327">
        <v>18000.0</v>
      </c>
      <c r="G155" s="327" t="s">
        <v>8881</v>
      </c>
    </row>
    <row r="156" ht="15.75" customHeight="1">
      <c r="A156" s="4">
        <f t="shared" si="2"/>
        <v>152</v>
      </c>
      <c r="B156" s="327"/>
      <c r="C156" s="329" t="s">
        <v>8952</v>
      </c>
      <c r="D156" s="327">
        <v>9.500095895E9</v>
      </c>
      <c r="E156" s="327">
        <v>1.09784005991E11</v>
      </c>
      <c r="F156" s="327">
        <v>18000.0</v>
      </c>
      <c r="G156" s="327" t="s">
        <v>8881</v>
      </c>
    </row>
    <row r="157" ht="15.75" customHeight="1">
      <c r="A157" s="4">
        <f t="shared" si="2"/>
        <v>153</v>
      </c>
      <c r="B157" s="327"/>
      <c r="C157" s="329" t="s">
        <v>8953</v>
      </c>
      <c r="D157" s="327">
        <v>7.397332591E9</v>
      </c>
      <c r="E157" s="327">
        <v>1.09788865518E11</v>
      </c>
      <c r="F157" s="327">
        <v>18000.0</v>
      </c>
      <c r="G157" s="327" t="s">
        <v>8881</v>
      </c>
    </row>
    <row r="158" ht="15.75" customHeight="1">
      <c r="A158" s="4">
        <f t="shared" si="2"/>
        <v>154</v>
      </c>
      <c r="B158" s="327"/>
      <c r="C158" s="21" t="s">
        <v>2050</v>
      </c>
      <c r="D158" s="327">
        <v>9.566434987E9</v>
      </c>
      <c r="E158" s="327">
        <v>4.2525454151E10</v>
      </c>
      <c r="F158" s="327">
        <v>18000.0</v>
      </c>
      <c r="G158" s="327" t="s">
        <v>8881</v>
      </c>
    </row>
    <row r="159" ht="15.75" customHeight="1">
      <c r="A159" s="4">
        <f t="shared" si="2"/>
        <v>155</v>
      </c>
      <c r="B159" s="327"/>
      <c r="C159" s="21" t="s">
        <v>1098</v>
      </c>
      <c r="D159" s="327">
        <v>9.59754127E9</v>
      </c>
      <c r="E159" s="327"/>
      <c r="F159" s="327">
        <v>18000.0</v>
      </c>
      <c r="G159" s="327" t="s">
        <v>8881</v>
      </c>
    </row>
    <row r="160" ht="15.75" customHeight="1">
      <c r="A160" s="4">
        <f t="shared" si="2"/>
        <v>156</v>
      </c>
      <c r="B160" s="327"/>
      <c r="C160" s="21" t="s">
        <v>8954</v>
      </c>
      <c r="D160" s="327">
        <v>9.840326239E9</v>
      </c>
      <c r="E160" s="327">
        <v>5.22617562511E11</v>
      </c>
      <c r="F160" s="327">
        <v>18000.0</v>
      </c>
      <c r="G160" s="327" t="s">
        <v>8881</v>
      </c>
    </row>
    <row r="161" ht="15.75" customHeight="1">
      <c r="A161" s="4">
        <f t="shared" si="2"/>
        <v>157</v>
      </c>
      <c r="B161" s="327"/>
      <c r="C161" s="21" t="s">
        <v>8955</v>
      </c>
      <c r="D161" s="327">
        <v>9.7150479949E11</v>
      </c>
      <c r="E161" s="327"/>
      <c r="F161" s="327">
        <v>18000.0</v>
      </c>
      <c r="G161" s="327" t="s">
        <v>8881</v>
      </c>
    </row>
    <row r="162" ht="15.75" customHeight="1">
      <c r="A162" s="4">
        <f t="shared" si="2"/>
        <v>158</v>
      </c>
      <c r="B162" s="327"/>
      <c r="C162" s="21" t="s">
        <v>8956</v>
      </c>
      <c r="D162" s="327">
        <v>8.098355E9</v>
      </c>
      <c r="E162" s="327">
        <v>6.91613896552E11</v>
      </c>
      <c r="F162" s="327">
        <v>18000.0</v>
      </c>
      <c r="G162" s="327" t="s">
        <v>8881</v>
      </c>
    </row>
    <row r="163" ht="15.75" customHeight="1">
      <c r="A163" s="4">
        <f t="shared" si="2"/>
        <v>159</v>
      </c>
      <c r="B163" s="327"/>
      <c r="C163" s="21" t="s">
        <v>8957</v>
      </c>
      <c r="D163" s="327">
        <v>8.01591988E9</v>
      </c>
      <c r="E163" s="327">
        <v>5.22698861244E11</v>
      </c>
      <c r="F163" s="327">
        <v>18000.0</v>
      </c>
      <c r="G163" s="327" t="s">
        <v>8881</v>
      </c>
    </row>
    <row r="164" ht="15.75" customHeight="1">
      <c r="A164" s="4">
        <f t="shared" si="2"/>
        <v>160</v>
      </c>
      <c r="B164" s="327"/>
      <c r="C164" s="21" t="s">
        <v>8958</v>
      </c>
      <c r="D164" s="327">
        <v>8.056730209E9</v>
      </c>
      <c r="E164" s="327"/>
      <c r="F164" s="327">
        <v>18000.0</v>
      </c>
      <c r="G164" s="327" t="s">
        <v>8959</v>
      </c>
    </row>
    <row r="165" ht="15.75" customHeight="1">
      <c r="A165" s="4">
        <f t="shared" si="2"/>
        <v>161</v>
      </c>
      <c r="B165" s="327"/>
      <c r="C165" s="21" t="s">
        <v>968</v>
      </c>
      <c r="D165" s="327">
        <v>9.606801988E9</v>
      </c>
      <c r="E165" s="327">
        <v>5.98272265847E11</v>
      </c>
      <c r="F165" s="327">
        <v>18000.0</v>
      </c>
      <c r="G165" s="327" t="s">
        <v>8959</v>
      </c>
    </row>
    <row r="166" ht="15.75" customHeight="1">
      <c r="A166" s="4">
        <f t="shared" si="2"/>
        <v>162</v>
      </c>
      <c r="B166" s="327"/>
      <c r="C166" s="21" t="s">
        <v>806</v>
      </c>
      <c r="D166" s="327">
        <v>8.973868686E9</v>
      </c>
      <c r="E166" s="327">
        <v>5.22642271041E11</v>
      </c>
      <c r="F166" s="327">
        <v>18000.0</v>
      </c>
      <c r="G166" s="327" t="s">
        <v>8959</v>
      </c>
    </row>
    <row r="167" ht="15.75" customHeight="1">
      <c r="A167" s="4">
        <f t="shared" si="2"/>
        <v>163</v>
      </c>
      <c r="B167" s="327"/>
      <c r="C167" s="21" t="s">
        <v>2419</v>
      </c>
      <c r="D167" s="327">
        <v>9.740637312E9</v>
      </c>
      <c r="E167" s="327">
        <v>5.22645988766E11</v>
      </c>
      <c r="F167" s="327">
        <v>18000.0</v>
      </c>
      <c r="G167" s="327" t="s">
        <v>8959</v>
      </c>
    </row>
    <row r="168" ht="15.75" customHeight="1">
      <c r="A168" s="4">
        <f t="shared" si="2"/>
        <v>164</v>
      </c>
      <c r="B168" s="327"/>
      <c r="C168" s="21" t="s">
        <v>8960</v>
      </c>
      <c r="D168" s="327">
        <v>9.952455266E9</v>
      </c>
      <c r="E168" s="327" t="s">
        <v>8961</v>
      </c>
      <c r="F168" s="327">
        <v>18000.0</v>
      </c>
      <c r="G168" s="327" t="s">
        <v>8959</v>
      </c>
    </row>
    <row r="169" ht="15.75" customHeight="1">
      <c r="A169" s="4">
        <f t="shared" si="2"/>
        <v>165</v>
      </c>
      <c r="B169" s="327"/>
      <c r="C169" s="21" t="s">
        <v>8962</v>
      </c>
      <c r="D169" s="327">
        <v>9.500072598E9</v>
      </c>
      <c r="E169" s="327"/>
      <c r="F169" s="327">
        <v>18000.0</v>
      </c>
      <c r="G169" s="327" t="s">
        <v>8959</v>
      </c>
    </row>
    <row r="170" ht="15.75" customHeight="1">
      <c r="A170" s="4">
        <f t="shared" si="2"/>
        <v>166</v>
      </c>
      <c r="B170" s="327"/>
      <c r="C170" s="21" t="s">
        <v>2017</v>
      </c>
      <c r="D170" s="327">
        <v>6.0149055184E10</v>
      </c>
      <c r="E170" s="327"/>
      <c r="F170" s="327">
        <v>3800.0</v>
      </c>
      <c r="G170" s="327" t="s">
        <v>8963</v>
      </c>
    </row>
    <row r="171" ht="15.75" customHeight="1">
      <c r="A171" s="4">
        <f t="shared" si="2"/>
        <v>167</v>
      </c>
      <c r="B171" s="327"/>
      <c r="C171" s="21" t="s">
        <v>8964</v>
      </c>
      <c r="D171" s="327">
        <v>9.790153886E9</v>
      </c>
      <c r="E171" s="327">
        <v>3.59109830121E11</v>
      </c>
      <c r="F171" s="327">
        <v>18000.0</v>
      </c>
      <c r="G171" s="327" t="s">
        <v>8798</v>
      </c>
    </row>
    <row r="172" ht="15.75" customHeight="1">
      <c r="A172" s="4">
        <f t="shared" si="2"/>
        <v>168</v>
      </c>
      <c r="B172" s="327"/>
      <c r="C172" s="329" t="s">
        <v>8965</v>
      </c>
      <c r="D172" s="327" t="s">
        <v>8966</v>
      </c>
      <c r="E172" s="327">
        <v>1.098105728E11</v>
      </c>
      <c r="F172" s="327">
        <v>18000.0</v>
      </c>
      <c r="G172" s="327" t="s">
        <v>8798</v>
      </c>
    </row>
    <row r="173" ht="15.75" customHeight="1">
      <c r="A173" s="4">
        <f t="shared" si="2"/>
        <v>169</v>
      </c>
      <c r="B173" s="327" t="s">
        <v>8967</v>
      </c>
      <c r="C173" s="6" t="s">
        <v>287</v>
      </c>
      <c r="D173" s="6">
        <v>8.838907065E9</v>
      </c>
      <c r="E173" s="6" t="s">
        <v>8968</v>
      </c>
      <c r="F173" s="6">
        <v>18000.0</v>
      </c>
      <c r="G173" s="327" t="s">
        <v>8969</v>
      </c>
    </row>
    <row r="174" ht="15.75" customHeight="1">
      <c r="A174" s="4">
        <f t="shared" si="2"/>
        <v>170</v>
      </c>
      <c r="B174" s="327"/>
      <c r="C174" s="21" t="s">
        <v>8970</v>
      </c>
      <c r="D174" s="327" t="s">
        <v>8971</v>
      </c>
      <c r="E174" s="327">
        <v>5.59296042672E11</v>
      </c>
      <c r="F174" s="327">
        <v>18000.0</v>
      </c>
      <c r="G174" s="327" t="s">
        <v>8815</v>
      </c>
    </row>
    <row r="175" ht="15.75" customHeight="1">
      <c r="A175" s="4">
        <f t="shared" si="2"/>
        <v>171</v>
      </c>
      <c r="B175" s="327"/>
      <c r="C175" s="21" t="s">
        <v>127</v>
      </c>
      <c r="D175" s="327">
        <v>1.7327831534E10</v>
      </c>
      <c r="E175" s="327">
        <v>1.09814727001E11</v>
      </c>
      <c r="F175" s="327">
        <v>22900.0</v>
      </c>
      <c r="G175" s="327" t="s">
        <v>8972</v>
      </c>
    </row>
    <row r="176" ht="15.75" customHeight="1">
      <c r="A176" s="4">
        <f t="shared" si="2"/>
        <v>172</v>
      </c>
      <c r="B176" s="327"/>
      <c r="C176" s="328" t="s">
        <v>176</v>
      </c>
      <c r="D176" s="327">
        <v>7.200709264E9</v>
      </c>
      <c r="E176" s="327" t="s">
        <v>8973</v>
      </c>
      <c r="F176" s="327">
        <v>18000.0</v>
      </c>
      <c r="G176" s="327" t="s">
        <v>8815</v>
      </c>
    </row>
    <row r="177" ht="15.75" customHeight="1">
      <c r="A177" s="4">
        <f t="shared" si="2"/>
        <v>173</v>
      </c>
      <c r="B177" s="327"/>
      <c r="C177" s="327" t="s">
        <v>1323</v>
      </c>
      <c r="D177" s="327">
        <v>9.493045854E9</v>
      </c>
      <c r="E177" s="327">
        <v>2.68087326335E11</v>
      </c>
      <c r="F177" s="327">
        <v>18000.0</v>
      </c>
      <c r="G177" s="327" t="s">
        <v>8815</v>
      </c>
    </row>
    <row r="178" ht="15.75" customHeight="1">
      <c r="A178" s="4">
        <f t="shared" si="2"/>
        <v>174</v>
      </c>
      <c r="B178" s="327"/>
      <c r="C178" s="330" t="s">
        <v>8974</v>
      </c>
      <c r="D178" s="327"/>
      <c r="E178" s="327"/>
      <c r="F178" s="327"/>
      <c r="G178" s="327" t="s">
        <v>8831</v>
      </c>
    </row>
    <row r="179" ht="15.75" customHeight="1">
      <c r="A179" s="4">
        <f t="shared" si="2"/>
        <v>175</v>
      </c>
      <c r="B179" s="327"/>
      <c r="C179" s="21" t="s">
        <v>1253</v>
      </c>
      <c r="D179" s="327">
        <v>9.791967933E9</v>
      </c>
      <c r="E179" s="327">
        <v>5.22670231131E11</v>
      </c>
      <c r="F179" s="327">
        <v>18000.0</v>
      </c>
      <c r="G179" s="327" t="s">
        <v>8818</v>
      </c>
    </row>
    <row r="180" ht="15.75" customHeight="1">
      <c r="A180" s="4">
        <f t="shared" si="2"/>
        <v>176</v>
      </c>
      <c r="B180" s="327"/>
      <c r="C180" s="21" t="s">
        <v>8975</v>
      </c>
      <c r="D180" s="327" t="s">
        <v>933</v>
      </c>
      <c r="E180" s="327">
        <v>1.09829871794E11</v>
      </c>
      <c r="F180" s="327">
        <v>18000.0</v>
      </c>
      <c r="G180" s="327" t="s">
        <v>8818</v>
      </c>
    </row>
    <row r="181" ht="15.75" customHeight="1">
      <c r="A181" s="4">
        <f t="shared" si="2"/>
        <v>177</v>
      </c>
      <c r="B181" s="327"/>
      <c r="C181" s="21" t="s">
        <v>498</v>
      </c>
      <c r="D181" s="327" t="s">
        <v>581</v>
      </c>
      <c r="E181" s="327">
        <v>1.09836284481E11</v>
      </c>
      <c r="F181" s="327">
        <v>18000.0</v>
      </c>
      <c r="G181" s="327" t="s">
        <v>8818</v>
      </c>
    </row>
    <row r="182" ht="15.75" customHeight="1">
      <c r="A182" s="4">
        <f t="shared" si="2"/>
        <v>178</v>
      </c>
      <c r="B182" s="327"/>
      <c r="C182" s="329" t="s">
        <v>8976</v>
      </c>
      <c r="D182" s="327">
        <v>6.596387204E9</v>
      </c>
      <c r="E182" s="327"/>
      <c r="F182" s="327">
        <v>18000.0</v>
      </c>
      <c r="G182" s="327" t="s">
        <v>8818</v>
      </c>
    </row>
    <row r="183" ht="15.75" customHeight="1">
      <c r="A183" s="4">
        <f t="shared" si="2"/>
        <v>179</v>
      </c>
      <c r="B183" s="327"/>
      <c r="C183" s="21" t="s">
        <v>8809</v>
      </c>
      <c r="D183" s="327" t="s">
        <v>8977</v>
      </c>
      <c r="E183" s="327" t="s">
        <v>8978</v>
      </c>
      <c r="F183" s="327">
        <v>18000.0</v>
      </c>
      <c r="G183" s="327" t="s">
        <v>8831</v>
      </c>
    </row>
    <row r="184" ht="15.75" customHeight="1">
      <c r="A184" s="4">
        <f t="shared" si="2"/>
        <v>180</v>
      </c>
      <c r="B184" s="327"/>
      <c r="C184" s="21" t="s">
        <v>8979</v>
      </c>
      <c r="D184" s="327">
        <v>6.581572899E9</v>
      </c>
      <c r="E184" s="327" t="s">
        <v>8980</v>
      </c>
      <c r="F184" s="327">
        <v>22000.0</v>
      </c>
      <c r="G184" s="327" t="s">
        <v>8831</v>
      </c>
    </row>
    <row r="185" ht="15.75" customHeight="1">
      <c r="A185" s="4">
        <f t="shared" si="2"/>
        <v>181</v>
      </c>
      <c r="B185" s="327"/>
      <c r="C185" s="21" t="s">
        <v>521</v>
      </c>
      <c r="D185" s="327">
        <v>9.03581782E9</v>
      </c>
      <c r="E185" s="327">
        <v>1.09836553163E11</v>
      </c>
      <c r="F185" s="327">
        <v>18000.0</v>
      </c>
      <c r="G185" s="327" t="s">
        <v>8831</v>
      </c>
    </row>
    <row r="186" ht="15.75" customHeight="1">
      <c r="A186" s="4">
        <f t="shared" si="2"/>
        <v>182</v>
      </c>
      <c r="B186" s="327"/>
      <c r="C186" s="21" t="s">
        <v>828</v>
      </c>
      <c r="D186" s="327">
        <v>9.094726575E9</v>
      </c>
      <c r="E186" s="327">
        <v>6.89175916439E11</v>
      </c>
      <c r="F186" s="327">
        <v>18000.0</v>
      </c>
      <c r="G186" s="327" t="s">
        <v>8831</v>
      </c>
    </row>
    <row r="187" ht="15.75" customHeight="1">
      <c r="A187" s="4">
        <f t="shared" si="2"/>
        <v>183</v>
      </c>
      <c r="B187" s="327"/>
      <c r="C187" s="21" t="s">
        <v>8981</v>
      </c>
      <c r="D187" s="6">
        <v>9.384171007E9</v>
      </c>
      <c r="E187" s="6" t="s">
        <v>8982</v>
      </c>
      <c r="F187" s="28">
        <v>18000.0</v>
      </c>
      <c r="G187" s="327" t="s">
        <v>8983</v>
      </c>
    </row>
    <row r="188" ht="15.75" customHeight="1">
      <c r="A188" s="4">
        <f t="shared" si="2"/>
        <v>184</v>
      </c>
      <c r="B188" s="327"/>
      <c r="C188" s="21" t="s">
        <v>8984</v>
      </c>
      <c r="D188" s="327">
        <v>9.940908283E9</v>
      </c>
      <c r="E188" s="327">
        <v>5.22732507199E11</v>
      </c>
      <c r="F188" s="327">
        <v>18000.0</v>
      </c>
      <c r="G188" s="327" t="s">
        <v>8831</v>
      </c>
    </row>
    <row r="189" ht="15.75" customHeight="1">
      <c r="A189" s="4">
        <f t="shared" si="2"/>
        <v>185</v>
      </c>
      <c r="B189" s="327"/>
      <c r="C189" s="21" t="s">
        <v>8985</v>
      </c>
      <c r="D189" s="327">
        <v>4.47397107052E11</v>
      </c>
      <c r="E189" s="327" t="s">
        <v>8986</v>
      </c>
      <c r="F189" s="327">
        <v>18984.0</v>
      </c>
      <c r="G189" s="327" t="s">
        <v>8959</v>
      </c>
    </row>
    <row r="190" ht="15.75" customHeight="1">
      <c r="A190" s="4">
        <f t="shared" si="2"/>
        <v>186</v>
      </c>
      <c r="B190" s="327"/>
      <c r="C190" s="329" t="s">
        <v>8987</v>
      </c>
      <c r="D190" s="327" t="s">
        <v>8988</v>
      </c>
      <c r="E190" s="327" t="s">
        <v>8989</v>
      </c>
      <c r="F190" s="327">
        <v>23203.0</v>
      </c>
      <c r="G190" s="327" t="s">
        <v>8801</v>
      </c>
    </row>
    <row r="191" ht="15.75" customHeight="1">
      <c r="A191" s="4">
        <f t="shared" si="2"/>
        <v>187</v>
      </c>
      <c r="B191" s="327"/>
      <c r="C191" s="21" t="s">
        <v>8990</v>
      </c>
      <c r="D191" s="327" t="s">
        <v>8991</v>
      </c>
      <c r="E191" s="327" t="s">
        <v>2870</v>
      </c>
      <c r="F191" s="327">
        <v>18000.0</v>
      </c>
      <c r="G191" s="327" t="s">
        <v>8959</v>
      </c>
    </row>
    <row r="192" ht="15.75" customHeight="1">
      <c r="A192" s="4">
        <f t="shared" si="2"/>
        <v>188</v>
      </c>
      <c r="B192" s="327"/>
      <c r="C192" s="21" t="s">
        <v>8992</v>
      </c>
      <c r="D192" s="327">
        <v>7.01269771E9</v>
      </c>
      <c r="E192" s="327">
        <v>5.22784350542E11</v>
      </c>
      <c r="F192" s="327">
        <v>18000.0</v>
      </c>
      <c r="G192" s="327" t="s">
        <v>8815</v>
      </c>
    </row>
    <row r="193" ht="15.75" customHeight="1">
      <c r="A193" s="4">
        <f t="shared" si="2"/>
        <v>189</v>
      </c>
      <c r="B193" s="327"/>
      <c r="C193" s="21" t="s">
        <v>8993</v>
      </c>
      <c r="D193" s="327">
        <v>9.524469984E9</v>
      </c>
      <c r="E193" s="327">
        <v>5.22783905999E11</v>
      </c>
      <c r="F193" s="327">
        <v>18000.0</v>
      </c>
      <c r="G193" s="327" t="s">
        <v>8815</v>
      </c>
    </row>
    <row r="194" ht="15.75" customHeight="1">
      <c r="A194" s="4">
        <f t="shared" si="2"/>
        <v>190</v>
      </c>
      <c r="B194" s="327"/>
      <c r="C194" s="21" t="s">
        <v>8994</v>
      </c>
      <c r="D194" s="327">
        <v>6.0126715719E10</v>
      </c>
      <c r="E194" s="327">
        <v>5.22785058736E11</v>
      </c>
      <c r="F194" s="327">
        <v>25000.0</v>
      </c>
      <c r="G194" s="327" t="s">
        <v>8995</v>
      </c>
    </row>
    <row r="195" ht="15.75" customHeight="1">
      <c r="A195" s="4">
        <f t="shared" si="2"/>
        <v>191</v>
      </c>
      <c r="B195" s="327"/>
      <c r="C195" s="327" t="s">
        <v>309</v>
      </c>
      <c r="D195" s="327" t="s">
        <v>3551</v>
      </c>
      <c r="E195" s="327" t="s">
        <v>8996</v>
      </c>
      <c r="F195" s="331">
        <v>36000.0</v>
      </c>
      <c r="G195" s="327" t="s">
        <v>8997</v>
      </c>
    </row>
    <row r="196" ht="15.75" customHeight="1">
      <c r="A196" s="4">
        <f t="shared" si="2"/>
        <v>192</v>
      </c>
      <c r="B196" s="327"/>
      <c r="C196" s="21" t="s">
        <v>8998</v>
      </c>
      <c r="D196" s="327">
        <v>9.487767443E9</v>
      </c>
      <c r="E196" s="327">
        <v>1.09846494665E11</v>
      </c>
      <c r="F196" s="327">
        <v>18000.0</v>
      </c>
      <c r="G196" s="327" t="s">
        <v>8999</v>
      </c>
    </row>
    <row r="197" ht="15.75" customHeight="1">
      <c r="A197" s="4">
        <f t="shared" si="2"/>
        <v>193</v>
      </c>
      <c r="B197" s="327"/>
      <c r="C197" s="329" t="s">
        <v>9000</v>
      </c>
      <c r="D197" s="327">
        <v>9.488078164E9</v>
      </c>
      <c r="E197" s="327"/>
      <c r="F197" s="327"/>
      <c r="G197" s="327" t="s">
        <v>8804</v>
      </c>
    </row>
    <row r="198" ht="15.75" customHeight="1">
      <c r="A198" s="4">
        <f t="shared" si="2"/>
        <v>194</v>
      </c>
      <c r="B198" s="327"/>
      <c r="C198" s="329" t="s">
        <v>276</v>
      </c>
      <c r="D198" s="327">
        <v>9.71505670455E11</v>
      </c>
      <c r="E198" s="327" t="s">
        <v>9001</v>
      </c>
      <c r="F198" s="327">
        <v>18000.0</v>
      </c>
      <c r="G198" s="327" t="s">
        <v>8959</v>
      </c>
    </row>
    <row r="199" ht="15.75" customHeight="1">
      <c r="A199" s="4">
        <f t="shared" si="2"/>
        <v>195</v>
      </c>
      <c r="B199" s="327"/>
      <c r="C199" s="329" t="s">
        <v>9002</v>
      </c>
      <c r="D199" s="327" t="s">
        <v>9003</v>
      </c>
      <c r="E199" s="327">
        <v>5.59313099988E11</v>
      </c>
      <c r="F199" s="327">
        <v>18000.0</v>
      </c>
      <c r="G199" s="327" t="s">
        <v>8959</v>
      </c>
    </row>
    <row r="200" ht="15.75" customHeight="1">
      <c r="A200" s="4">
        <f t="shared" si="2"/>
        <v>196</v>
      </c>
      <c r="B200" s="327"/>
      <c r="C200" s="21" t="s">
        <v>9004</v>
      </c>
      <c r="D200" s="327">
        <v>6.0192683809E10</v>
      </c>
      <c r="E200" s="327"/>
      <c r="F200" s="327">
        <v>18000.0</v>
      </c>
      <c r="G200" s="327" t="s">
        <v>8811</v>
      </c>
    </row>
    <row r="201" ht="15.75" customHeight="1">
      <c r="A201" s="4">
        <f t="shared" si="2"/>
        <v>197</v>
      </c>
      <c r="B201" s="327"/>
      <c r="C201" s="21" t="s">
        <v>9005</v>
      </c>
      <c r="D201" s="327">
        <v>9.71528865946E11</v>
      </c>
      <c r="E201" s="327">
        <v>5.52410021089E11</v>
      </c>
      <c r="F201" s="327">
        <v>18000.0</v>
      </c>
      <c r="G201" s="327" t="s">
        <v>8823</v>
      </c>
    </row>
    <row r="202" ht="15.75" customHeight="1">
      <c r="A202" s="4">
        <f t="shared" si="2"/>
        <v>198</v>
      </c>
      <c r="B202" s="327"/>
      <c r="C202" s="21" t="s">
        <v>1164</v>
      </c>
      <c r="D202" s="327">
        <v>9.025933299E9</v>
      </c>
      <c r="E202" s="327">
        <v>5.59364860657E11</v>
      </c>
      <c r="F202" s="327">
        <v>18000.0</v>
      </c>
      <c r="G202" s="327" t="s">
        <v>8818</v>
      </c>
    </row>
    <row r="203" ht="15.75" customHeight="1">
      <c r="A203" s="4">
        <f t="shared" si="2"/>
        <v>199</v>
      </c>
      <c r="B203" s="327"/>
      <c r="C203" s="329" t="s">
        <v>968</v>
      </c>
      <c r="D203" s="327">
        <v>9.4777037532E10</v>
      </c>
      <c r="E203" s="327"/>
      <c r="F203" s="327"/>
      <c r="G203" s="327" t="s">
        <v>8903</v>
      </c>
    </row>
    <row r="204" ht="15.75" customHeight="1">
      <c r="A204" s="4">
        <f t="shared" si="2"/>
        <v>200</v>
      </c>
      <c r="B204" s="327"/>
      <c r="C204" s="330" t="s">
        <v>9006</v>
      </c>
      <c r="D204" s="330">
        <v>6.0162634027E10</v>
      </c>
      <c r="E204" s="327"/>
      <c r="F204" s="327"/>
      <c r="G204" s="327" t="s">
        <v>8815</v>
      </c>
    </row>
    <row r="205" ht="15.75" customHeight="1">
      <c r="A205" s="4">
        <f t="shared" si="2"/>
        <v>201</v>
      </c>
      <c r="B205" s="327"/>
      <c r="C205" s="329" t="s">
        <v>9007</v>
      </c>
      <c r="D205" s="327">
        <v>1.5028125403E10</v>
      </c>
      <c r="E205" s="327" t="s">
        <v>9008</v>
      </c>
      <c r="F205" s="327">
        <v>18000.0</v>
      </c>
      <c r="G205" s="327" t="s">
        <v>8815</v>
      </c>
    </row>
    <row r="206" ht="15.75" customHeight="1">
      <c r="A206" s="4">
        <f t="shared" si="2"/>
        <v>202</v>
      </c>
      <c r="B206" s="332">
        <v>45884.0</v>
      </c>
      <c r="C206" s="37" t="s">
        <v>9009</v>
      </c>
      <c r="D206" s="6">
        <v>9.841004185E9</v>
      </c>
      <c r="E206" s="6">
        <v>1.09855319642E11</v>
      </c>
      <c r="F206" s="24"/>
      <c r="G206" s="327" t="s">
        <v>9010</v>
      </c>
    </row>
    <row r="207" ht="15.75" customHeight="1">
      <c r="A207" s="4">
        <f t="shared" si="2"/>
        <v>203</v>
      </c>
      <c r="B207" s="327"/>
      <c r="C207" s="21" t="s">
        <v>9011</v>
      </c>
      <c r="D207" s="327" t="s">
        <v>9012</v>
      </c>
      <c r="E207" s="327">
        <v>5.22758523082E11</v>
      </c>
      <c r="F207" s="327">
        <v>18000.0</v>
      </c>
      <c r="G207" s="327" t="s">
        <v>8843</v>
      </c>
    </row>
    <row r="208" ht="15.75" customHeight="1">
      <c r="A208" s="4">
        <f t="shared" si="2"/>
        <v>204</v>
      </c>
      <c r="B208" s="327"/>
      <c r="C208" s="329" t="s">
        <v>9013</v>
      </c>
      <c r="D208" s="327">
        <v>9.841734567E9</v>
      </c>
      <c r="E208" s="327">
        <v>1.09830826738E11</v>
      </c>
      <c r="F208" s="327">
        <v>18000.0</v>
      </c>
      <c r="G208" s="327" t="s">
        <v>8801</v>
      </c>
    </row>
    <row r="209" ht="15.75" customHeight="1">
      <c r="A209" s="4">
        <f t="shared" si="2"/>
        <v>205</v>
      </c>
      <c r="B209" s="331" t="s">
        <v>9014</v>
      </c>
      <c r="C209" s="28" t="s">
        <v>9015</v>
      </c>
      <c r="D209" s="6" t="s">
        <v>9016</v>
      </c>
      <c r="E209" s="6" t="s">
        <v>9017</v>
      </c>
      <c r="F209" s="28">
        <v>30000.0</v>
      </c>
      <c r="G209" s="28" t="s">
        <v>9018</v>
      </c>
    </row>
    <row r="210" ht="15.75" customHeight="1">
      <c r="A210" s="4">
        <f t="shared" si="2"/>
        <v>206</v>
      </c>
      <c r="B210" s="327"/>
      <c r="C210" s="21" t="s">
        <v>9019</v>
      </c>
      <c r="D210" s="327" t="s">
        <v>9020</v>
      </c>
      <c r="E210" s="327">
        <v>5.22702578003E11</v>
      </c>
      <c r="F210" s="327">
        <v>18000.0</v>
      </c>
      <c r="G210" s="327" t="s">
        <v>9021</v>
      </c>
    </row>
    <row r="211" ht="15.75" customHeight="1">
      <c r="A211" s="4">
        <f t="shared" si="2"/>
        <v>207</v>
      </c>
      <c r="B211" s="327"/>
      <c r="C211" s="330" t="s">
        <v>9022</v>
      </c>
      <c r="D211" s="327">
        <v>3.3753646844E10</v>
      </c>
      <c r="E211" s="327"/>
      <c r="F211" s="327"/>
      <c r="G211" s="327" t="s">
        <v>9023</v>
      </c>
    </row>
    <row r="212" ht="15.75" customHeight="1">
      <c r="A212" s="4">
        <f t="shared" si="2"/>
        <v>208</v>
      </c>
      <c r="B212" s="327"/>
      <c r="C212" s="21" t="s">
        <v>141</v>
      </c>
      <c r="D212" s="327">
        <v>9.78684566E9</v>
      </c>
      <c r="E212" s="327" t="s">
        <v>9024</v>
      </c>
      <c r="F212" s="327">
        <v>18000.0</v>
      </c>
      <c r="G212" s="327" t="s">
        <v>8801</v>
      </c>
    </row>
    <row r="213" ht="15.75" customHeight="1">
      <c r="A213" s="4">
        <f t="shared" si="2"/>
        <v>209</v>
      </c>
      <c r="C213" s="6" t="s">
        <v>600</v>
      </c>
      <c r="D213" s="6" t="s">
        <v>9025</v>
      </c>
      <c r="E213" s="6" t="s">
        <v>9026</v>
      </c>
      <c r="F213" s="28">
        <v>18000.0</v>
      </c>
      <c r="G213" s="327" t="s">
        <v>8801</v>
      </c>
    </row>
    <row r="214" ht="15.75" customHeight="1">
      <c r="A214" s="4">
        <f t="shared" si="2"/>
        <v>210</v>
      </c>
      <c r="B214" s="15"/>
      <c r="C214" s="4" t="s">
        <v>5336</v>
      </c>
      <c r="D214" s="4">
        <v>4.1763185005E10</v>
      </c>
      <c r="E214" s="4"/>
      <c r="F214" s="22">
        <v>23500.0</v>
      </c>
      <c r="G214" s="4" t="s">
        <v>8804</v>
      </c>
    </row>
    <row r="215" ht="15.75" customHeight="1">
      <c r="A215" s="4"/>
      <c r="B215" s="4"/>
      <c r="C215" s="26" t="s">
        <v>8950</v>
      </c>
      <c r="D215" s="26" t="s">
        <v>9027</v>
      </c>
      <c r="E215" s="29"/>
      <c r="F215" s="26">
        <v>4000.0</v>
      </c>
      <c r="G215" s="29"/>
    </row>
    <row r="216" ht="15.75" customHeight="1">
      <c r="A216" s="4"/>
      <c r="B216" s="4"/>
      <c r="C216" s="24" t="s">
        <v>1982</v>
      </c>
      <c r="D216" s="327">
        <v>9.003137812E9</v>
      </c>
      <c r="E216" s="331">
        <v>10000.0</v>
      </c>
      <c r="F216" s="37">
        <v>18000.0</v>
      </c>
      <c r="G216" s="327" t="s">
        <v>8925</v>
      </c>
    </row>
    <row r="217" ht="15.75" customHeight="1">
      <c r="A217" s="15"/>
      <c r="B217" s="4"/>
      <c r="C217" s="29"/>
      <c r="D217" s="29"/>
      <c r="E217" s="29"/>
      <c r="F217" s="26"/>
      <c r="G217" s="29"/>
    </row>
    <row r="218" ht="15.75" customHeight="1">
      <c r="A218" s="15"/>
      <c r="B218" s="4"/>
      <c r="C218" s="29"/>
      <c r="D218" s="29"/>
      <c r="E218" s="29"/>
      <c r="F218" s="29"/>
      <c r="G218" s="29"/>
    </row>
    <row r="219" ht="15.75" customHeight="1">
      <c r="A219" s="15"/>
      <c r="B219" s="4"/>
      <c r="C219" s="29"/>
      <c r="D219" s="29"/>
      <c r="E219" s="29"/>
      <c r="F219" s="29"/>
      <c r="G219" s="29"/>
    </row>
    <row r="220" ht="15.75" customHeight="1">
      <c r="A220" s="15"/>
      <c r="B220" s="4"/>
      <c r="C220" s="29"/>
      <c r="D220" s="29"/>
      <c r="E220" s="29"/>
      <c r="F220" s="29"/>
      <c r="G220" s="29"/>
    </row>
    <row r="221" ht="15.75" customHeight="1">
      <c r="A221" s="15"/>
      <c r="B221" s="4"/>
      <c r="C221" s="4"/>
      <c r="D221" s="4"/>
      <c r="E221" s="4"/>
      <c r="F221" s="4"/>
      <c r="G221" s="4"/>
    </row>
    <row r="222" ht="15.75" customHeight="1">
      <c r="A222" s="15"/>
      <c r="B222" s="4"/>
      <c r="C222" s="4"/>
      <c r="D222" s="4"/>
      <c r="E222" s="4"/>
      <c r="F222" s="4"/>
      <c r="G222" s="4"/>
    </row>
    <row r="223" ht="15.75" customHeight="1">
      <c r="A223" s="15"/>
      <c r="B223" s="4"/>
      <c r="C223" s="4"/>
      <c r="D223" s="4"/>
      <c r="E223" s="4"/>
      <c r="F223" s="4"/>
      <c r="G223" s="4"/>
    </row>
    <row r="224" ht="15.75" customHeight="1">
      <c r="A224" s="15"/>
      <c r="B224" s="4"/>
      <c r="C224" s="4"/>
      <c r="D224" s="4"/>
      <c r="E224" s="4"/>
      <c r="F224" s="4"/>
      <c r="G224" s="4"/>
    </row>
    <row r="225" ht="15.75" customHeight="1">
      <c r="A225" s="15"/>
      <c r="B225" s="4"/>
      <c r="C225" s="4"/>
      <c r="D225" s="4"/>
      <c r="E225" s="4"/>
      <c r="F225" s="4"/>
      <c r="G225" s="4"/>
    </row>
    <row r="226" ht="15.75" customHeight="1">
      <c r="A226" s="15"/>
      <c r="B226" s="4"/>
      <c r="C226" s="4"/>
      <c r="D226" s="4"/>
      <c r="E226" s="4"/>
      <c r="F226" s="4"/>
      <c r="G226" s="4"/>
    </row>
    <row r="227" ht="15.75" customHeight="1">
      <c r="A227" s="15"/>
      <c r="B227" s="4"/>
      <c r="C227" s="4"/>
      <c r="D227" s="4"/>
      <c r="E227" s="4"/>
      <c r="F227" s="4"/>
      <c r="G227" s="4"/>
    </row>
    <row r="228" ht="15.75" customHeight="1">
      <c r="A228" s="15"/>
      <c r="B228" s="4"/>
      <c r="C228" s="4"/>
      <c r="D228" s="4"/>
      <c r="E228" s="4"/>
      <c r="F228" s="4"/>
      <c r="G228" s="4"/>
    </row>
    <row r="229" ht="15.75" customHeight="1">
      <c r="A229" s="15"/>
      <c r="B229" s="4"/>
      <c r="C229" s="4"/>
      <c r="D229" s="4"/>
      <c r="E229" s="4"/>
      <c r="F229" s="4"/>
      <c r="G229" s="4"/>
    </row>
    <row r="230" ht="15.75" customHeight="1">
      <c r="A230" s="15"/>
      <c r="B230" s="4"/>
      <c r="C230" s="4"/>
      <c r="D230" s="4"/>
      <c r="E230" s="4"/>
      <c r="F230" s="4"/>
      <c r="G230" s="4"/>
    </row>
    <row r="231" ht="15.75" customHeight="1">
      <c r="A231" s="15"/>
      <c r="B231" s="4"/>
      <c r="C231" s="4"/>
      <c r="D231" s="4"/>
      <c r="E231" s="4"/>
      <c r="F231" s="4"/>
      <c r="G231" s="4"/>
    </row>
    <row r="232" ht="15.75" customHeight="1">
      <c r="A232" s="15"/>
      <c r="B232" s="4"/>
      <c r="C232" s="4"/>
      <c r="D232" s="4"/>
      <c r="E232" s="4"/>
      <c r="F232" s="4"/>
      <c r="G232" s="4"/>
    </row>
    <row r="233" ht="15.75" customHeight="1">
      <c r="A233" s="15"/>
      <c r="B233" s="4"/>
      <c r="C233" s="4"/>
      <c r="D233" s="4"/>
      <c r="E233" s="4"/>
      <c r="F233" s="4"/>
      <c r="G233" s="4"/>
    </row>
    <row r="234" ht="15.75" customHeight="1">
      <c r="A234" s="15"/>
      <c r="B234" s="4"/>
      <c r="C234" s="4"/>
      <c r="D234" s="4"/>
      <c r="E234" s="4"/>
      <c r="F234" s="4"/>
      <c r="G234" s="4"/>
    </row>
    <row r="235" ht="15.75" customHeight="1">
      <c r="A235" s="15"/>
      <c r="B235" s="4"/>
      <c r="C235" s="4"/>
      <c r="D235" s="4"/>
      <c r="E235" s="4"/>
      <c r="F235" s="4"/>
      <c r="G235" s="4"/>
    </row>
    <row r="236" ht="15.75" customHeight="1">
      <c r="A236" s="15"/>
      <c r="B236" s="4"/>
      <c r="C236" s="4"/>
      <c r="D236" s="4"/>
      <c r="E236" s="4"/>
      <c r="F236" s="4"/>
      <c r="G236" s="4"/>
    </row>
    <row r="237" ht="15.75" customHeight="1">
      <c r="A237" s="15"/>
      <c r="B237" s="4"/>
      <c r="C237" s="4"/>
      <c r="D237" s="4"/>
      <c r="E237" s="4"/>
      <c r="F237" s="4"/>
      <c r="G237" s="4"/>
    </row>
    <row r="238" ht="15.75" customHeight="1">
      <c r="A238" s="15"/>
      <c r="B238" s="4"/>
      <c r="C238" s="4"/>
      <c r="D238" s="4"/>
      <c r="E238" s="4"/>
      <c r="F238" s="4"/>
      <c r="G238" s="4"/>
    </row>
    <row r="239" ht="15.75" customHeight="1">
      <c r="A239" s="15"/>
      <c r="B239" s="4"/>
      <c r="C239" s="4"/>
      <c r="D239" s="4"/>
      <c r="E239" s="4"/>
      <c r="F239" s="4"/>
      <c r="G239" s="4"/>
    </row>
    <row r="240" ht="15.75" customHeight="1">
      <c r="A240" s="15"/>
      <c r="B240" s="4"/>
      <c r="C240" s="4"/>
      <c r="D240" s="4"/>
      <c r="E240" s="4"/>
      <c r="F240" s="4"/>
      <c r="G240" s="4"/>
    </row>
    <row r="241" ht="15.75" customHeight="1">
      <c r="A241" s="15"/>
      <c r="B241" s="4"/>
      <c r="C241" s="4"/>
      <c r="D241" s="4"/>
      <c r="E241" s="4"/>
      <c r="F241" s="4"/>
      <c r="G241" s="4"/>
    </row>
    <row r="242" ht="15.75" customHeight="1">
      <c r="A242" s="15"/>
      <c r="B242" s="4"/>
      <c r="C242" s="4"/>
      <c r="D242" s="4"/>
      <c r="E242" s="4"/>
      <c r="F242" s="4"/>
      <c r="G242" s="4"/>
    </row>
    <row r="243" ht="15.75" customHeight="1">
      <c r="A243" s="15"/>
      <c r="B243" s="4"/>
      <c r="C243" s="4"/>
      <c r="D243" s="4"/>
      <c r="E243" s="4"/>
      <c r="F243" s="4"/>
      <c r="G243" s="4"/>
    </row>
    <row r="244" ht="15.75" customHeight="1">
      <c r="A244" s="15"/>
      <c r="B244" s="4"/>
      <c r="C244" s="4"/>
      <c r="D244" s="4"/>
      <c r="E244" s="4"/>
      <c r="F244" s="4"/>
      <c r="G244" s="4"/>
    </row>
    <row r="245" ht="15.75" customHeight="1">
      <c r="A245" s="15"/>
      <c r="B245" s="4"/>
      <c r="C245" s="4"/>
      <c r="D245" s="4"/>
      <c r="E245" s="4"/>
      <c r="F245" s="4"/>
      <c r="G245" s="4"/>
    </row>
    <row r="246" ht="15.75" customHeight="1">
      <c r="A246" s="15"/>
      <c r="B246" s="4"/>
      <c r="C246" s="4"/>
      <c r="D246" s="4"/>
      <c r="E246" s="4"/>
      <c r="F246" s="4"/>
      <c r="G246" s="4"/>
    </row>
    <row r="247" ht="15.75" customHeight="1">
      <c r="A247" s="15"/>
      <c r="B247" s="4"/>
      <c r="C247" s="4"/>
      <c r="D247" s="4"/>
      <c r="E247" s="4"/>
      <c r="F247" s="4"/>
      <c r="G247" s="4"/>
    </row>
    <row r="248" ht="15.75" customHeight="1">
      <c r="A248" s="15"/>
      <c r="B248" s="4"/>
      <c r="C248" s="4"/>
      <c r="D248" s="4"/>
      <c r="E248" s="4"/>
      <c r="F248" s="4"/>
      <c r="G248" s="4"/>
    </row>
    <row r="249" ht="15.75" customHeight="1">
      <c r="A249" s="15"/>
      <c r="B249" s="4"/>
      <c r="C249" s="4"/>
      <c r="D249" s="4"/>
      <c r="E249" s="4"/>
      <c r="F249" s="4"/>
      <c r="G249" s="4"/>
    </row>
    <row r="250" ht="15.75" customHeight="1">
      <c r="A250" s="15"/>
      <c r="B250" s="4"/>
      <c r="C250" s="4"/>
      <c r="D250" s="4"/>
      <c r="E250" s="4"/>
      <c r="F250" s="4"/>
      <c r="G250" s="4"/>
    </row>
    <row r="251" ht="15.75" customHeight="1">
      <c r="A251" s="15"/>
      <c r="B251" s="4"/>
      <c r="C251" s="4"/>
      <c r="D251" s="4"/>
      <c r="E251" s="4"/>
      <c r="F251" s="4"/>
      <c r="G251" s="4"/>
    </row>
    <row r="252" ht="15.75" customHeight="1">
      <c r="A252" s="15"/>
      <c r="B252" s="4"/>
      <c r="C252" s="4"/>
      <c r="D252" s="4"/>
      <c r="E252" s="4"/>
      <c r="F252" s="4"/>
      <c r="G252" s="4"/>
    </row>
    <row r="253" ht="15.75" customHeight="1">
      <c r="A253" s="15"/>
      <c r="B253" s="4"/>
      <c r="C253" s="4"/>
      <c r="D253" s="4"/>
      <c r="E253" s="4"/>
      <c r="F253" s="4"/>
      <c r="G253" s="4"/>
    </row>
    <row r="254" ht="15.75" customHeight="1">
      <c r="A254" s="15"/>
      <c r="B254" s="4"/>
      <c r="C254" s="4"/>
      <c r="D254" s="4"/>
      <c r="E254" s="4"/>
      <c r="F254" s="4"/>
      <c r="G254" s="4"/>
    </row>
    <row r="255" ht="15.75" customHeight="1">
      <c r="A255" s="15"/>
      <c r="B255" s="4"/>
      <c r="C255" s="4"/>
      <c r="D255" s="4"/>
      <c r="E255" s="4"/>
      <c r="F255" s="4"/>
      <c r="G255" s="4"/>
    </row>
    <row r="256" ht="15.75" customHeight="1">
      <c r="A256" s="15"/>
      <c r="B256" s="4"/>
      <c r="C256" s="4"/>
      <c r="D256" s="4"/>
      <c r="E256" s="4"/>
      <c r="F256" s="4"/>
      <c r="G256" s="4"/>
    </row>
    <row r="257" ht="15.75" customHeight="1">
      <c r="A257" s="15"/>
      <c r="B257" s="4"/>
      <c r="C257" s="4"/>
      <c r="D257" s="4"/>
      <c r="E257" s="4"/>
      <c r="F257" s="4"/>
      <c r="G257" s="4"/>
    </row>
    <row r="258" ht="15.75" customHeight="1">
      <c r="A258" s="15"/>
      <c r="B258" s="4"/>
      <c r="C258" s="4"/>
      <c r="D258" s="4"/>
      <c r="E258" s="4"/>
      <c r="F258" s="4"/>
      <c r="G258" s="4"/>
    </row>
    <row r="259" ht="15.75" customHeight="1">
      <c r="A259" s="15"/>
      <c r="B259" s="4"/>
      <c r="C259" s="4"/>
      <c r="D259" s="4"/>
      <c r="E259" s="4"/>
      <c r="F259" s="4"/>
      <c r="G259" s="4"/>
    </row>
    <row r="260" ht="15.75" customHeight="1">
      <c r="A260" s="15"/>
      <c r="B260" s="4"/>
      <c r="C260" s="4"/>
      <c r="D260" s="4"/>
      <c r="E260" s="4"/>
      <c r="F260" s="4"/>
      <c r="G260" s="4"/>
    </row>
    <row r="261" ht="15.75" customHeight="1">
      <c r="A261" s="15"/>
      <c r="B261" s="4"/>
      <c r="C261" s="4"/>
      <c r="D261" s="4"/>
      <c r="E261" s="4"/>
      <c r="F261" s="4"/>
      <c r="G261" s="4"/>
    </row>
    <row r="262" ht="15.75" customHeight="1">
      <c r="A262" s="15"/>
      <c r="B262" s="4"/>
      <c r="C262" s="4"/>
      <c r="D262" s="4"/>
      <c r="E262" s="4"/>
      <c r="F262" s="4"/>
      <c r="G262" s="4"/>
    </row>
    <row r="263" ht="15.75" customHeight="1">
      <c r="A263" s="15"/>
      <c r="B263" s="4"/>
      <c r="C263" s="4"/>
      <c r="D263" s="4"/>
      <c r="E263" s="4"/>
      <c r="F263" s="4"/>
      <c r="G263" s="4"/>
    </row>
    <row r="264" ht="15.75" customHeight="1">
      <c r="A264" s="15"/>
      <c r="B264" s="4"/>
      <c r="C264" s="4"/>
      <c r="D264" s="4"/>
      <c r="E264" s="4"/>
      <c r="F264" s="4"/>
      <c r="G264" s="4"/>
    </row>
    <row r="265" ht="15.75" customHeight="1">
      <c r="A265" s="15"/>
      <c r="B265" s="4"/>
      <c r="C265" s="4"/>
      <c r="D265" s="4"/>
      <c r="E265" s="4"/>
      <c r="F265" s="4"/>
      <c r="G265" s="4"/>
    </row>
    <row r="266" ht="15.75" customHeight="1">
      <c r="A266" s="15"/>
      <c r="B266" s="4"/>
      <c r="C266" s="4"/>
      <c r="D266" s="4"/>
      <c r="E266" s="4"/>
      <c r="F266" s="4"/>
      <c r="G266" s="4"/>
    </row>
    <row r="267" ht="15.75" customHeight="1">
      <c r="A267" s="15"/>
      <c r="B267" s="4"/>
      <c r="C267" s="4"/>
      <c r="D267" s="4"/>
      <c r="E267" s="4"/>
      <c r="F267" s="4"/>
      <c r="G267" s="4"/>
    </row>
    <row r="268" ht="15.75" customHeight="1">
      <c r="A268" s="15"/>
      <c r="B268" s="4"/>
      <c r="C268" s="4"/>
      <c r="D268" s="4"/>
      <c r="E268" s="4"/>
      <c r="F268" s="4"/>
      <c r="G268" s="4"/>
    </row>
    <row r="269" ht="15.75" customHeight="1">
      <c r="A269" s="15"/>
      <c r="B269" s="4"/>
      <c r="C269" s="4"/>
      <c r="D269" s="4"/>
      <c r="E269" s="4"/>
      <c r="F269" s="4"/>
      <c r="G269" s="4"/>
    </row>
    <row r="270" ht="15.75" customHeight="1">
      <c r="A270" s="15"/>
      <c r="B270" s="4"/>
      <c r="C270" s="4"/>
      <c r="D270" s="4"/>
      <c r="E270" s="4"/>
      <c r="F270" s="4"/>
      <c r="G270" s="4"/>
    </row>
    <row r="271" ht="15.75" customHeight="1">
      <c r="A271" s="15"/>
      <c r="B271" s="4"/>
      <c r="C271" s="4"/>
      <c r="D271" s="4"/>
      <c r="E271" s="4"/>
      <c r="F271" s="4"/>
      <c r="G271" s="4"/>
    </row>
    <row r="272" ht="15.75" customHeight="1">
      <c r="A272" s="15"/>
      <c r="B272" s="4"/>
      <c r="C272" s="4"/>
      <c r="D272" s="4"/>
      <c r="E272" s="4"/>
      <c r="F272" s="4"/>
      <c r="G272" s="4"/>
    </row>
    <row r="273" ht="15.75" customHeight="1">
      <c r="A273" s="15"/>
      <c r="B273" s="4"/>
      <c r="C273" s="4"/>
      <c r="D273" s="4"/>
      <c r="E273" s="4"/>
      <c r="F273" s="4"/>
      <c r="G273" s="4"/>
    </row>
    <row r="274" ht="15.75" customHeight="1">
      <c r="A274" s="15"/>
      <c r="B274" s="4"/>
      <c r="C274" s="4"/>
      <c r="D274" s="4"/>
      <c r="E274" s="4"/>
      <c r="F274" s="4"/>
      <c r="G274" s="4"/>
    </row>
    <row r="275" ht="15.75" customHeight="1">
      <c r="A275" s="15"/>
      <c r="B275" s="4"/>
      <c r="C275" s="4"/>
      <c r="D275" s="4"/>
      <c r="E275" s="4"/>
      <c r="F275" s="4"/>
      <c r="G275" s="4"/>
    </row>
    <row r="276" ht="15.75" customHeight="1">
      <c r="A276" s="15"/>
      <c r="B276" s="4"/>
      <c r="C276" s="4"/>
      <c r="D276" s="4"/>
      <c r="E276" s="4"/>
      <c r="F276" s="4"/>
      <c r="G276" s="4"/>
    </row>
    <row r="277" ht="15.75" customHeight="1">
      <c r="A277" s="15"/>
      <c r="B277" s="4"/>
      <c r="C277" s="4"/>
      <c r="D277" s="4"/>
      <c r="E277" s="4"/>
      <c r="F277" s="4"/>
      <c r="G277" s="4"/>
    </row>
    <row r="278" ht="15.75" customHeight="1">
      <c r="A278" s="15"/>
      <c r="B278" s="4"/>
      <c r="C278" s="4"/>
      <c r="D278" s="4"/>
      <c r="E278" s="4"/>
      <c r="F278" s="4"/>
      <c r="G278" s="4"/>
    </row>
    <row r="279" ht="15.75" customHeight="1">
      <c r="B279" s="5"/>
      <c r="C279" s="4"/>
      <c r="D279" s="4"/>
      <c r="E279" s="4"/>
      <c r="F279" s="4"/>
      <c r="G279" s="4"/>
    </row>
    <row r="280" ht="15.75" customHeight="1">
      <c r="B280" s="5"/>
      <c r="C280" s="4"/>
      <c r="D280" s="4"/>
      <c r="E280" s="4"/>
      <c r="F280" s="4"/>
      <c r="G280" s="4"/>
    </row>
    <row r="281" ht="15.75" customHeight="1">
      <c r="B281" s="5"/>
      <c r="C281" s="4"/>
      <c r="D281" s="4"/>
      <c r="E281" s="4"/>
      <c r="F281" s="4"/>
      <c r="G281" s="4"/>
    </row>
    <row r="282" ht="15.75" customHeight="1">
      <c r="C282" s="15"/>
      <c r="D282" s="15"/>
      <c r="E282" s="15"/>
      <c r="F282" s="15"/>
      <c r="G282" s="15"/>
    </row>
    <row r="283" ht="15.75" customHeight="1">
      <c r="C283" s="15"/>
      <c r="D283" s="15"/>
      <c r="E283" s="15"/>
      <c r="F283" s="15"/>
      <c r="G283" s="15"/>
    </row>
    <row r="284" ht="15.75" customHeight="1">
      <c r="C284" s="15"/>
      <c r="D284" s="15"/>
      <c r="E284" s="15"/>
      <c r="F284" s="15"/>
      <c r="G284" s="15"/>
    </row>
    <row r="285" ht="15.75" customHeight="1">
      <c r="C285" s="15"/>
      <c r="D285" s="15"/>
      <c r="E285" s="15"/>
      <c r="F285" s="15"/>
      <c r="G285" s="15"/>
    </row>
    <row r="286" ht="15.75" customHeight="1">
      <c r="C286" s="15"/>
      <c r="D286" s="15"/>
      <c r="E286" s="15"/>
      <c r="F286" s="15"/>
      <c r="G286" s="15"/>
    </row>
    <row r="287" ht="15.75" customHeight="1">
      <c r="C287" s="15"/>
      <c r="D287" s="15"/>
      <c r="E287" s="15"/>
      <c r="F287" s="15"/>
      <c r="G287" s="15"/>
    </row>
    <row r="288" ht="15.75" customHeight="1">
      <c r="C288" s="15"/>
      <c r="D288" s="15"/>
      <c r="E288" s="15"/>
      <c r="F288" s="15"/>
      <c r="G288" s="15"/>
    </row>
    <row r="289" ht="15.75" customHeight="1">
      <c r="C289" s="15"/>
      <c r="D289" s="15"/>
      <c r="E289" s="15"/>
      <c r="F289" s="15"/>
      <c r="G289" s="15"/>
    </row>
    <row r="290" ht="15.75" customHeight="1">
      <c r="C290" s="15"/>
      <c r="D290" s="15"/>
      <c r="E290" s="15"/>
      <c r="F290" s="15"/>
      <c r="G290" s="15"/>
    </row>
    <row r="291" ht="15.75" customHeight="1">
      <c r="C291" s="15"/>
      <c r="D291" s="15"/>
      <c r="E291" s="15"/>
      <c r="F291" s="15"/>
      <c r="G291" s="15"/>
    </row>
    <row r="292" ht="15.75" customHeight="1">
      <c r="C292" s="15"/>
      <c r="D292" s="15"/>
      <c r="E292" s="15"/>
      <c r="F292" s="15"/>
      <c r="G292" s="15"/>
    </row>
    <row r="293" ht="15.75" customHeight="1">
      <c r="C293" s="15"/>
      <c r="D293" s="15"/>
      <c r="E293" s="15"/>
      <c r="F293" s="15"/>
      <c r="G293" s="15"/>
    </row>
    <row r="294" ht="15.75" customHeight="1">
      <c r="C294" s="15"/>
      <c r="D294" s="15"/>
      <c r="E294" s="15"/>
      <c r="F294" s="15"/>
      <c r="G294" s="15"/>
    </row>
    <row r="295" ht="15.75" customHeight="1">
      <c r="C295" s="15"/>
      <c r="D295" s="15"/>
      <c r="E295" s="15"/>
      <c r="F295" s="15"/>
      <c r="G295" s="15"/>
    </row>
    <row r="296" ht="15.75" customHeight="1">
      <c r="C296" s="15"/>
      <c r="D296" s="15"/>
      <c r="E296" s="15"/>
      <c r="F296" s="15"/>
      <c r="G296" s="15"/>
    </row>
    <row r="297" ht="15.75" customHeight="1">
      <c r="C297" s="15"/>
      <c r="D297" s="15"/>
      <c r="E297" s="15"/>
      <c r="F297" s="15"/>
      <c r="G297" s="15"/>
    </row>
    <row r="298" ht="15.75" customHeight="1">
      <c r="C298" s="15"/>
      <c r="D298" s="15"/>
      <c r="E298" s="15"/>
      <c r="F298" s="15"/>
      <c r="G298" s="15"/>
    </row>
    <row r="299" ht="15.75" customHeight="1">
      <c r="C299" s="15"/>
      <c r="D299" s="15"/>
      <c r="E299" s="15"/>
      <c r="F299" s="15"/>
      <c r="G299" s="15"/>
    </row>
    <row r="300" ht="15.75" customHeight="1">
      <c r="C300" s="15"/>
      <c r="D300" s="15"/>
      <c r="E300" s="15"/>
      <c r="F300" s="15"/>
      <c r="G300" s="15"/>
    </row>
    <row r="301" ht="15.75" customHeight="1">
      <c r="C301" s="15"/>
      <c r="D301" s="15"/>
      <c r="E301" s="15"/>
      <c r="F301" s="15"/>
      <c r="G301" s="15"/>
    </row>
    <row r="302" ht="15.75" customHeight="1">
      <c r="C302" s="15"/>
      <c r="D302" s="15"/>
      <c r="E302" s="15"/>
      <c r="F302" s="15"/>
      <c r="G302" s="15"/>
    </row>
    <row r="303" ht="15.75" customHeight="1">
      <c r="C303" s="15"/>
      <c r="D303" s="15"/>
      <c r="E303" s="15"/>
      <c r="F303" s="15"/>
      <c r="G303" s="15"/>
    </row>
    <row r="304" ht="15.75" customHeight="1">
      <c r="C304" s="15"/>
      <c r="D304" s="15"/>
      <c r="E304" s="15"/>
      <c r="F304" s="15"/>
      <c r="G304" s="15"/>
    </row>
    <row r="305" ht="15.75" customHeight="1">
      <c r="C305" s="15"/>
      <c r="D305" s="15"/>
      <c r="E305" s="15"/>
      <c r="F305" s="15"/>
      <c r="G305" s="15"/>
    </row>
    <row r="306" ht="15.75" customHeight="1">
      <c r="C306" s="15"/>
      <c r="D306" s="15"/>
      <c r="E306" s="15"/>
      <c r="F306" s="15"/>
      <c r="G306" s="15"/>
    </row>
    <row r="307" ht="15.75" customHeight="1">
      <c r="C307" s="15"/>
      <c r="D307" s="15"/>
      <c r="E307" s="15"/>
      <c r="F307" s="15"/>
      <c r="G307" s="15"/>
    </row>
    <row r="308" ht="15.75" customHeight="1">
      <c r="C308" s="15"/>
      <c r="D308" s="15"/>
      <c r="E308" s="15"/>
      <c r="F308" s="15"/>
      <c r="G308" s="15"/>
    </row>
    <row r="309" ht="15.75" customHeight="1">
      <c r="C309" s="15"/>
      <c r="D309" s="15"/>
      <c r="E309" s="15"/>
      <c r="F309" s="15"/>
      <c r="G309" s="15"/>
    </row>
    <row r="310" ht="15.75" customHeight="1">
      <c r="C310" s="15"/>
      <c r="D310" s="15"/>
      <c r="E310" s="15"/>
      <c r="F310" s="15"/>
      <c r="G310" s="15"/>
    </row>
    <row r="311" ht="15.75" customHeight="1">
      <c r="C311" s="15"/>
      <c r="D311" s="15"/>
      <c r="E311" s="15"/>
      <c r="F311" s="15"/>
      <c r="G311" s="15"/>
    </row>
    <row r="312" ht="15.75" customHeight="1">
      <c r="C312" s="15"/>
      <c r="D312" s="15"/>
      <c r="E312" s="15"/>
      <c r="F312" s="15"/>
      <c r="G312" s="15"/>
    </row>
    <row r="313" ht="15.75" customHeight="1">
      <c r="C313" s="15"/>
      <c r="D313" s="15"/>
      <c r="E313" s="15"/>
      <c r="F313" s="15"/>
      <c r="G313" s="15"/>
    </row>
    <row r="314" ht="15.75" customHeight="1">
      <c r="C314" s="15"/>
      <c r="D314" s="15"/>
      <c r="E314" s="15"/>
      <c r="F314" s="15"/>
      <c r="G314" s="15"/>
    </row>
    <row r="315" ht="15.75" customHeight="1">
      <c r="C315" s="15"/>
      <c r="D315" s="15"/>
      <c r="E315" s="15"/>
      <c r="F315" s="15"/>
      <c r="G315" s="15"/>
    </row>
    <row r="316" ht="15.75" customHeight="1">
      <c r="C316" s="15"/>
      <c r="D316" s="15"/>
      <c r="E316" s="15"/>
      <c r="F316" s="15"/>
      <c r="G316" s="15"/>
    </row>
    <row r="317" ht="15.75" customHeight="1">
      <c r="C317" s="15"/>
      <c r="D317" s="15"/>
      <c r="E317" s="15"/>
      <c r="F317" s="15"/>
      <c r="G317" s="15"/>
    </row>
    <row r="318" ht="15.75" customHeight="1">
      <c r="C318" s="15"/>
      <c r="D318" s="15"/>
      <c r="E318" s="15"/>
      <c r="F318" s="15"/>
      <c r="G318" s="15"/>
    </row>
    <row r="319" ht="15.75" customHeight="1">
      <c r="C319" s="15"/>
      <c r="D319" s="15"/>
      <c r="E319" s="15"/>
      <c r="F319" s="15"/>
      <c r="G319" s="15"/>
    </row>
    <row r="320" ht="15.75" customHeight="1">
      <c r="C320" s="15"/>
      <c r="D320" s="15"/>
      <c r="E320" s="15"/>
      <c r="F320" s="15"/>
      <c r="G320" s="15"/>
    </row>
    <row r="321" ht="15.75" customHeight="1">
      <c r="C321" s="15"/>
      <c r="D321" s="15"/>
      <c r="E321" s="15"/>
      <c r="F321" s="15"/>
      <c r="G321" s="15"/>
    </row>
    <row r="322" ht="15.75" customHeight="1">
      <c r="C322" s="15"/>
      <c r="D322" s="15"/>
      <c r="E322" s="15"/>
      <c r="F322" s="15"/>
      <c r="G322" s="15"/>
    </row>
    <row r="323" ht="15.75" customHeight="1">
      <c r="C323" s="15"/>
      <c r="D323" s="15"/>
      <c r="E323" s="15"/>
      <c r="F323" s="15"/>
      <c r="G323" s="15"/>
    </row>
    <row r="324" ht="15.75" customHeight="1">
      <c r="C324" s="15"/>
      <c r="D324" s="15"/>
      <c r="E324" s="15"/>
      <c r="F324" s="15"/>
      <c r="G324" s="15"/>
    </row>
    <row r="325" ht="15.75" customHeight="1">
      <c r="C325" s="15"/>
      <c r="D325" s="15"/>
      <c r="E325" s="15"/>
      <c r="F325" s="15"/>
      <c r="G325" s="15"/>
    </row>
    <row r="326" ht="15.75" customHeight="1">
      <c r="C326" s="15"/>
      <c r="D326" s="15"/>
      <c r="E326" s="15"/>
      <c r="F326" s="15"/>
      <c r="G326" s="15"/>
    </row>
    <row r="327" ht="15.75" customHeight="1">
      <c r="C327" s="15"/>
      <c r="D327" s="15"/>
      <c r="E327" s="15"/>
      <c r="F327" s="15"/>
      <c r="G327" s="15"/>
    </row>
    <row r="328" ht="15.75" customHeight="1">
      <c r="C328" s="15"/>
      <c r="D328" s="15"/>
      <c r="E328" s="15"/>
      <c r="F328" s="15"/>
      <c r="G328" s="15"/>
    </row>
    <row r="329" ht="15.75" customHeight="1">
      <c r="C329" s="15"/>
      <c r="D329" s="15"/>
      <c r="E329" s="15"/>
      <c r="F329" s="15"/>
      <c r="G329" s="15"/>
    </row>
    <row r="330" ht="15.75" customHeight="1">
      <c r="C330" s="15"/>
      <c r="D330" s="15"/>
      <c r="E330" s="15"/>
      <c r="F330" s="15"/>
      <c r="G330" s="15"/>
    </row>
    <row r="331" ht="15.75" customHeight="1">
      <c r="C331" s="15"/>
      <c r="D331" s="15"/>
      <c r="E331" s="15"/>
      <c r="F331" s="15"/>
      <c r="G331" s="15"/>
    </row>
    <row r="332" ht="15.75" customHeight="1">
      <c r="C332" s="15"/>
      <c r="D332" s="15"/>
      <c r="E332" s="15"/>
      <c r="F332" s="15"/>
      <c r="G332" s="15"/>
    </row>
    <row r="333" ht="15.75" customHeight="1">
      <c r="C333" s="15"/>
      <c r="D333" s="15"/>
      <c r="E333" s="15"/>
      <c r="F333" s="15"/>
      <c r="G333" s="15"/>
    </row>
    <row r="334" ht="15.75" customHeight="1">
      <c r="C334" s="15"/>
      <c r="D334" s="15"/>
      <c r="E334" s="15"/>
      <c r="F334" s="15"/>
      <c r="G334" s="15"/>
    </row>
    <row r="335" ht="15.75" customHeight="1">
      <c r="C335" s="15"/>
      <c r="D335" s="15"/>
      <c r="E335" s="15"/>
      <c r="F335" s="15"/>
      <c r="G335" s="15"/>
    </row>
    <row r="336" ht="15.75" customHeight="1">
      <c r="C336" s="15"/>
      <c r="D336" s="15"/>
      <c r="E336" s="15"/>
      <c r="F336" s="15"/>
      <c r="G336" s="15"/>
    </row>
    <row r="337" ht="15.75" customHeight="1">
      <c r="C337" s="15"/>
      <c r="D337" s="15"/>
      <c r="E337" s="15"/>
      <c r="F337" s="15"/>
      <c r="G337" s="15"/>
    </row>
    <row r="338" ht="15.75" customHeight="1">
      <c r="C338" s="15"/>
      <c r="D338" s="15"/>
      <c r="E338" s="15"/>
      <c r="F338" s="15"/>
      <c r="G338" s="15"/>
    </row>
    <row r="339" ht="15.75" customHeight="1">
      <c r="C339" s="15"/>
      <c r="D339" s="15"/>
      <c r="E339" s="15"/>
      <c r="F339" s="15"/>
      <c r="G339" s="15"/>
    </row>
    <row r="340" ht="15.75" customHeight="1">
      <c r="C340" s="15"/>
      <c r="D340" s="15"/>
      <c r="E340" s="15"/>
      <c r="F340" s="15"/>
      <c r="G340" s="15"/>
    </row>
    <row r="341" ht="15.75" customHeight="1">
      <c r="C341" s="15"/>
      <c r="D341" s="15"/>
      <c r="E341" s="15"/>
      <c r="F341" s="15"/>
      <c r="G341" s="15"/>
    </row>
    <row r="342" ht="15.75" customHeight="1">
      <c r="C342" s="15"/>
      <c r="D342" s="15"/>
      <c r="E342" s="15"/>
      <c r="F342" s="15"/>
      <c r="G342" s="15"/>
    </row>
    <row r="343" ht="15.75" customHeight="1">
      <c r="C343" s="15"/>
      <c r="D343" s="15"/>
      <c r="E343" s="15"/>
      <c r="F343" s="15"/>
      <c r="G343" s="15"/>
    </row>
    <row r="344" ht="15.75" customHeight="1">
      <c r="C344" s="15"/>
      <c r="D344" s="15"/>
      <c r="E344" s="15"/>
      <c r="F344" s="15"/>
      <c r="G344" s="15"/>
    </row>
    <row r="345" ht="15.75" customHeight="1">
      <c r="C345" s="15"/>
      <c r="D345" s="15"/>
      <c r="E345" s="15"/>
      <c r="F345" s="15"/>
      <c r="G345" s="15"/>
    </row>
    <row r="346" ht="15.75" customHeight="1">
      <c r="C346" s="15"/>
      <c r="D346" s="15"/>
      <c r="E346" s="15"/>
      <c r="F346" s="15"/>
      <c r="G346" s="15"/>
    </row>
    <row r="347" ht="15.75" customHeight="1">
      <c r="C347" s="15"/>
      <c r="D347" s="15"/>
      <c r="E347" s="15"/>
      <c r="F347" s="15"/>
      <c r="G347" s="15"/>
    </row>
    <row r="348" ht="15.75" customHeight="1">
      <c r="C348" s="15"/>
      <c r="D348" s="15"/>
      <c r="E348" s="15"/>
      <c r="F348" s="15"/>
      <c r="G348" s="15"/>
    </row>
    <row r="349" ht="15.75" customHeight="1">
      <c r="C349" s="15"/>
      <c r="D349" s="15"/>
      <c r="E349" s="15"/>
      <c r="F349" s="15"/>
      <c r="G349" s="15"/>
    </row>
    <row r="350" ht="15.75" customHeight="1">
      <c r="C350" s="15"/>
      <c r="D350" s="15"/>
      <c r="E350" s="15"/>
      <c r="F350" s="15"/>
      <c r="G350" s="15"/>
    </row>
    <row r="351" ht="15.75" customHeight="1">
      <c r="C351" s="15"/>
      <c r="D351" s="15"/>
      <c r="E351" s="15"/>
      <c r="F351" s="15"/>
      <c r="G351" s="15"/>
    </row>
    <row r="352" ht="15.75" customHeight="1">
      <c r="C352" s="15"/>
      <c r="D352" s="15"/>
      <c r="E352" s="15"/>
      <c r="F352" s="15"/>
      <c r="G352" s="15"/>
    </row>
    <row r="353" ht="15.75" customHeight="1">
      <c r="C353" s="15"/>
      <c r="D353" s="15"/>
      <c r="E353" s="15"/>
      <c r="F353" s="15"/>
      <c r="G353" s="15"/>
    </row>
    <row r="354" ht="15.75" customHeight="1">
      <c r="C354" s="15"/>
      <c r="D354" s="15"/>
      <c r="E354" s="15"/>
      <c r="F354" s="15"/>
      <c r="G354" s="15"/>
    </row>
    <row r="355" ht="15.75" customHeight="1">
      <c r="C355" s="15"/>
      <c r="D355" s="15"/>
      <c r="E355" s="15"/>
      <c r="F355" s="15"/>
      <c r="G355" s="15"/>
    </row>
    <row r="356" ht="15.75" customHeight="1">
      <c r="C356" s="15"/>
      <c r="D356" s="15"/>
      <c r="E356" s="15"/>
      <c r="F356" s="15"/>
      <c r="G356" s="15"/>
    </row>
    <row r="357" ht="15.75" customHeight="1">
      <c r="C357" s="15"/>
      <c r="D357" s="15"/>
      <c r="E357" s="15"/>
      <c r="F357" s="15"/>
      <c r="G357" s="15"/>
    </row>
    <row r="358" ht="15.75" customHeight="1">
      <c r="C358" s="15"/>
      <c r="D358" s="15"/>
      <c r="E358" s="15"/>
      <c r="F358" s="15"/>
      <c r="G358" s="15"/>
    </row>
    <row r="359" ht="15.75" customHeight="1">
      <c r="C359" s="15"/>
      <c r="D359" s="15"/>
      <c r="E359" s="15"/>
      <c r="F359" s="15"/>
      <c r="G359" s="15"/>
    </row>
    <row r="360" ht="15.75" customHeight="1">
      <c r="C360" s="15"/>
      <c r="D360" s="15"/>
      <c r="E360" s="15"/>
      <c r="F360" s="15"/>
      <c r="G360" s="15"/>
    </row>
    <row r="361" ht="15.75" customHeight="1">
      <c r="C361" s="15"/>
      <c r="D361" s="15"/>
      <c r="E361" s="15"/>
      <c r="F361" s="15"/>
      <c r="G361" s="15"/>
    </row>
    <row r="362" ht="15.75" customHeight="1">
      <c r="C362" s="15"/>
      <c r="D362" s="15"/>
      <c r="E362" s="15"/>
      <c r="F362" s="15"/>
      <c r="G362" s="15"/>
    </row>
    <row r="363" ht="15.75" customHeight="1">
      <c r="C363" s="15"/>
      <c r="D363" s="15"/>
      <c r="E363" s="15"/>
      <c r="F363" s="15"/>
      <c r="G363" s="15"/>
    </row>
    <row r="364" ht="15.75" customHeight="1">
      <c r="C364" s="15"/>
      <c r="D364" s="15"/>
      <c r="E364" s="15"/>
      <c r="F364" s="15"/>
      <c r="G364" s="15"/>
    </row>
    <row r="365" ht="15.75" customHeight="1">
      <c r="C365" s="15"/>
      <c r="D365" s="15"/>
      <c r="E365" s="15"/>
      <c r="F365" s="15"/>
      <c r="G365" s="15"/>
    </row>
    <row r="366" ht="15.75" customHeight="1">
      <c r="C366" s="15"/>
      <c r="D366" s="15"/>
      <c r="E366" s="15"/>
      <c r="F366" s="15"/>
      <c r="G366" s="15"/>
    </row>
    <row r="367" ht="15.75" customHeight="1">
      <c r="C367" s="15"/>
      <c r="D367" s="15"/>
      <c r="E367" s="15"/>
      <c r="F367" s="15"/>
      <c r="G367" s="15"/>
    </row>
    <row r="368" ht="15.75" customHeight="1">
      <c r="C368" s="15"/>
      <c r="D368" s="15"/>
      <c r="E368" s="15"/>
      <c r="F368" s="15"/>
      <c r="G368" s="15"/>
    </row>
    <row r="369" ht="15.75" customHeight="1">
      <c r="C369" s="15"/>
      <c r="D369" s="15"/>
      <c r="E369" s="15"/>
      <c r="F369" s="15"/>
      <c r="G369" s="15"/>
    </row>
    <row r="370" ht="15.75" customHeight="1">
      <c r="C370" s="15"/>
      <c r="D370" s="15"/>
      <c r="E370" s="15"/>
      <c r="F370" s="15"/>
      <c r="G370" s="15"/>
    </row>
    <row r="371" ht="15.75" customHeight="1">
      <c r="C371" s="15"/>
      <c r="D371" s="15"/>
      <c r="E371" s="15"/>
      <c r="F371" s="15"/>
      <c r="G371" s="15"/>
    </row>
    <row r="372" ht="15.75" customHeight="1">
      <c r="C372" s="15"/>
      <c r="D372" s="15"/>
      <c r="E372" s="15"/>
      <c r="F372" s="15"/>
      <c r="G372" s="15"/>
    </row>
    <row r="373" ht="15.75" customHeight="1">
      <c r="C373" s="15"/>
      <c r="D373" s="15"/>
      <c r="E373" s="15"/>
      <c r="F373" s="15"/>
      <c r="G373" s="15"/>
    </row>
    <row r="374" ht="15.75" customHeight="1">
      <c r="C374" s="15"/>
      <c r="D374" s="15"/>
      <c r="E374" s="15"/>
      <c r="F374" s="15"/>
      <c r="G374" s="15"/>
    </row>
    <row r="375" ht="15.75" customHeight="1">
      <c r="C375" s="15"/>
      <c r="D375" s="15"/>
      <c r="E375" s="15"/>
      <c r="F375" s="15"/>
      <c r="G375" s="15"/>
    </row>
    <row r="376" ht="15.75" customHeight="1">
      <c r="C376" s="15"/>
      <c r="D376" s="15"/>
      <c r="E376" s="15"/>
      <c r="F376" s="15"/>
      <c r="G376" s="15"/>
    </row>
    <row r="377" ht="15.75" customHeight="1">
      <c r="C377" s="15"/>
      <c r="D377" s="15"/>
      <c r="E377" s="15"/>
      <c r="F377" s="15"/>
      <c r="G377" s="15"/>
    </row>
    <row r="378" ht="15.75" customHeight="1">
      <c r="C378" s="15"/>
      <c r="D378" s="15"/>
      <c r="E378" s="15"/>
      <c r="F378" s="15"/>
      <c r="G378" s="15"/>
    </row>
    <row r="379" ht="15.75" customHeight="1">
      <c r="C379" s="15"/>
      <c r="D379" s="15"/>
      <c r="E379" s="15"/>
      <c r="F379" s="15"/>
      <c r="G379" s="15"/>
    </row>
    <row r="380" ht="15.75" customHeight="1">
      <c r="C380" s="15"/>
      <c r="D380" s="15"/>
      <c r="E380" s="15"/>
      <c r="F380" s="15"/>
      <c r="G380" s="15"/>
    </row>
    <row r="381" ht="15.75" customHeight="1">
      <c r="C381" s="15"/>
      <c r="D381" s="15"/>
      <c r="E381" s="15"/>
      <c r="F381" s="15"/>
      <c r="G381" s="15"/>
    </row>
    <row r="382" ht="15.75" customHeight="1">
      <c r="C382" s="15"/>
      <c r="D382" s="15"/>
      <c r="E382" s="15"/>
      <c r="F382" s="15"/>
      <c r="G382" s="15"/>
    </row>
    <row r="383" ht="15.75" customHeight="1">
      <c r="C383" s="15"/>
      <c r="D383" s="15"/>
      <c r="E383" s="15"/>
      <c r="F383" s="15"/>
      <c r="G383" s="15"/>
    </row>
    <row r="384" ht="15.75" customHeight="1">
      <c r="C384" s="15"/>
      <c r="D384" s="15"/>
      <c r="E384" s="15"/>
      <c r="F384" s="15"/>
      <c r="G384" s="15"/>
    </row>
    <row r="385" ht="15.75" customHeight="1">
      <c r="C385" s="15"/>
      <c r="D385" s="15"/>
      <c r="E385" s="15"/>
      <c r="F385" s="15"/>
      <c r="G385" s="15"/>
    </row>
    <row r="386" ht="15.75" customHeight="1">
      <c r="C386" s="15"/>
      <c r="D386" s="15"/>
      <c r="E386" s="15"/>
      <c r="F386" s="15"/>
      <c r="G386" s="15"/>
    </row>
    <row r="387" ht="15.75" customHeight="1">
      <c r="C387" s="15"/>
      <c r="D387" s="15"/>
      <c r="E387" s="15"/>
      <c r="F387" s="15"/>
      <c r="G387" s="15"/>
    </row>
    <row r="388" ht="15.75" customHeight="1">
      <c r="C388" s="15"/>
      <c r="D388" s="15"/>
      <c r="E388" s="15"/>
      <c r="F388" s="15"/>
      <c r="G388" s="15"/>
    </row>
    <row r="389" ht="15.75" customHeight="1">
      <c r="C389" s="15"/>
      <c r="D389" s="15"/>
      <c r="E389" s="15"/>
      <c r="F389" s="15"/>
      <c r="G389" s="15"/>
    </row>
    <row r="390" ht="15.75" customHeight="1">
      <c r="C390" s="15"/>
      <c r="D390" s="15"/>
      <c r="E390" s="15"/>
      <c r="F390" s="15"/>
      <c r="G390" s="15"/>
    </row>
    <row r="391" ht="15.75" customHeight="1">
      <c r="C391" s="15"/>
      <c r="D391" s="15"/>
      <c r="E391" s="15"/>
      <c r="F391" s="15"/>
      <c r="G391" s="15"/>
    </row>
    <row r="392" ht="15.75" customHeight="1">
      <c r="C392" s="15"/>
      <c r="D392" s="15"/>
      <c r="E392" s="15"/>
      <c r="F392" s="15"/>
      <c r="G392" s="15"/>
    </row>
    <row r="393" ht="15.75" customHeight="1">
      <c r="C393" s="15"/>
      <c r="D393" s="15"/>
      <c r="E393" s="15"/>
      <c r="F393" s="15"/>
      <c r="G393" s="15"/>
    </row>
    <row r="394" ht="15.75" customHeight="1">
      <c r="C394" s="15"/>
      <c r="D394" s="15"/>
      <c r="E394" s="15"/>
      <c r="F394" s="15"/>
      <c r="G394" s="15"/>
    </row>
    <row r="395" ht="15.75" customHeight="1">
      <c r="C395" s="15"/>
      <c r="D395" s="15"/>
      <c r="E395" s="15"/>
      <c r="F395" s="15"/>
      <c r="G395" s="15"/>
    </row>
    <row r="396" ht="15.75" customHeight="1">
      <c r="C396" s="15"/>
      <c r="D396" s="15"/>
      <c r="E396" s="15"/>
      <c r="F396" s="15"/>
      <c r="G396" s="15"/>
    </row>
    <row r="397" ht="15.75" customHeight="1">
      <c r="C397" s="15"/>
      <c r="D397" s="15"/>
      <c r="E397" s="15"/>
      <c r="F397" s="15"/>
      <c r="G397" s="15"/>
    </row>
    <row r="398" ht="15.75" customHeight="1">
      <c r="C398" s="15"/>
      <c r="D398" s="15"/>
      <c r="E398" s="15"/>
      <c r="F398" s="15"/>
      <c r="G398" s="15"/>
    </row>
    <row r="399" ht="15.75" customHeight="1">
      <c r="C399" s="15"/>
      <c r="D399" s="15"/>
      <c r="E399" s="15"/>
      <c r="F399" s="15"/>
      <c r="G399" s="15"/>
    </row>
    <row r="400" ht="15.75" customHeight="1">
      <c r="C400" s="15"/>
      <c r="D400" s="15"/>
      <c r="E400" s="15"/>
      <c r="F400" s="15"/>
      <c r="G400" s="15"/>
    </row>
    <row r="401" ht="15.75" customHeight="1">
      <c r="C401" s="15"/>
      <c r="D401" s="15"/>
      <c r="E401" s="15"/>
      <c r="F401" s="15"/>
      <c r="G401" s="15"/>
    </row>
    <row r="402" ht="15.75" customHeight="1">
      <c r="C402" s="15"/>
      <c r="D402" s="15"/>
      <c r="E402" s="15"/>
      <c r="F402" s="15"/>
      <c r="G402" s="15"/>
    </row>
    <row r="403" ht="15.75" customHeight="1">
      <c r="C403" s="15"/>
      <c r="D403" s="15"/>
      <c r="E403" s="15"/>
      <c r="F403" s="15"/>
      <c r="G403" s="15"/>
    </row>
    <row r="404" ht="15.75" customHeight="1">
      <c r="C404" s="15"/>
      <c r="D404" s="15"/>
      <c r="E404" s="15"/>
      <c r="F404" s="15"/>
      <c r="G404" s="15"/>
    </row>
    <row r="405" ht="15.75" customHeight="1">
      <c r="C405" s="15"/>
      <c r="D405" s="15"/>
      <c r="E405" s="15"/>
      <c r="F405" s="15"/>
      <c r="G405" s="15"/>
    </row>
    <row r="406" ht="15.75" customHeight="1">
      <c r="C406" s="15"/>
      <c r="D406" s="15"/>
      <c r="E406" s="15"/>
      <c r="F406" s="15"/>
      <c r="G406" s="15"/>
    </row>
    <row r="407" ht="15.75" customHeight="1">
      <c r="C407" s="15"/>
      <c r="D407" s="15"/>
      <c r="E407" s="15"/>
      <c r="F407" s="15"/>
      <c r="G407" s="15"/>
    </row>
    <row r="408" ht="15.75" customHeight="1">
      <c r="C408" s="15"/>
      <c r="D408" s="15"/>
      <c r="E408" s="15"/>
      <c r="F408" s="15"/>
      <c r="G408" s="15"/>
    </row>
    <row r="409" ht="15.75" customHeight="1">
      <c r="C409" s="15"/>
      <c r="D409" s="15"/>
      <c r="E409" s="15"/>
      <c r="F409" s="15"/>
      <c r="G409" s="15"/>
    </row>
    <row r="410" ht="15.75" customHeight="1">
      <c r="C410" s="15"/>
      <c r="D410" s="15"/>
      <c r="E410" s="15"/>
      <c r="F410" s="15"/>
      <c r="G410" s="15"/>
    </row>
    <row r="411" ht="15.75" customHeight="1">
      <c r="C411" s="15"/>
      <c r="D411" s="15"/>
      <c r="E411" s="15"/>
      <c r="F411" s="15"/>
      <c r="G411" s="15"/>
    </row>
    <row r="412" ht="15.75" customHeight="1">
      <c r="C412" s="15"/>
      <c r="D412" s="15"/>
      <c r="E412" s="15"/>
      <c r="F412" s="15"/>
      <c r="G412" s="15"/>
    </row>
    <row r="413" ht="15.75" customHeight="1">
      <c r="C413" s="15"/>
      <c r="D413" s="15"/>
      <c r="E413" s="15"/>
      <c r="F413" s="15"/>
      <c r="G413" s="15"/>
    </row>
    <row r="414" ht="15.75" customHeight="1">
      <c r="C414" s="15"/>
      <c r="D414" s="15"/>
      <c r="E414" s="15"/>
      <c r="F414" s="15"/>
      <c r="G414" s="15"/>
    </row>
    <row r="415" ht="15.75" customHeight="1">
      <c r="C415" s="15"/>
      <c r="D415" s="15"/>
      <c r="E415" s="15"/>
      <c r="F415" s="15"/>
      <c r="G415" s="15"/>
    </row>
    <row r="416" ht="15.75" customHeight="1">
      <c r="C416" s="15"/>
      <c r="D416" s="15"/>
      <c r="E416" s="15"/>
      <c r="F416" s="15"/>
      <c r="G416" s="15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E97:E98">
    <cfRule type="expression" dxfId="0" priority="1">
      <formula>COUNTIF($D$1:$D$480,E97)&gt;1</formula>
    </cfRule>
  </conditionalFormatting>
  <conditionalFormatting sqref="E87">
    <cfRule type="expression" dxfId="0" priority="2">
      <formula>COUNTIF($D$1:$D$485,E87)&gt;1</formula>
    </cfRule>
  </conditionalFormatting>
  <conditionalFormatting sqref="E1:E65 E67:E81 E83:E84 E86 E88:E96 E101:E146 E148:E172 E174:E175 E177:E197 E199:E205 E207:E213 E216 E222:E998">
    <cfRule type="expression" dxfId="0" priority="3">
      <formula>COUNTIF($E$1:$E$485,E1)&gt;1</formula>
    </cfRule>
  </conditionalFormatting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8.88"/>
    <col customWidth="1" min="3" max="3" width="16.25"/>
    <col customWidth="1" min="4" max="4" width="20.38"/>
    <col customWidth="1" min="5" max="5" width="8.13"/>
    <col customWidth="1" min="6" max="6" width="39.0"/>
    <col customWidth="1" min="7" max="7" width="9.88"/>
  </cols>
  <sheetData>
    <row r="1" ht="15.75" customHeight="1">
      <c r="A1" s="333" t="s">
        <v>3328</v>
      </c>
      <c r="B1" s="95" t="s">
        <v>1</v>
      </c>
      <c r="C1" s="334" t="s">
        <v>713</v>
      </c>
      <c r="D1" s="334" t="s">
        <v>714</v>
      </c>
      <c r="E1" s="334" t="s">
        <v>715</v>
      </c>
      <c r="F1" s="334" t="s">
        <v>716</v>
      </c>
      <c r="G1" s="19"/>
      <c r="H1" s="334" t="s">
        <v>9028</v>
      </c>
    </row>
    <row r="2" ht="15.75" customHeight="1">
      <c r="A2" s="4">
        <v>1.0</v>
      </c>
      <c r="B2" s="335" t="s">
        <v>9029</v>
      </c>
      <c r="C2" s="4" t="s">
        <v>9030</v>
      </c>
      <c r="D2" s="4">
        <v>5.20693428945E11</v>
      </c>
      <c r="E2" s="4">
        <v>111.0</v>
      </c>
      <c r="F2" s="4" t="s">
        <v>9031</v>
      </c>
      <c r="G2" s="14" t="s">
        <v>1109</v>
      </c>
      <c r="H2" s="4"/>
    </row>
    <row r="3" ht="15.75" customHeight="1">
      <c r="A3" s="4">
        <f t="shared" ref="A3:A44" si="1">A2+1</f>
        <v>2</v>
      </c>
      <c r="B3" s="14" t="s">
        <v>9032</v>
      </c>
      <c r="C3" s="4">
        <v>8.523022608E9</v>
      </c>
      <c r="D3" s="4">
        <v>1.08672225382E11</v>
      </c>
      <c r="E3" s="4">
        <v>111.0</v>
      </c>
      <c r="F3" s="4" t="s">
        <v>9031</v>
      </c>
      <c r="G3" s="14" t="s">
        <v>1553</v>
      </c>
      <c r="H3" s="4"/>
    </row>
    <row r="4" ht="15.75" customHeight="1">
      <c r="A4" s="4">
        <f t="shared" si="1"/>
        <v>3</v>
      </c>
      <c r="B4" s="105" t="s">
        <v>2367</v>
      </c>
      <c r="C4" s="4">
        <v>9.363160664E9</v>
      </c>
      <c r="D4" s="4">
        <v>1.08674990385E11</v>
      </c>
      <c r="E4" s="4">
        <v>111.0</v>
      </c>
      <c r="F4" s="4" t="s">
        <v>9031</v>
      </c>
      <c r="G4" s="14" t="s">
        <v>1553</v>
      </c>
      <c r="H4" s="4"/>
    </row>
    <row r="5" ht="15.75" customHeight="1">
      <c r="A5" s="4">
        <f t="shared" si="1"/>
        <v>4</v>
      </c>
      <c r="B5" s="14" t="s">
        <v>9033</v>
      </c>
      <c r="C5" s="4">
        <v>9.444016416E9</v>
      </c>
      <c r="D5" s="4">
        <v>7.09852132065E11</v>
      </c>
      <c r="E5" s="4">
        <v>111.0</v>
      </c>
      <c r="F5" s="4" t="s">
        <v>9031</v>
      </c>
      <c r="G5" s="14" t="s">
        <v>9034</v>
      </c>
      <c r="H5" s="4"/>
    </row>
    <row r="6" ht="15.75" customHeight="1">
      <c r="A6" s="4">
        <f t="shared" si="1"/>
        <v>5</v>
      </c>
      <c r="B6" s="336" t="s">
        <v>304</v>
      </c>
      <c r="C6" s="4">
        <v>9.659933942E9</v>
      </c>
      <c r="D6" s="4">
        <v>5.20600842836E11</v>
      </c>
      <c r="E6" s="4">
        <v>3471.0</v>
      </c>
      <c r="F6" s="329" t="s">
        <v>9035</v>
      </c>
      <c r="G6" s="14" t="s">
        <v>9036</v>
      </c>
      <c r="H6" s="4"/>
    </row>
    <row r="7" ht="15.75" customHeight="1">
      <c r="A7" s="4">
        <f t="shared" si="1"/>
        <v>6</v>
      </c>
      <c r="B7" s="336" t="s">
        <v>9037</v>
      </c>
      <c r="C7" s="4">
        <v>9.71558961702E11</v>
      </c>
      <c r="D7" s="4">
        <v>5.20655284528E11</v>
      </c>
      <c r="E7" s="4">
        <v>111.0</v>
      </c>
      <c r="F7" s="4" t="s">
        <v>9031</v>
      </c>
      <c r="G7" s="14" t="s">
        <v>71</v>
      </c>
    </row>
    <row r="8" ht="15.75" customHeight="1">
      <c r="A8" s="4">
        <f t="shared" si="1"/>
        <v>7</v>
      </c>
      <c r="B8" s="336" t="s">
        <v>5602</v>
      </c>
      <c r="C8" s="4">
        <v>9.445663686E9</v>
      </c>
      <c r="D8" s="4">
        <v>5.206151545E11</v>
      </c>
      <c r="E8" s="4">
        <v>3471.0</v>
      </c>
      <c r="F8" s="329" t="s">
        <v>9038</v>
      </c>
      <c r="G8" s="14" t="s">
        <v>9036</v>
      </c>
      <c r="H8" s="4"/>
    </row>
    <row r="9" ht="15.75" customHeight="1">
      <c r="A9" s="4">
        <f t="shared" si="1"/>
        <v>8</v>
      </c>
      <c r="B9" s="14" t="s">
        <v>9039</v>
      </c>
      <c r="C9" s="4">
        <v>9.043029738E9</v>
      </c>
      <c r="D9" s="4">
        <v>1.0868577692E11</v>
      </c>
      <c r="E9" s="4">
        <v>111.0</v>
      </c>
      <c r="F9" s="4" t="s">
        <v>9031</v>
      </c>
      <c r="G9" s="14" t="s">
        <v>71</v>
      </c>
      <c r="H9" s="4"/>
    </row>
    <row r="10" ht="15.75" customHeight="1">
      <c r="A10" s="4">
        <f t="shared" si="1"/>
        <v>9</v>
      </c>
      <c r="B10" s="14" t="s">
        <v>9040</v>
      </c>
      <c r="C10" s="4">
        <v>9.7158297868E11</v>
      </c>
      <c r="D10" s="4">
        <v>5.20639499949E11</v>
      </c>
      <c r="E10" s="4">
        <v>262.0</v>
      </c>
      <c r="F10" s="4" t="s">
        <v>9031</v>
      </c>
      <c r="G10" s="14" t="s">
        <v>71</v>
      </c>
      <c r="H10" s="4"/>
    </row>
    <row r="11" ht="15.75" customHeight="1">
      <c r="A11" s="4">
        <f t="shared" si="1"/>
        <v>10</v>
      </c>
      <c r="B11" s="336" t="s">
        <v>9041</v>
      </c>
      <c r="C11" s="4">
        <v>9.71558961702E11</v>
      </c>
      <c r="D11" s="4">
        <v>5.57262900948E11</v>
      </c>
      <c r="E11" s="4">
        <v>3360.0</v>
      </c>
      <c r="F11" s="21" t="s">
        <v>1137</v>
      </c>
      <c r="G11" s="14" t="s">
        <v>71</v>
      </c>
      <c r="H11" s="4" t="s">
        <v>9042</v>
      </c>
    </row>
    <row r="12" ht="15.75" customHeight="1">
      <c r="A12" s="4">
        <f t="shared" si="1"/>
        <v>11</v>
      </c>
      <c r="B12" s="336" t="s">
        <v>867</v>
      </c>
      <c r="C12" s="4">
        <v>9.633091514E9</v>
      </c>
      <c r="D12" s="4">
        <v>5.57264409109E11</v>
      </c>
      <c r="E12" s="4">
        <v>3471.0</v>
      </c>
      <c r="F12" s="21" t="s">
        <v>9043</v>
      </c>
      <c r="G12" s="14" t="s">
        <v>9044</v>
      </c>
      <c r="H12" s="4"/>
    </row>
    <row r="13" ht="15.75" customHeight="1">
      <c r="A13" s="4">
        <f t="shared" si="1"/>
        <v>12</v>
      </c>
      <c r="B13" s="14" t="s">
        <v>9045</v>
      </c>
      <c r="C13" s="4">
        <v>8.056581063E9</v>
      </c>
      <c r="D13" s="4">
        <v>9.67141474946E11</v>
      </c>
      <c r="E13" s="4">
        <v>111.0</v>
      </c>
      <c r="F13" s="4" t="s">
        <v>9031</v>
      </c>
      <c r="G13" s="14" t="s">
        <v>9036</v>
      </c>
      <c r="H13" s="4"/>
    </row>
    <row r="14" ht="15.75" customHeight="1">
      <c r="A14" s="4">
        <f t="shared" si="1"/>
        <v>13</v>
      </c>
      <c r="B14" s="14" t="s">
        <v>8899</v>
      </c>
      <c r="C14" s="4">
        <v>8.056581063E9</v>
      </c>
      <c r="D14" s="4">
        <v>5.57222298313E11</v>
      </c>
      <c r="E14" s="4">
        <v>111.0</v>
      </c>
      <c r="F14" s="4" t="s">
        <v>9031</v>
      </c>
      <c r="G14" s="14" t="s">
        <v>9036</v>
      </c>
      <c r="H14" s="4"/>
    </row>
    <row r="15" ht="15.75" customHeight="1">
      <c r="A15" s="4">
        <f t="shared" si="1"/>
        <v>14</v>
      </c>
      <c r="B15" s="14" t="s">
        <v>9046</v>
      </c>
      <c r="C15" s="4">
        <v>9.551554493E9</v>
      </c>
      <c r="D15" s="4">
        <v>5.57270498078E11</v>
      </c>
      <c r="E15" s="4">
        <v>111.0</v>
      </c>
      <c r="F15" s="4" t="s">
        <v>9031</v>
      </c>
      <c r="G15" s="14" t="s">
        <v>1109</v>
      </c>
      <c r="H15" s="4"/>
    </row>
    <row r="16" ht="15.75" customHeight="1">
      <c r="A16" s="4">
        <f t="shared" si="1"/>
        <v>15</v>
      </c>
      <c r="B16" s="14" t="s">
        <v>7129</v>
      </c>
      <c r="C16" s="4">
        <v>7.904861305E9</v>
      </c>
      <c r="D16" s="4">
        <v>6.23585342749E11</v>
      </c>
      <c r="E16" s="4">
        <v>111.0</v>
      </c>
      <c r="F16" s="4" t="s">
        <v>9031</v>
      </c>
      <c r="G16" s="14" t="s">
        <v>9034</v>
      </c>
      <c r="H16" s="4"/>
    </row>
    <row r="17" ht="15.75" customHeight="1">
      <c r="A17" s="4">
        <f t="shared" si="1"/>
        <v>16</v>
      </c>
      <c r="B17" s="14" t="s">
        <v>9047</v>
      </c>
      <c r="C17" s="4">
        <v>9.884029025E9</v>
      </c>
      <c r="D17" s="4">
        <v>5.20735248386E11</v>
      </c>
      <c r="E17" s="4">
        <v>111.0</v>
      </c>
      <c r="F17" s="4" t="s">
        <v>9048</v>
      </c>
      <c r="G17" s="14" t="s">
        <v>9049</v>
      </c>
      <c r="H17" s="4"/>
    </row>
    <row r="18" ht="15.75" customHeight="1">
      <c r="A18" s="4">
        <f t="shared" si="1"/>
        <v>17</v>
      </c>
      <c r="B18" s="14" t="s">
        <v>9050</v>
      </c>
      <c r="C18" s="4">
        <v>9.88485577E9</v>
      </c>
      <c r="D18" s="4">
        <v>5.57338543343E11</v>
      </c>
      <c r="E18" s="4">
        <v>111.0</v>
      </c>
      <c r="F18" s="4" t="s">
        <v>1089</v>
      </c>
      <c r="G18" s="14" t="s">
        <v>1109</v>
      </c>
      <c r="H18" s="4"/>
    </row>
    <row r="19" ht="15.75" customHeight="1">
      <c r="A19" s="4">
        <f t="shared" si="1"/>
        <v>18</v>
      </c>
      <c r="B19" s="14" t="s">
        <v>9051</v>
      </c>
      <c r="C19" s="4">
        <v>9.445277457E9</v>
      </c>
      <c r="D19" s="4">
        <v>5.20741610587E11</v>
      </c>
      <c r="E19" s="4">
        <v>222.0</v>
      </c>
      <c r="F19" s="4" t="s">
        <v>9052</v>
      </c>
      <c r="G19" s="14" t="s">
        <v>9049</v>
      </c>
      <c r="H19" s="4"/>
    </row>
    <row r="20" ht="15.75" customHeight="1">
      <c r="A20" s="4">
        <f t="shared" si="1"/>
        <v>19</v>
      </c>
      <c r="B20" s="14" t="s">
        <v>9053</v>
      </c>
      <c r="C20" s="4">
        <v>8.270227155E9</v>
      </c>
      <c r="D20" s="4">
        <v>5.20738169646E11</v>
      </c>
      <c r="E20" s="4">
        <v>222.0</v>
      </c>
      <c r="F20" s="4" t="s">
        <v>9054</v>
      </c>
      <c r="G20" s="14" t="s">
        <v>71</v>
      </c>
      <c r="H20" s="4"/>
    </row>
    <row r="21" ht="15.75" customHeight="1">
      <c r="A21" s="4">
        <f t="shared" si="1"/>
        <v>20</v>
      </c>
      <c r="B21" s="14" t="s">
        <v>9055</v>
      </c>
      <c r="C21" s="4">
        <v>9.445277457E9</v>
      </c>
      <c r="D21" s="4">
        <v>5.20741610587E11</v>
      </c>
      <c r="E21" s="4">
        <v>222.0</v>
      </c>
      <c r="F21" s="4" t="s">
        <v>9054</v>
      </c>
      <c r="G21" s="14" t="s">
        <v>9056</v>
      </c>
      <c r="H21" s="4"/>
    </row>
    <row r="22" ht="15.75" customHeight="1">
      <c r="A22" s="4">
        <f t="shared" si="1"/>
        <v>21</v>
      </c>
      <c r="B22" s="336" t="s">
        <v>9057</v>
      </c>
      <c r="C22" s="4">
        <v>7.984579451E9</v>
      </c>
      <c r="D22" s="4">
        <v>9.67118256252E11</v>
      </c>
      <c r="E22" s="4">
        <v>111.0</v>
      </c>
      <c r="F22" s="4" t="s">
        <v>1089</v>
      </c>
      <c r="G22" s="14" t="s">
        <v>71</v>
      </c>
      <c r="H22" s="4"/>
    </row>
    <row r="23" ht="15.75" customHeight="1">
      <c r="A23" s="4">
        <f t="shared" si="1"/>
        <v>22</v>
      </c>
      <c r="B23" s="14" t="s">
        <v>9058</v>
      </c>
      <c r="C23" s="4">
        <v>7.708523324E9</v>
      </c>
      <c r="D23" s="4">
        <v>5.57304079533E11</v>
      </c>
      <c r="E23" s="4">
        <v>111.0</v>
      </c>
      <c r="F23" s="4" t="s">
        <v>974</v>
      </c>
      <c r="G23" s="14" t="s">
        <v>884</v>
      </c>
      <c r="H23" s="4"/>
    </row>
    <row r="24" ht="15.75" customHeight="1">
      <c r="A24" s="4">
        <f t="shared" si="1"/>
        <v>23</v>
      </c>
      <c r="B24" s="14" t="s">
        <v>9059</v>
      </c>
      <c r="C24" s="4">
        <v>7.200599975E9</v>
      </c>
      <c r="D24" s="4">
        <v>5.20727149176E11</v>
      </c>
      <c r="E24" s="4">
        <v>111.0</v>
      </c>
      <c r="F24" s="4" t="s">
        <v>1089</v>
      </c>
      <c r="G24" s="14" t="s">
        <v>1109</v>
      </c>
      <c r="H24" s="4"/>
    </row>
    <row r="25" ht="15.75" customHeight="1">
      <c r="A25" s="4">
        <f t="shared" si="1"/>
        <v>24</v>
      </c>
      <c r="B25" s="14" t="s">
        <v>9060</v>
      </c>
      <c r="C25" s="4">
        <v>3.3783113816E10</v>
      </c>
      <c r="D25" s="4">
        <v>5.20788868217E11</v>
      </c>
      <c r="E25" s="4">
        <v>111.0</v>
      </c>
      <c r="F25" s="4" t="s">
        <v>9061</v>
      </c>
      <c r="G25" s="14" t="s">
        <v>9062</v>
      </c>
      <c r="H25" s="4"/>
    </row>
    <row r="26" ht="15.75" customHeight="1">
      <c r="A26" s="4">
        <f t="shared" si="1"/>
        <v>25</v>
      </c>
      <c r="B26" s="337" t="s">
        <v>9063</v>
      </c>
      <c r="C26" s="338">
        <v>8.270227155E9</v>
      </c>
      <c r="D26" s="338">
        <v>5.20735798323E11</v>
      </c>
      <c r="E26" s="338">
        <v>3360.0</v>
      </c>
      <c r="F26" s="339" t="s">
        <v>9064</v>
      </c>
      <c r="G26" s="338" t="s">
        <v>9042</v>
      </c>
      <c r="H26" s="340"/>
    </row>
    <row r="27" ht="15.75" customHeight="1">
      <c r="A27" s="4">
        <f t="shared" si="1"/>
        <v>26</v>
      </c>
      <c r="B27" s="341" t="s">
        <v>9065</v>
      </c>
      <c r="C27" s="4">
        <v>7.358326974E9</v>
      </c>
      <c r="D27" s="4">
        <v>5.20856363492E11</v>
      </c>
      <c r="E27" s="4">
        <v>3471.0</v>
      </c>
      <c r="F27" s="329" t="s">
        <v>9066</v>
      </c>
      <c r="G27" s="14"/>
      <c r="H27" s="4"/>
    </row>
    <row r="28" ht="15.75" customHeight="1">
      <c r="A28" s="4">
        <f t="shared" si="1"/>
        <v>27</v>
      </c>
      <c r="B28" s="14" t="s">
        <v>9067</v>
      </c>
      <c r="C28" s="4">
        <v>8.531072263E9</v>
      </c>
      <c r="D28" s="4">
        <v>5.20881249919E11</v>
      </c>
      <c r="E28" s="4">
        <v>111.0</v>
      </c>
      <c r="F28" s="4" t="s">
        <v>9068</v>
      </c>
      <c r="G28" s="14"/>
      <c r="H28" s="4"/>
    </row>
    <row r="29" ht="15.75" customHeight="1">
      <c r="A29" s="4">
        <f t="shared" si="1"/>
        <v>28</v>
      </c>
      <c r="B29" s="14" t="s">
        <v>1623</v>
      </c>
      <c r="C29" s="4" t="s">
        <v>9069</v>
      </c>
      <c r="D29" s="4">
        <v>1.08771985624E11</v>
      </c>
      <c r="E29" s="4">
        <v>111.0</v>
      </c>
      <c r="F29" s="4" t="s">
        <v>1089</v>
      </c>
      <c r="G29" s="14"/>
      <c r="H29" s="4"/>
    </row>
    <row r="30" ht="15.75" customHeight="1">
      <c r="A30" s="4">
        <f t="shared" si="1"/>
        <v>29</v>
      </c>
      <c r="B30" s="14" t="s">
        <v>9070</v>
      </c>
      <c r="C30" s="4" t="s">
        <v>9071</v>
      </c>
      <c r="D30" s="4">
        <v>9.2971420408E10</v>
      </c>
      <c r="E30" s="4">
        <v>111.0</v>
      </c>
      <c r="F30" s="4" t="s">
        <v>9072</v>
      </c>
      <c r="G30" s="14"/>
      <c r="H30" s="4"/>
    </row>
    <row r="31" ht="15.75" customHeight="1">
      <c r="A31" s="4">
        <f t="shared" si="1"/>
        <v>30</v>
      </c>
      <c r="B31" s="342" t="s">
        <v>9073</v>
      </c>
      <c r="C31" s="4" t="s">
        <v>9074</v>
      </c>
      <c r="D31" s="4">
        <v>5.57597403604E11</v>
      </c>
      <c r="E31" s="4">
        <v>3471.0</v>
      </c>
      <c r="F31" s="329" t="s">
        <v>9075</v>
      </c>
      <c r="G31" s="14"/>
      <c r="H31" s="4"/>
    </row>
    <row r="32" ht="15.75" customHeight="1">
      <c r="A32" s="4">
        <f t="shared" si="1"/>
        <v>31</v>
      </c>
      <c r="B32" s="341" t="s">
        <v>9076</v>
      </c>
      <c r="C32" s="4">
        <v>9.514339308E9</v>
      </c>
      <c r="D32" s="4" t="s">
        <v>9077</v>
      </c>
      <c r="E32" s="4">
        <v>3471.0</v>
      </c>
      <c r="F32" s="329" t="s">
        <v>9075</v>
      </c>
      <c r="G32" s="14"/>
      <c r="H32" s="4"/>
    </row>
    <row r="33" ht="15.75" customHeight="1">
      <c r="A33" s="4">
        <f t="shared" si="1"/>
        <v>32</v>
      </c>
      <c r="B33" s="14" t="s">
        <v>9078</v>
      </c>
      <c r="C33" s="4">
        <v>8.142148108E9</v>
      </c>
      <c r="D33" s="4">
        <v>5.21011346741E11</v>
      </c>
      <c r="E33" s="4">
        <v>111.0</v>
      </c>
      <c r="F33" s="4" t="s">
        <v>9079</v>
      </c>
      <c r="G33" s="14"/>
      <c r="H33" s="4"/>
    </row>
    <row r="34" ht="15.75" customHeight="1">
      <c r="A34" s="4">
        <f t="shared" si="1"/>
        <v>33</v>
      </c>
      <c r="B34" s="14" t="s">
        <v>9080</v>
      </c>
      <c r="C34" s="4" t="s">
        <v>9081</v>
      </c>
      <c r="D34" s="4"/>
      <c r="E34" s="4">
        <v>111.0</v>
      </c>
      <c r="F34" s="4" t="s">
        <v>9079</v>
      </c>
      <c r="G34" s="14"/>
      <c r="H34" s="4"/>
    </row>
    <row r="35" ht="15.75" customHeight="1">
      <c r="A35" s="4">
        <f t="shared" si="1"/>
        <v>34</v>
      </c>
      <c r="B35" s="336" t="s">
        <v>9082</v>
      </c>
      <c r="C35" s="4">
        <v>9.043029738E9</v>
      </c>
      <c r="D35" s="4">
        <v>5.21007161022E11</v>
      </c>
      <c r="E35" s="4">
        <v>3360.0</v>
      </c>
      <c r="F35" s="21" t="s">
        <v>542</v>
      </c>
      <c r="G35" s="14"/>
      <c r="H35" s="4"/>
    </row>
    <row r="36" ht="15.75" customHeight="1">
      <c r="A36" s="4">
        <f t="shared" si="1"/>
        <v>35</v>
      </c>
      <c r="B36" s="14" t="s">
        <v>9083</v>
      </c>
      <c r="C36" s="4">
        <v>7.01269771E9</v>
      </c>
      <c r="D36" s="4">
        <v>5.21035873555E11</v>
      </c>
      <c r="E36" s="4">
        <v>111.0</v>
      </c>
      <c r="F36" s="4" t="s">
        <v>9084</v>
      </c>
      <c r="G36" s="14"/>
      <c r="H36" s="4"/>
    </row>
    <row r="37" ht="15.75" customHeight="1">
      <c r="A37" s="4">
        <f t="shared" si="1"/>
        <v>36</v>
      </c>
      <c r="B37" s="14" t="s">
        <v>9085</v>
      </c>
      <c r="C37" s="4">
        <v>9.790327738E9</v>
      </c>
      <c r="D37" s="4">
        <v>5.21019289648E11</v>
      </c>
      <c r="E37" s="4">
        <v>111.0</v>
      </c>
      <c r="F37" s="4" t="s">
        <v>1089</v>
      </c>
      <c r="G37" s="14"/>
      <c r="H37" s="4"/>
    </row>
    <row r="38" ht="15.75" customHeight="1">
      <c r="A38" s="4">
        <f t="shared" si="1"/>
        <v>37</v>
      </c>
      <c r="B38" s="14" t="s">
        <v>9086</v>
      </c>
      <c r="C38" s="4">
        <v>7.397612037E9</v>
      </c>
      <c r="D38" s="4">
        <v>5.57708939624E11</v>
      </c>
      <c r="E38" s="4" t="s">
        <v>9087</v>
      </c>
      <c r="F38" s="4" t="s">
        <v>917</v>
      </c>
      <c r="G38" s="14"/>
      <c r="H38" s="4"/>
    </row>
    <row r="39" ht="15.75" customHeight="1">
      <c r="A39" s="4">
        <f t="shared" si="1"/>
        <v>38</v>
      </c>
      <c r="B39" s="14" t="s">
        <v>9088</v>
      </c>
      <c r="C39" s="4" t="s">
        <v>6841</v>
      </c>
      <c r="D39" s="4">
        <v>1.089835508E11</v>
      </c>
      <c r="E39" s="4" t="s">
        <v>9087</v>
      </c>
      <c r="F39" s="4" t="s">
        <v>9079</v>
      </c>
      <c r="G39" s="14"/>
      <c r="H39" s="4"/>
    </row>
    <row r="40" ht="15.75" customHeight="1">
      <c r="A40" s="4">
        <f t="shared" si="1"/>
        <v>39</v>
      </c>
      <c r="B40" s="14" t="s">
        <v>3634</v>
      </c>
      <c r="C40" s="4">
        <v>9.791859109E9</v>
      </c>
      <c r="D40" s="4">
        <v>5.21246196789E11</v>
      </c>
      <c r="E40" s="4" t="s">
        <v>9087</v>
      </c>
      <c r="F40" s="4" t="s">
        <v>917</v>
      </c>
      <c r="G40" s="14"/>
    </row>
    <row r="41" ht="15.75" customHeight="1">
      <c r="A41" s="4">
        <f t="shared" si="1"/>
        <v>40</v>
      </c>
      <c r="B41" s="14" t="s">
        <v>9089</v>
      </c>
      <c r="C41" s="4">
        <v>9.786371702E9</v>
      </c>
      <c r="D41" s="4">
        <v>5.98660463853E11</v>
      </c>
      <c r="E41" s="4" t="s">
        <v>9087</v>
      </c>
      <c r="F41" s="4" t="s">
        <v>9079</v>
      </c>
      <c r="G41" s="14"/>
    </row>
    <row r="42" ht="15.75" customHeight="1">
      <c r="A42" s="4">
        <f t="shared" si="1"/>
        <v>41</v>
      </c>
      <c r="B42" s="14" t="s">
        <v>9090</v>
      </c>
      <c r="C42" s="4">
        <v>8.903583582E9</v>
      </c>
      <c r="D42" s="4">
        <v>5.57789086427E11</v>
      </c>
      <c r="E42" s="4" t="s">
        <v>9087</v>
      </c>
      <c r="F42" s="4" t="s">
        <v>9079</v>
      </c>
      <c r="G42" s="14"/>
    </row>
    <row r="43" ht="15.75" customHeight="1">
      <c r="A43" s="4">
        <f t="shared" si="1"/>
        <v>42</v>
      </c>
      <c r="B43" s="14" t="s">
        <v>9091</v>
      </c>
      <c r="C43" s="4">
        <v>9.840293067E9</v>
      </c>
      <c r="D43" s="4">
        <v>1.08989666819E11</v>
      </c>
      <c r="E43" s="4" t="s">
        <v>9087</v>
      </c>
      <c r="F43" s="4" t="s">
        <v>9079</v>
      </c>
      <c r="G43" s="14"/>
    </row>
    <row r="44" ht="15.75" customHeight="1">
      <c r="A44" s="4">
        <f t="shared" si="1"/>
        <v>43</v>
      </c>
      <c r="B44" s="14" t="s">
        <v>9092</v>
      </c>
      <c r="C44" s="4">
        <v>3.53894540685E11</v>
      </c>
      <c r="D44" s="4" t="s">
        <v>9093</v>
      </c>
      <c r="E44" s="4" t="s">
        <v>9087</v>
      </c>
      <c r="F44" s="4" t="s">
        <v>9094</v>
      </c>
      <c r="G44" s="14"/>
    </row>
    <row r="45" ht="15.75" customHeight="1">
      <c r="A45" s="4"/>
      <c r="B45" s="95" t="s">
        <v>8860</v>
      </c>
      <c r="C45" s="4"/>
      <c r="D45" s="4"/>
      <c r="E45" s="4"/>
      <c r="F45" s="4"/>
      <c r="G45" s="14"/>
    </row>
    <row r="46" ht="15.75" customHeight="1">
      <c r="A46" s="22">
        <v>44.0</v>
      </c>
      <c r="B46" s="336" t="s">
        <v>9095</v>
      </c>
      <c r="C46" s="4">
        <v>7.984579451E9</v>
      </c>
      <c r="D46" s="4">
        <v>3.63860941703E11</v>
      </c>
      <c r="E46" s="4">
        <v>3360.0</v>
      </c>
      <c r="F46" s="21" t="s">
        <v>1137</v>
      </c>
      <c r="G46" s="14"/>
    </row>
    <row r="47" ht="15.75" customHeight="1">
      <c r="A47" s="4">
        <f t="shared" ref="A47:A119" si="2">A46+1</f>
        <v>45</v>
      </c>
      <c r="B47" s="14" t="s">
        <v>548</v>
      </c>
      <c r="C47" s="4">
        <v>8.903139774E9</v>
      </c>
      <c r="D47" s="4">
        <v>5.21377821166E11</v>
      </c>
      <c r="E47" s="4">
        <v>111.0</v>
      </c>
      <c r="F47" s="4" t="s">
        <v>9096</v>
      </c>
      <c r="G47" s="14"/>
    </row>
    <row r="48" ht="15.75" customHeight="1">
      <c r="A48" s="4">
        <f t="shared" si="2"/>
        <v>46</v>
      </c>
      <c r="B48" s="14" t="s">
        <v>8958</v>
      </c>
      <c r="C48" s="4">
        <v>9.344177796E9</v>
      </c>
      <c r="D48" s="4">
        <v>1.09037927177E11</v>
      </c>
      <c r="E48" s="4">
        <v>111.0</v>
      </c>
      <c r="F48" s="4" t="s">
        <v>9096</v>
      </c>
      <c r="G48" s="14"/>
    </row>
    <row r="49" ht="15.75" customHeight="1">
      <c r="A49" s="4">
        <f t="shared" si="2"/>
        <v>47</v>
      </c>
      <c r="B49" s="14" t="s">
        <v>9097</v>
      </c>
      <c r="C49" s="4">
        <v>8.778724285E9</v>
      </c>
      <c r="D49" s="4">
        <v>5.5798870019E11</v>
      </c>
      <c r="E49" s="4">
        <v>111.0</v>
      </c>
      <c r="F49" s="4" t="s">
        <v>9098</v>
      </c>
      <c r="G49" s="14"/>
    </row>
    <row r="50" ht="57.0" customHeight="1">
      <c r="A50" s="4">
        <f t="shared" si="2"/>
        <v>48</v>
      </c>
      <c r="B50" s="14" t="s">
        <v>9099</v>
      </c>
      <c r="C50" s="4">
        <v>9.844264344E9</v>
      </c>
      <c r="D50" s="4">
        <v>1.09045268485E11</v>
      </c>
      <c r="E50" s="4">
        <v>111.0</v>
      </c>
      <c r="F50" s="4" t="s">
        <v>9100</v>
      </c>
      <c r="G50" s="14"/>
    </row>
    <row r="51" ht="15.75" customHeight="1">
      <c r="A51" s="4">
        <f t="shared" si="2"/>
        <v>49</v>
      </c>
      <c r="B51" s="14" t="s">
        <v>1546</v>
      </c>
      <c r="C51" s="4">
        <v>9.00328841E9</v>
      </c>
      <c r="D51" s="4">
        <v>5.5793849965E11</v>
      </c>
      <c r="E51" s="4">
        <v>111.0</v>
      </c>
      <c r="F51" s="4" t="s">
        <v>9079</v>
      </c>
      <c r="G51" s="4"/>
    </row>
    <row r="52" ht="15.75" customHeight="1">
      <c r="A52" s="4">
        <f t="shared" si="2"/>
        <v>50</v>
      </c>
      <c r="B52" s="14" t="s">
        <v>9101</v>
      </c>
      <c r="C52" s="4">
        <v>9.962563315E9</v>
      </c>
      <c r="D52" s="4"/>
      <c r="E52" s="4"/>
      <c r="F52" s="4" t="s">
        <v>9102</v>
      </c>
      <c r="G52" s="4"/>
    </row>
    <row r="53" ht="15.75" customHeight="1">
      <c r="A53" s="4">
        <f t="shared" si="2"/>
        <v>51</v>
      </c>
      <c r="B53" s="336" t="s">
        <v>636</v>
      </c>
      <c r="C53" s="4">
        <v>9.585546135E9</v>
      </c>
      <c r="D53" s="4">
        <v>3.67136886988E11</v>
      </c>
      <c r="E53" s="4">
        <v>3540.0</v>
      </c>
      <c r="F53" s="329" t="s">
        <v>9103</v>
      </c>
      <c r="G53" s="4"/>
    </row>
    <row r="54" ht="15.75" customHeight="1">
      <c r="A54" s="4">
        <f t="shared" si="2"/>
        <v>52</v>
      </c>
      <c r="B54" s="14" t="s">
        <v>9104</v>
      </c>
      <c r="C54" s="4">
        <v>9.786264504E9</v>
      </c>
      <c r="D54" s="4">
        <v>5.57987217819E11</v>
      </c>
      <c r="E54" s="4">
        <v>333.0</v>
      </c>
      <c r="F54" s="4" t="s">
        <v>9079</v>
      </c>
      <c r="G54" s="4"/>
    </row>
    <row r="55" ht="15.75" customHeight="1">
      <c r="A55" s="4">
        <f t="shared" si="2"/>
        <v>53</v>
      </c>
      <c r="B55" s="336" t="s">
        <v>9105</v>
      </c>
      <c r="C55" s="4">
        <v>9.840426797E9</v>
      </c>
      <c r="D55" s="4">
        <v>5.21321405766E11</v>
      </c>
      <c r="E55" s="4">
        <v>3471.0</v>
      </c>
      <c r="F55" s="329" t="s">
        <v>9106</v>
      </c>
      <c r="G55" s="4"/>
    </row>
    <row r="56" ht="15.75" customHeight="1">
      <c r="A56" s="4">
        <f t="shared" si="2"/>
        <v>54</v>
      </c>
      <c r="B56" s="14" t="s">
        <v>9107</v>
      </c>
      <c r="C56" s="4">
        <v>9.600129482E9</v>
      </c>
      <c r="D56" s="4">
        <v>1.09047547691E11</v>
      </c>
      <c r="E56" s="4">
        <v>111.0</v>
      </c>
      <c r="F56" s="4" t="s">
        <v>9096</v>
      </c>
      <c r="G56" s="4"/>
    </row>
    <row r="57" ht="15.75" customHeight="1">
      <c r="A57" s="4">
        <f t="shared" si="2"/>
        <v>55</v>
      </c>
      <c r="B57" s="341" t="s">
        <v>9108</v>
      </c>
      <c r="C57" s="4">
        <v>9.030366645E9</v>
      </c>
      <c r="D57" s="4">
        <v>5.57984019089E11</v>
      </c>
      <c r="E57" s="4">
        <v>3471.0</v>
      </c>
      <c r="F57" s="21" t="s">
        <v>9109</v>
      </c>
      <c r="G57" s="4"/>
    </row>
    <row r="58" ht="15.75" customHeight="1">
      <c r="A58" s="4">
        <f t="shared" si="2"/>
        <v>56</v>
      </c>
      <c r="B58" s="14" t="s">
        <v>352</v>
      </c>
      <c r="C58" s="4">
        <v>9.894264134E9</v>
      </c>
      <c r="D58" s="4">
        <v>5.21355205884E11</v>
      </c>
      <c r="E58" s="4">
        <v>111.0</v>
      </c>
      <c r="F58" s="4" t="s">
        <v>9079</v>
      </c>
      <c r="G58" s="4"/>
    </row>
    <row r="59" ht="15.75" customHeight="1">
      <c r="A59" s="4">
        <f t="shared" si="2"/>
        <v>57</v>
      </c>
      <c r="B59" s="336" t="s">
        <v>9110</v>
      </c>
      <c r="C59" s="4">
        <v>8.610482684E9</v>
      </c>
      <c r="D59" s="4">
        <v>5.21370620302E11</v>
      </c>
      <c r="E59" s="4">
        <v>3471.0</v>
      </c>
      <c r="F59" s="21" t="s">
        <v>9111</v>
      </c>
      <c r="G59" s="4"/>
    </row>
    <row r="60" ht="15.75" customHeight="1">
      <c r="A60" s="4">
        <f t="shared" si="2"/>
        <v>58</v>
      </c>
      <c r="B60" s="14" t="s">
        <v>9112</v>
      </c>
      <c r="C60" s="4">
        <v>3.3651498279E10</v>
      </c>
      <c r="D60" s="4" t="s">
        <v>8436</v>
      </c>
      <c r="E60" s="4">
        <v>111.0</v>
      </c>
      <c r="F60" s="4" t="s">
        <v>1114</v>
      </c>
      <c r="G60" s="4"/>
    </row>
    <row r="61" ht="15.75" customHeight="1">
      <c r="A61" s="4">
        <f t="shared" si="2"/>
        <v>59</v>
      </c>
      <c r="B61" s="14" t="s">
        <v>9113</v>
      </c>
      <c r="C61" s="4">
        <v>8.056066143E9</v>
      </c>
      <c r="D61" s="4">
        <v>5.10733365582E11</v>
      </c>
      <c r="E61" s="4">
        <v>111.0</v>
      </c>
      <c r="F61" s="4" t="s">
        <v>9114</v>
      </c>
      <c r="G61" s="4"/>
    </row>
    <row r="62" ht="15.75" customHeight="1">
      <c r="A62" s="4">
        <f t="shared" si="2"/>
        <v>60</v>
      </c>
      <c r="B62" s="341" t="s">
        <v>9115</v>
      </c>
      <c r="C62" s="4">
        <v>9.952561207E9</v>
      </c>
      <c r="D62" s="4">
        <v>5.61569082889E11</v>
      </c>
      <c r="E62" s="4">
        <v>3471.0</v>
      </c>
      <c r="F62" s="21" t="s">
        <v>9116</v>
      </c>
      <c r="G62" s="4"/>
    </row>
    <row r="63" ht="15.75" customHeight="1">
      <c r="A63" s="4">
        <f t="shared" si="2"/>
        <v>61</v>
      </c>
      <c r="B63" s="341" t="s">
        <v>9117</v>
      </c>
      <c r="C63" s="4">
        <v>9.841447054E9</v>
      </c>
      <c r="D63" s="4" t="s">
        <v>9118</v>
      </c>
      <c r="E63" s="4">
        <v>3471.0</v>
      </c>
      <c r="F63" s="21" t="s">
        <v>9119</v>
      </c>
      <c r="G63" s="4"/>
    </row>
    <row r="64" ht="15.75" customHeight="1">
      <c r="A64" s="4">
        <f t="shared" si="2"/>
        <v>62</v>
      </c>
      <c r="B64" s="341" t="s">
        <v>9120</v>
      </c>
      <c r="C64" s="4">
        <v>7.349532911E9</v>
      </c>
      <c r="D64" s="4">
        <v>5.21346552492E11</v>
      </c>
      <c r="E64" s="4">
        <v>3471.0</v>
      </c>
      <c r="F64" s="329" t="s">
        <v>9119</v>
      </c>
      <c r="G64" s="4"/>
    </row>
    <row r="65" ht="15.75" customHeight="1">
      <c r="A65" s="4">
        <f t="shared" si="2"/>
        <v>63</v>
      </c>
      <c r="B65" s="14" t="s">
        <v>1922</v>
      </c>
      <c r="C65" s="4" t="s">
        <v>9121</v>
      </c>
      <c r="D65" s="4">
        <v>5.21354692356E11</v>
      </c>
      <c r="E65" s="4">
        <v>111.0</v>
      </c>
      <c r="F65" s="4" t="s">
        <v>9096</v>
      </c>
      <c r="G65" s="4"/>
    </row>
    <row r="66" ht="15.75" customHeight="1">
      <c r="A66" s="4">
        <f t="shared" si="2"/>
        <v>64</v>
      </c>
      <c r="B66" s="336" t="s">
        <v>1006</v>
      </c>
      <c r="C66" s="4">
        <v>7.021124726E9</v>
      </c>
      <c r="D66" s="4">
        <v>5.57947459284E11</v>
      </c>
      <c r="E66" s="4">
        <v>3471.0</v>
      </c>
      <c r="F66" s="21" t="s">
        <v>9122</v>
      </c>
      <c r="G66" s="4"/>
    </row>
    <row r="67" ht="15.75" customHeight="1">
      <c r="A67" s="4">
        <f t="shared" si="2"/>
        <v>65</v>
      </c>
      <c r="B67" s="14" t="s">
        <v>9123</v>
      </c>
      <c r="C67" s="4">
        <v>8.189931678E9</v>
      </c>
      <c r="D67" s="4">
        <v>1.09075178581E11</v>
      </c>
      <c r="E67" s="4">
        <v>111.0</v>
      </c>
      <c r="F67" s="4" t="s">
        <v>974</v>
      </c>
      <c r="G67" s="4"/>
    </row>
    <row r="68" ht="15.75" customHeight="1">
      <c r="A68" s="4">
        <f t="shared" si="2"/>
        <v>66</v>
      </c>
      <c r="B68" s="14" t="s">
        <v>9124</v>
      </c>
      <c r="C68" s="4">
        <v>9.00335718E9</v>
      </c>
      <c r="D68" s="4">
        <v>8.10899692135E11</v>
      </c>
      <c r="E68" s="4">
        <v>111.0</v>
      </c>
      <c r="F68" s="4" t="s">
        <v>9125</v>
      </c>
      <c r="G68" s="4"/>
    </row>
    <row r="69" ht="15.75" customHeight="1">
      <c r="A69" s="4">
        <f t="shared" si="2"/>
        <v>67</v>
      </c>
      <c r="B69" s="14" t="s">
        <v>354</v>
      </c>
      <c r="C69" s="4">
        <v>9.78771761E9</v>
      </c>
      <c r="D69" s="4">
        <v>5.21457048912E11</v>
      </c>
      <c r="E69" s="4">
        <v>111.0</v>
      </c>
      <c r="F69" s="4" t="s">
        <v>9126</v>
      </c>
      <c r="G69" s="4"/>
    </row>
    <row r="70" ht="15.75" customHeight="1">
      <c r="A70" s="4">
        <f t="shared" si="2"/>
        <v>68</v>
      </c>
      <c r="B70" s="341" t="s">
        <v>9127</v>
      </c>
      <c r="C70" s="4">
        <v>8.072748691E9</v>
      </c>
      <c r="D70" s="4">
        <v>8.67087582145E11</v>
      </c>
      <c r="E70" s="4">
        <v>3471.0</v>
      </c>
      <c r="F70" s="329" t="s">
        <v>9128</v>
      </c>
      <c r="G70" s="4"/>
    </row>
    <row r="71" ht="15.75" customHeight="1">
      <c r="A71" s="4">
        <f t="shared" si="2"/>
        <v>69</v>
      </c>
      <c r="B71" s="14" t="s">
        <v>9129</v>
      </c>
      <c r="C71" s="4">
        <v>5.21416597692E11</v>
      </c>
      <c r="D71" s="4">
        <v>8.8831215E9</v>
      </c>
      <c r="E71" s="4">
        <v>111.0</v>
      </c>
      <c r="F71" s="4" t="s">
        <v>9130</v>
      </c>
      <c r="G71" s="4"/>
    </row>
    <row r="72" ht="15.75" customHeight="1">
      <c r="A72" s="4">
        <f t="shared" si="2"/>
        <v>70</v>
      </c>
      <c r="B72" s="341" t="s">
        <v>9131</v>
      </c>
      <c r="C72" s="4">
        <v>7.904861305E9</v>
      </c>
      <c r="D72" s="4">
        <v>9.49960988232E11</v>
      </c>
      <c r="E72" s="4">
        <v>3360.0</v>
      </c>
      <c r="F72" s="21" t="s">
        <v>326</v>
      </c>
      <c r="G72" s="4"/>
    </row>
    <row r="73" ht="15.75" customHeight="1">
      <c r="A73" s="4">
        <f t="shared" si="2"/>
        <v>71</v>
      </c>
      <c r="B73" s="14" t="s">
        <v>9132</v>
      </c>
      <c r="C73" s="4">
        <v>8.668137663E9</v>
      </c>
      <c r="D73" s="4">
        <v>9.26251584882E11</v>
      </c>
      <c r="E73" s="4">
        <v>111.0</v>
      </c>
      <c r="F73" s="4" t="s">
        <v>9133</v>
      </c>
      <c r="G73" s="4"/>
    </row>
    <row r="74" ht="15.75" customHeight="1">
      <c r="A74" s="4">
        <f t="shared" si="2"/>
        <v>72</v>
      </c>
      <c r="B74" s="14" t="s">
        <v>6401</v>
      </c>
      <c r="C74" s="4">
        <v>7.395813506E9</v>
      </c>
      <c r="D74" s="4">
        <v>5.21422221074E11</v>
      </c>
      <c r="E74" s="4">
        <v>111.0</v>
      </c>
      <c r="F74" s="4" t="s">
        <v>1114</v>
      </c>
      <c r="G74" s="4"/>
    </row>
    <row r="75" ht="15.75" customHeight="1">
      <c r="A75" s="4">
        <f t="shared" si="2"/>
        <v>73</v>
      </c>
      <c r="B75" s="14" t="s">
        <v>9134</v>
      </c>
      <c r="C75" s="4">
        <v>8.939406566E9</v>
      </c>
      <c r="D75" s="4">
        <v>5.2148847117E11</v>
      </c>
      <c r="E75" s="4">
        <v>111.0</v>
      </c>
      <c r="F75" s="4" t="s">
        <v>9135</v>
      </c>
      <c r="G75" s="4"/>
    </row>
    <row r="76" ht="15.75" customHeight="1">
      <c r="A76" s="4">
        <f t="shared" si="2"/>
        <v>74</v>
      </c>
      <c r="B76" s="341" t="s">
        <v>9073</v>
      </c>
      <c r="C76" s="4">
        <v>9.710510223E9</v>
      </c>
      <c r="D76" s="4">
        <v>5.21446783493E11</v>
      </c>
      <c r="E76" s="4">
        <v>3360.0</v>
      </c>
      <c r="F76" s="21" t="s">
        <v>494</v>
      </c>
      <c r="G76" s="4"/>
    </row>
    <row r="77" ht="15.75" customHeight="1">
      <c r="A77" s="4">
        <f t="shared" si="2"/>
        <v>75</v>
      </c>
      <c r="B77" s="336" t="s">
        <v>9136</v>
      </c>
      <c r="C77" s="4">
        <v>9.58508295E9</v>
      </c>
      <c r="D77" s="4">
        <v>8.80019562145E11</v>
      </c>
      <c r="E77" s="4">
        <v>1881.0</v>
      </c>
      <c r="F77" s="21" t="s">
        <v>9137</v>
      </c>
      <c r="G77" s="4"/>
    </row>
    <row r="78" ht="15.75" customHeight="1">
      <c r="A78" s="4">
        <f t="shared" si="2"/>
        <v>76</v>
      </c>
      <c r="B78" s="14" t="s">
        <v>9138</v>
      </c>
      <c r="C78" s="4">
        <v>6.369019862E9</v>
      </c>
      <c r="D78" s="4">
        <v>5.21418113718E11</v>
      </c>
      <c r="E78" s="4">
        <v>111.0</v>
      </c>
      <c r="F78" s="4" t="s">
        <v>9096</v>
      </c>
      <c r="G78" s="4"/>
    </row>
    <row r="79" ht="15.75" customHeight="1">
      <c r="A79" s="4">
        <f t="shared" si="2"/>
        <v>77</v>
      </c>
      <c r="B79" s="336" t="s">
        <v>9139</v>
      </c>
      <c r="C79" s="4">
        <v>8.825803204E9</v>
      </c>
      <c r="D79" s="4">
        <v>5.21414515156E11</v>
      </c>
      <c r="E79" s="4">
        <v>111.0</v>
      </c>
      <c r="F79" s="4" t="s">
        <v>1114</v>
      </c>
      <c r="G79" s="4"/>
    </row>
    <row r="80" ht="15.75" customHeight="1">
      <c r="A80" s="4">
        <f t="shared" si="2"/>
        <v>78</v>
      </c>
      <c r="B80" s="336" t="s">
        <v>9140</v>
      </c>
      <c r="C80" s="4">
        <v>8.825803204E9</v>
      </c>
      <c r="D80" s="4">
        <v>5.21473016888E11</v>
      </c>
      <c r="E80" s="4">
        <v>3360.0</v>
      </c>
      <c r="F80" s="21" t="s">
        <v>542</v>
      </c>
      <c r="G80" s="4"/>
    </row>
    <row r="81" ht="15.75" customHeight="1">
      <c r="A81" s="4">
        <f t="shared" si="2"/>
        <v>79</v>
      </c>
      <c r="B81" s="14" t="s">
        <v>414</v>
      </c>
      <c r="C81" s="4">
        <v>9.75078441E9</v>
      </c>
      <c r="D81" s="4">
        <v>5.2142538224E11</v>
      </c>
      <c r="E81" s="4">
        <v>111.0</v>
      </c>
      <c r="F81" s="4" t="s">
        <v>1114</v>
      </c>
      <c r="G81" s="4"/>
    </row>
    <row r="82" ht="15.75" customHeight="1">
      <c r="A82" s="4">
        <f t="shared" si="2"/>
        <v>80</v>
      </c>
      <c r="B82" s="14" t="s">
        <v>9141</v>
      </c>
      <c r="C82" s="4">
        <v>9.791666391E9</v>
      </c>
      <c r="D82" s="4">
        <v>5.21488518023E11</v>
      </c>
      <c r="E82" s="4">
        <v>111.0</v>
      </c>
      <c r="F82" s="4" t="s">
        <v>1114</v>
      </c>
      <c r="G82" s="4"/>
    </row>
    <row r="83" ht="15.75" customHeight="1">
      <c r="A83" s="4">
        <f t="shared" si="2"/>
        <v>81</v>
      </c>
      <c r="B83" s="14" t="s">
        <v>2940</v>
      </c>
      <c r="C83" s="4">
        <v>9.444264869E9</v>
      </c>
      <c r="D83" s="4">
        <v>5.21466620421E11</v>
      </c>
      <c r="E83" s="4">
        <v>111.0</v>
      </c>
      <c r="F83" s="4" t="s">
        <v>9142</v>
      </c>
      <c r="G83" s="4"/>
    </row>
    <row r="84" ht="15.75" customHeight="1">
      <c r="A84" s="4">
        <f t="shared" si="2"/>
        <v>82</v>
      </c>
      <c r="B84" s="341" t="s">
        <v>9143</v>
      </c>
      <c r="C84" s="4">
        <v>8.754954345E9</v>
      </c>
      <c r="D84" s="4">
        <v>1.09101919344E11</v>
      </c>
      <c r="E84" s="4">
        <v>3360.0</v>
      </c>
      <c r="F84" s="21" t="s">
        <v>542</v>
      </c>
      <c r="G84" s="4"/>
    </row>
    <row r="85" ht="15.75" customHeight="1">
      <c r="A85" s="4">
        <f t="shared" si="2"/>
        <v>83</v>
      </c>
      <c r="B85" s="14" t="s">
        <v>9144</v>
      </c>
      <c r="C85" s="4" t="s">
        <v>5092</v>
      </c>
      <c r="D85" s="4">
        <v>5.5802990626E11</v>
      </c>
      <c r="E85" s="4">
        <v>222.0</v>
      </c>
      <c r="F85" s="4" t="s">
        <v>9145</v>
      </c>
      <c r="G85" s="4"/>
    </row>
    <row r="86" ht="15.75" customHeight="1">
      <c r="A86" s="4">
        <f t="shared" si="2"/>
        <v>84</v>
      </c>
      <c r="B86" s="14" t="s">
        <v>983</v>
      </c>
      <c r="C86" s="4">
        <v>9.79051106E9</v>
      </c>
      <c r="D86" s="4">
        <v>5.21436076302E11</v>
      </c>
      <c r="E86" s="4">
        <v>111.0</v>
      </c>
      <c r="F86" s="4" t="s">
        <v>1556</v>
      </c>
      <c r="G86" s="4"/>
    </row>
    <row r="87" ht="15.75" customHeight="1">
      <c r="A87" s="4">
        <f t="shared" si="2"/>
        <v>85</v>
      </c>
      <c r="B87" s="14" t="s">
        <v>9146</v>
      </c>
      <c r="C87" s="4">
        <v>9.44567663E9</v>
      </c>
      <c r="D87" s="4">
        <v>9.05841762145E11</v>
      </c>
      <c r="E87" s="4">
        <v>111.0</v>
      </c>
      <c r="F87" s="4" t="s">
        <v>1556</v>
      </c>
      <c r="G87" s="4"/>
    </row>
    <row r="88" ht="15.75" customHeight="1">
      <c r="A88" s="4">
        <f t="shared" si="2"/>
        <v>86</v>
      </c>
      <c r="B88" s="341" t="s">
        <v>9147</v>
      </c>
      <c r="C88" s="4">
        <v>8.148913328E9</v>
      </c>
      <c r="D88" s="4">
        <v>5.21437641224E11</v>
      </c>
      <c r="E88" s="4">
        <v>3360.0</v>
      </c>
      <c r="F88" s="329" t="s">
        <v>542</v>
      </c>
      <c r="G88" s="4"/>
    </row>
    <row r="89" ht="15.75" customHeight="1">
      <c r="A89" s="4">
        <f t="shared" si="2"/>
        <v>87</v>
      </c>
      <c r="B89" s="14" t="s">
        <v>9148</v>
      </c>
      <c r="C89" s="4">
        <v>7.395926007E9</v>
      </c>
      <c r="D89" s="4">
        <v>5.21439549113E11</v>
      </c>
      <c r="E89" s="4">
        <v>111.0</v>
      </c>
      <c r="F89" s="4" t="s">
        <v>9142</v>
      </c>
      <c r="G89" s="4"/>
    </row>
    <row r="90" ht="15.75" customHeight="1">
      <c r="A90" s="4">
        <f t="shared" si="2"/>
        <v>88</v>
      </c>
      <c r="B90" s="341" t="s">
        <v>9149</v>
      </c>
      <c r="C90" s="4">
        <v>9.67745067E9</v>
      </c>
      <c r="D90" s="4">
        <v>9.29889412145E11</v>
      </c>
      <c r="E90" s="4">
        <v>1680.0</v>
      </c>
      <c r="F90" s="329" t="s">
        <v>103</v>
      </c>
      <c r="G90" s="4"/>
    </row>
    <row r="91" ht="15.75" customHeight="1">
      <c r="A91" s="4">
        <f t="shared" si="2"/>
        <v>89</v>
      </c>
      <c r="B91" s="336" t="s">
        <v>6401</v>
      </c>
      <c r="C91" s="4">
        <v>7.395813506E9</v>
      </c>
      <c r="D91" s="4">
        <v>5.21452268653E11</v>
      </c>
      <c r="E91" s="4">
        <v>3360.0</v>
      </c>
      <c r="F91" s="21" t="s">
        <v>326</v>
      </c>
      <c r="G91" s="4"/>
    </row>
    <row r="92" ht="15.75" customHeight="1">
      <c r="A92" s="4">
        <f t="shared" si="2"/>
        <v>90</v>
      </c>
      <c r="B92" s="105" t="s">
        <v>9150</v>
      </c>
      <c r="C92" s="6">
        <v>8.884560063E9</v>
      </c>
      <c r="D92" s="6">
        <v>4.89640310164E11</v>
      </c>
      <c r="E92" s="6">
        <v>3360.0</v>
      </c>
      <c r="F92" s="21" t="s">
        <v>9151</v>
      </c>
      <c r="G92" s="4"/>
    </row>
    <row r="93" ht="15.75" customHeight="1">
      <c r="A93" s="4">
        <f t="shared" si="2"/>
        <v>91</v>
      </c>
      <c r="B93" s="14" t="s">
        <v>9152</v>
      </c>
      <c r="C93" s="4">
        <v>9.942776433E9</v>
      </c>
      <c r="D93" s="4">
        <v>2.18588681453E11</v>
      </c>
      <c r="E93" s="4">
        <v>111.0</v>
      </c>
      <c r="F93" s="4" t="s">
        <v>9153</v>
      </c>
      <c r="G93" s="4"/>
    </row>
    <row r="94" ht="15.75" customHeight="1">
      <c r="A94" s="4">
        <f t="shared" si="2"/>
        <v>92</v>
      </c>
      <c r="B94" s="14" t="s">
        <v>9154</v>
      </c>
      <c r="C94" s="4">
        <v>9.751595189E9</v>
      </c>
      <c r="D94" s="4">
        <v>5.57616062774E11</v>
      </c>
      <c r="E94" s="4">
        <v>111.0</v>
      </c>
      <c r="F94" s="4" t="s">
        <v>9153</v>
      </c>
      <c r="G94" s="4"/>
    </row>
    <row r="95" ht="15.75" customHeight="1">
      <c r="A95" s="4">
        <f t="shared" si="2"/>
        <v>93</v>
      </c>
      <c r="B95" s="341" t="s">
        <v>1281</v>
      </c>
      <c r="C95" s="4">
        <v>7.904763734E9</v>
      </c>
      <c r="D95" s="4" t="s">
        <v>9155</v>
      </c>
      <c r="E95" s="4">
        <v>3471.0</v>
      </c>
      <c r="F95" s="329" t="s">
        <v>9156</v>
      </c>
      <c r="G95" s="4"/>
    </row>
    <row r="96" ht="15.75" customHeight="1">
      <c r="A96" s="4">
        <f t="shared" si="2"/>
        <v>94</v>
      </c>
      <c r="B96" s="95" t="s">
        <v>9157</v>
      </c>
      <c r="C96" s="4">
        <v>9.952403721E9</v>
      </c>
      <c r="D96" s="4"/>
      <c r="E96" s="4">
        <v>111.0</v>
      </c>
      <c r="F96" s="4" t="s">
        <v>9153</v>
      </c>
      <c r="G96" s="4"/>
    </row>
    <row r="97" ht="15.75" customHeight="1">
      <c r="A97" s="4">
        <f t="shared" si="2"/>
        <v>95</v>
      </c>
      <c r="B97" s="14" t="s">
        <v>1085</v>
      </c>
      <c r="C97" s="4">
        <v>8.63763803E9</v>
      </c>
      <c r="D97" s="4"/>
      <c r="E97" s="4">
        <v>111.0</v>
      </c>
      <c r="F97" s="4" t="s">
        <v>9153</v>
      </c>
      <c r="G97" s="4"/>
    </row>
    <row r="98" ht="15.75" customHeight="1">
      <c r="A98" s="4">
        <f t="shared" si="2"/>
        <v>96</v>
      </c>
      <c r="B98" s="14" t="s">
        <v>2397</v>
      </c>
      <c r="C98" s="4">
        <v>8.142148108E9</v>
      </c>
      <c r="D98" s="4">
        <v>5.58144171227E11</v>
      </c>
      <c r="E98" s="4">
        <v>3360.0</v>
      </c>
      <c r="F98" s="4" t="s">
        <v>9158</v>
      </c>
      <c r="G98" s="4"/>
    </row>
    <row r="99" ht="15.75" customHeight="1">
      <c r="A99" s="4">
        <f t="shared" si="2"/>
        <v>97</v>
      </c>
      <c r="B99" s="14" t="s">
        <v>9159</v>
      </c>
      <c r="C99" s="4">
        <v>7.01269771E9</v>
      </c>
      <c r="D99" s="4"/>
      <c r="E99" s="4">
        <v>111.0</v>
      </c>
      <c r="F99" s="4"/>
      <c r="G99" s="4"/>
    </row>
    <row r="100" ht="15.75" customHeight="1">
      <c r="A100" s="4">
        <f t="shared" si="2"/>
        <v>98</v>
      </c>
      <c r="B100" s="95" t="s">
        <v>9107</v>
      </c>
      <c r="C100" s="4">
        <v>9.600129482E9</v>
      </c>
      <c r="D100" s="4">
        <v>1.09160887176E11</v>
      </c>
      <c r="E100" s="4">
        <v>3360.0</v>
      </c>
      <c r="F100" s="4" t="s">
        <v>9158</v>
      </c>
      <c r="G100" s="4"/>
    </row>
    <row r="101" ht="15.75" customHeight="1">
      <c r="A101" s="4">
        <f t="shared" si="2"/>
        <v>99</v>
      </c>
      <c r="B101" s="14" t="s">
        <v>9160</v>
      </c>
      <c r="C101" s="4">
        <v>9.629009061E9</v>
      </c>
      <c r="D101" s="4" t="s">
        <v>9161</v>
      </c>
      <c r="E101" s="4">
        <v>3471.0</v>
      </c>
      <c r="F101" s="4" t="s">
        <v>9158</v>
      </c>
      <c r="G101" s="4"/>
    </row>
    <row r="102" ht="15.75" customHeight="1">
      <c r="A102" s="4">
        <f t="shared" si="2"/>
        <v>100</v>
      </c>
      <c r="B102" s="14"/>
      <c r="C102" s="4">
        <v>1.7047079311E10</v>
      </c>
      <c r="D102" s="4"/>
      <c r="E102" s="4"/>
      <c r="F102" s="4" t="s">
        <v>9162</v>
      </c>
      <c r="G102" s="4"/>
    </row>
    <row r="103" ht="15.75" customHeight="1">
      <c r="A103" s="4">
        <f t="shared" si="2"/>
        <v>101</v>
      </c>
      <c r="B103" s="14" t="s">
        <v>9163</v>
      </c>
      <c r="C103" s="4">
        <v>9.840290803E9</v>
      </c>
      <c r="D103" s="4"/>
      <c r="E103" s="4">
        <v>111.0</v>
      </c>
      <c r="F103" s="4" t="s">
        <v>9162</v>
      </c>
      <c r="G103" s="4"/>
    </row>
    <row r="104" ht="15.75" customHeight="1">
      <c r="A104" s="4">
        <f t="shared" si="2"/>
        <v>102</v>
      </c>
      <c r="B104" s="95" t="s">
        <v>9164</v>
      </c>
      <c r="C104" s="4">
        <v>6.016214261E10</v>
      </c>
      <c r="D104" s="4"/>
      <c r="E104" s="4"/>
      <c r="F104" s="4" t="s">
        <v>227</v>
      </c>
      <c r="G104" s="4" t="s">
        <v>9165</v>
      </c>
    </row>
    <row r="105" ht="15.75" customHeight="1">
      <c r="A105" s="4">
        <f t="shared" si="2"/>
        <v>103</v>
      </c>
      <c r="B105" s="14" t="s">
        <v>9166</v>
      </c>
      <c r="C105" s="4">
        <v>8.884560063E9</v>
      </c>
      <c r="D105" s="4"/>
      <c r="E105" s="4">
        <v>111.0</v>
      </c>
      <c r="F105" s="4" t="s">
        <v>9167</v>
      </c>
      <c r="G105" s="4"/>
    </row>
    <row r="106" ht="15.75" customHeight="1">
      <c r="A106" s="4">
        <f t="shared" si="2"/>
        <v>104</v>
      </c>
      <c r="B106" s="14" t="s">
        <v>9168</v>
      </c>
      <c r="C106" s="4">
        <v>9.344659558E9</v>
      </c>
      <c r="E106" s="4">
        <v>222.0</v>
      </c>
      <c r="F106" s="4" t="s">
        <v>9169</v>
      </c>
      <c r="G106" s="4"/>
    </row>
    <row r="107" ht="15.75" customHeight="1">
      <c r="A107" s="4">
        <f t="shared" si="2"/>
        <v>105</v>
      </c>
      <c r="B107" s="14" t="s">
        <v>9170</v>
      </c>
      <c r="C107" s="4">
        <v>9.791859109E9</v>
      </c>
      <c r="D107" s="4"/>
      <c r="E107" s="4">
        <v>3360.0</v>
      </c>
      <c r="F107" s="4" t="s">
        <v>542</v>
      </c>
      <c r="G107" s="4"/>
    </row>
    <row r="108" ht="15.75" customHeight="1">
      <c r="A108" s="4">
        <f t="shared" si="2"/>
        <v>106</v>
      </c>
      <c r="B108" s="14" t="s">
        <v>9107</v>
      </c>
      <c r="C108" s="4">
        <v>9.600129482E9</v>
      </c>
      <c r="D108" s="4">
        <v>1.09160887176E11</v>
      </c>
      <c r="E108" s="4">
        <v>3360.0</v>
      </c>
      <c r="F108" s="4" t="s">
        <v>542</v>
      </c>
      <c r="G108" s="4"/>
    </row>
    <row r="109" ht="15.75" customHeight="1">
      <c r="A109" s="4">
        <f t="shared" si="2"/>
        <v>107</v>
      </c>
      <c r="B109" s="14" t="s">
        <v>141</v>
      </c>
      <c r="C109" s="4">
        <v>1.8172719973E10</v>
      </c>
      <c r="D109" s="4" t="s">
        <v>702</v>
      </c>
      <c r="E109" s="4"/>
      <c r="F109" s="4" t="s">
        <v>9171</v>
      </c>
      <c r="G109" s="4"/>
    </row>
    <row r="110" ht="15.75" customHeight="1">
      <c r="A110" s="14">
        <f t="shared" si="2"/>
        <v>108</v>
      </c>
      <c r="B110" s="14" t="s">
        <v>9172</v>
      </c>
      <c r="C110" s="14">
        <v>8.523022608E9</v>
      </c>
      <c r="D110" s="14">
        <v>3.41211942001E11</v>
      </c>
      <c r="E110" s="14">
        <v>1680.0</v>
      </c>
      <c r="F110" s="14" t="s">
        <v>103</v>
      </c>
      <c r="G110" s="4"/>
    </row>
    <row r="111" ht="15.75" customHeight="1">
      <c r="A111" s="14">
        <f t="shared" si="2"/>
        <v>109</v>
      </c>
      <c r="B111" s="14" t="s">
        <v>9173</v>
      </c>
      <c r="C111" s="14" t="s">
        <v>9174</v>
      </c>
      <c r="D111" s="14"/>
      <c r="E111" s="14"/>
      <c r="F111" s="14" t="s">
        <v>917</v>
      </c>
      <c r="G111" s="4"/>
    </row>
    <row r="112" ht="15.75" customHeight="1">
      <c r="A112" s="14">
        <f t="shared" si="2"/>
        <v>110</v>
      </c>
      <c r="B112" s="14" t="s">
        <v>1085</v>
      </c>
      <c r="C112" s="14" t="s">
        <v>9175</v>
      </c>
      <c r="D112" s="14"/>
      <c r="E112" s="14"/>
      <c r="F112" s="14" t="s">
        <v>917</v>
      </c>
      <c r="G112" s="4"/>
    </row>
    <row r="113" ht="15.75" customHeight="1">
      <c r="A113" s="14">
        <f t="shared" si="2"/>
        <v>111</v>
      </c>
      <c r="B113" s="14" t="s">
        <v>9176</v>
      </c>
      <c r="C113" s="14" t="s">
        <v>9177</v>
      </c>
      <c r="D113" s="14"/>
      <c r="E113" s="14"/>
      <c r="F113" s="14" t="s">
        <v>917</v>
      </c>
      <c r="G113" s="4"/>
    </row>
    <row r="114" ht="15.75" customHeight="1">
      <c r="A114" s="14">
        <f t="shared" si="2"/>
        <v>112</v>
      </c>
      <c r="B114" s="14" t="s">
        <v>9178</v>
      </c>
      <c r="C114" s="14" t="s">
        <v>1296</v>
      </c>
      <c r="D114" s="14"/>
      <c r="E114" s="14">
        <v>3360.0</v>
      </c>
      <c r="F114" s="14" t="s">
        <v>326</v>
      </c>
      <c r="G114" s="4"/>
    </row>
    <row r="115" ht="15.75" customHeight="1">
      <c r="A115" s="14">
        <f t="shared" si="2"/>
        <v>113</v>
      </c>
      <c r="B115" s="14" t="s">
        <v>9179</v>
      </c>
      <c r="C115" s="14" t="s">
        <v>944</v>
      </c>
      <c r="D115" s="14">
        <v>6.25016524611E11</v>
      </c>
      <c r="E115" s="14">
        <v>3360.0</v>
      </c>
      <c r="F115" s="14" t="s">
        <v>9180</v>
      </c>
      <c r="G115" s="4"/>
    </row>
    <row r="116" ht="15.75" customHeight="1">
      <c r="A116" s="14">
        <f t="shared" si="2"/>
        <v>114</v>
      </c>
      <c r="B116" s="14" t="s">
        <v>9181</v>
      </c>
      <c r="C116" s="14" t="s">
        <v>9182</v>
      </c>
      <c r="D116" s="14">
        <v>1.09227384155E11</v>
      </c>
      <c r="E116" s="14">
        <v>1791.0</v>
      </c>
      <c r="F116" s="14" t="s">
        <v>9183</v>
      </c>
      <c r="G116" s="4"/>
    </row>
    <row r="117" ht="15.75" customHeight="1">
      <c r="A117" s="14">
        <f t="shared" si="2"/>
        <v>115</v>
      </c>
      <c r="B117" s="14" t="s">
        <v>9184</v>
      </c>
      <c r="C117" s="14">
        <v>9.787845666E9</v>
      </c>
      <c r="D117" s="14" t="s">
        <v>9185</v>
      </c>
      <c r="E117" s="14">
        <v>3360.0</v>
      </c>
      <c r="F117" s="14" t="s">
        <v>1137</v>
      </c>
      <c r="G117" s="4"/>
    </row>
    <row r="118" ht="71.25" customHeight="1">
      <c r="A118" s="14">
        <f t="shared" si="2"/>
        <v>116</v>
      </c>
      <c r="B118" s="95" t="s">
        <v>9186</v>
      </c>
      <c r="C118" s="14" t="s">
        <v>9187</v>
      </c>
      <c r="D118" s="14" t="s">
        <v>9188</v>
      </c>
      <c r="E118" s="14">
        <v>6720.0</v>
      </c>
      <c r="F118" s="14" t="s">
        <v>9189</v>
      </c>
      <c r="G118" s="4"/>
    </row>
    <row r="119" ht="15.75" customHeight="1">
      <c r="A119" s="14">
        <f t="shared" si="2"/>
        <v>117</v>
      </c>
      <c r="B119" s="14" t="s">
        <v>9190</v>
      </c>
      <c r="C119" s="4">
        <v>7.708196175E9</v>
      </c>
      <c r="D119" s="4">
        <v>5.21846003734E11</v>
      </c>
      <c r="E119" s="4">
        <v>111.0</v>
      </c>
      <c r="F119" s="14" t="s">
        <v>917</v>
      </c>
      <c r="G119" s="4"/>
    </row>
    <row r="120" ht="15.75" customHeight="1">
      <c r="A120" s="4"/>
      <c r="B120" s="14"/>
      <c r="C120" s="4"/>
      <c r="D120" s="4"/>
      <c r="E120" s="4"/>
      <c r="F120" s="4"/>
      <c r="G120" s="4"/>
    </row>
    <row r="121" ht="15.75" customHeight="1">
      <c r="A121" s="4"/>
      <c r="B121" s="14"/>
      <c r="C121" s="4"/>
      <c r="D121" s="4"/>
      <c r="E121" s="4"/>
      <c r="F121" s="4"/>
      <c r="G121" s="4"/>
    </row>
    <row r="122" ht="15.75" customHeight="1">
      <c r="A122" s="4"/>
      <c r="B122" s="14"/>
      <c r="C122" s="4"/>
      <c r="D122" s="4"/>
      <c r="E122" s="4"/>
      <c r="F122" s="4"/>
      <c r="G122" s="4"/>
    </row>
    <row r="123" ht="15.75" customHeight="1">
      <c r="A123" s="4"/>
      <c r="B123" s="14"/>
      <c r="C123" s="4"/>
      <c r="D123" s="4"/>
      <c r="E123" s="4"/>
      <c r="F123" s="4"/>
      <c r="G123" s="4"/>
    </row>
    <row r="124" ht="15.75" customHeight="1">
      <c r="A124" s="4"/>
      <c r="B124" s="343" t="s">
        <v>9191</v>
      </c>
      <c r="C124" s="4"/>
      <c r="D124" s="4"/>
      <c r="E124" s="4"/>
      <c r="F124" s="4"/>
      <c r="G124" s="4"/>
    </row>
    <row r="125" ht="15.75" customHeight="1">
      <c r="A125" s="4"/>
      <c r="B125" s="99" t="s">
        <v>8529</v>
      </c>
      <c r="C125" s="22">
        <v>9.95216002E9</v>
      </c>
      <c r="D125" s="22">
        <v>5.49311338931E11</v>
      </c>
      <c r="E125" s="22">
        <v>1791.0</v>
      </c>
      <c r="F125" s="22" t="s">
        <v>9192</v>
      </c>
      <c r="G125" s="4"/>
    </row>
    <row r="126" ht="15.75" customHeight="1">
      <c r="A126" s="4"/>
      <c r="B126" s="14"/>
      <c r="C126" s="4"/>
      <c r="D126" s="22"/>
      <c r="E126" s="4"/>
      <c r="F126" s="4"/>
      <c r="G126" s="4"/>
    </row>
    <row r="127" ht="15.75" customHeight="1">
      <c r="A127" s="4"/>
      <c r="B127" s="14"/>
      <c r="C127" s="4"/>
      <c r="D127" s="4"/>
      <c r="E127" s="4"/>
      <c r="F127" s="4"/>
      <c r="G127" s="4"/>
    </row>
    <row r="128" ht="15.75" customHeight="1">
      <c r="A128" s="4"/>
      <c r="B128" s="14"/>
      <c r="C128" s="4"/>
      <c r="D128" s="4"/>
      <c r="E128" s="4"/>
      <c r="F128" s="4"/>
      <c r="G128" s="4"/>
    </row>
    <row r="129" ht="15.75" customHeight="1">
      <c r="A129" s="4"/>
      <c r="B129" s="14"/>
      <c r="C129" s="4"/>
      <c r="D129" s="4"/>
      <c r="E129" s="4"/>
      <c r="F129" s="4"/>
      <c r="G129" s="4"/>
    </row>
    <row r="130" ht="15.75" customHeight="1">
      <c r="A130" s="4"/>
      <c r="B130" s="14"/>
      <c r="C130" s="4"/>
      <c r="D130" s="4"/>
      <c r="E130" s="4"/>
      <c r="F130" s="4"/>
      <c r="G130" s="4"/>
    </row>
    <row r="131" ht="15.75" customHeight="1">
      <c r="A131" s="4"/>
      <c r="B131" s="14"/>
      <c r="C131" s="4"/>
      <c r="D131" s="4"/>
      <c r="E131" s="4"/>
      <c r="F131" s="4"/>
      <c r="G131" s="4"/>
    </row>
    <row r="132" ht="15.75" customHeight="1">
      <c r="A132" s="4"/>
      <c r="B132" s="14"/>
      <c r="C132" s="4"/>
      <c r="D132" s="4"/>
      <c r="E132" s="4"/>
      <c r="F132" s="4"/>
      <c r="G132" s="4"/>
    </row>
    <row r="133" ht="15.75" customHeight="1">
      <c r="A133" s="4"/>
      <c r="B133" s="14"/>
      <c r="C133" s="4"/>
      <c r="D133" s="4"/>
      <c r="E133" s="4"/>
      <c r="F133" s="4"/>
      <c r="G133" s="4"/>
    </row>
    <row r="134" ht="15.75" customHeight="1">
      <c r="A134" s="4"/>
      <c r="B134" s="14"/>
      <c r="C134" s="4"/>
      <c r="D134" s="4"/>
      <c r="E134" s="4"/>
      <c r="F134" s="4"/>
      <c r="G134" s="4"/>
    </row>
    <row r="135" ht="15.75" customHeight="1">
      <c r="A135" s="4"/>
      <c r="B135" s="14"/>
      <c r="C135" s="4"/>
      <c r="D135" s="4"/>
      <c r="E135" s="4"/>
      <c r="F135" s="4"/>
      <c r="G135" s="4"/>
    </row>
    <row r="136" ht="15.75" customHeight="1">
      <c r="A136" s="4"/>
      <c r="B136" s="14"/>
      <c r="C136" s="4"/>
      <c r="D136" s="4"/>
      <c r="E136" s="4"/>
      <c r="F136" s="4"/>
      <c r="G136" s="4"/>
    </row>
    <row r="137" ht="15.75" customHeight="1">
      <c r="A137" s="4"/>
      <c r="B137" s="14"/>
      <c r="C137" s="4"/>
      <c r="D137" s="4"/>
      <c r="E137" s="4"/>
      <c r="F137" s="4"/>
      <c r="G137" s="4"/>
    </row>
    <row r="138" ht="15.75" customHeight="1">
      <c r="A138" s="4"/>
      <c r="B138" s="14"/>
      <c r="C138" s="4"/>
      <c r="D138" s="4"/>
      <c r="E138" s="4"/>
      <c r="F138" s="4"/>
      <c r="G138" s="4"/>
    </row>
    <row r="139" ht="15.75" customHeight="1">
      <c r="A139" s="4"/>
      <c r="B139" s="14"/>
      <c r="C139" s="4"/>
      <c r="D139" s="4"/>
      <c r="E139" s="4"/>
      <c r="F139" s="4"/>
      <c r="G139" s="4"/>
    </row>
    <row r="140" ht="15.75" customHeight="1">
      <c r="A140" s="4"/>
      <c r="B140" s="14"/>
      <c r="C140" s="4"/>
      <c r="D140" s="4"/>
      <c r="E140" s="4"/>
      <c r="F140" s="4"/>
      <c r="G140" s="4"/>
    </row>
    <row r="141" ht="15.75" customHeight="1">
      <c r="A141" s="4"/>
      <c r="B141" s="14"/>
      <c r="C141" s="4"/>
      <c r="D141" s="4"/>
      <c r="E141" s="4"/>
      <c r="F141" s="4"/>
      <c r="G141" s="4"/>
    </row>
    <row r="142" ht="15.75" customHeight="1">
      <c r="A142" s="4"/>
      <c r="B142" s="14"/>
      <c r="C142" s="4"/>
      <c r="D142" s="4"/>
      <c r="E142" s="4"/>
      <c r="F142" s="4"/>
      <c r="G142" s="4"/>
    </row>
    <row r="143" ht="15.75" customHeight="1">
      <c r="A143" s="4"/>
      <c r="B143" s="14"/>
      <c r="C143" s="4"/>
      <c r="D143" s="4"/>
      <c r="E143" s="4"/>
      <c r="F143" s="4"/>
      <c r="G143" s="4"/>
    </row>
    <row r="144" ht="15.75" customHeight="1">
      <c r="A144" s="4"/>
      <c r="B144" s="14"/>
      <c r="C144" s="4"/>
      <c r="D144" s="4"/>
      <c r="E144" s="4"/>
      <c r="F144" s="4"/>
      <c r="G144" s="4"/>
    </row>
    <row r="145" ht="15.75" customHeight="1">
      <c r="A145" s="4"/>
      <c r="B145" s="14"/>
      <c r="C145" s="4"/>
      <c r="D145" s="4"/>
      <c r="E145" s="4"/>
      <c r="F145" s="4"/>
      <c r="G145" s="4"/>
    </row>
    <row r="146" ht="15.75" customHeight="1">
      <c r="A146" s="4"/>
      <c r="B146" s="14"/>
      <c r="C146" s="4"/>
      <c r="D146" s="4"/>
      <c r="E146" s="4"/>
      <c r="F146" s="4"/>
      <c r="G146" s="4"/>
    </row>
    <row r="147" ht="15.75" customHeight="1">
      <c r="A147" s="4"/>
      <c r="B147" s="14"/>
      <c r="C147" s="4"/>
      <c r="D147" s="4"/>
      <c r="E147" s="4"/>
      <c r="F147" s="4"/>
      <c r="G147" s="4"/>
    </row>
    <row r="148" ht="15.75" customHeight="1">
      <c r="A148" s="4"/>
      <c r="B148" s="14"/>
      <c r="C148" s="4"/>
      <c r="D148" s="4"/>
      <c r="E148" s="4"/>
      <c r="F148" s="4"/>
      <c r="G148" s="4"/>
    </row>
    <row r="149" ht="15.75" customHeight="1">
      <c r="A149" s="4"/>
      <c r="B149" s="14"/>
      <c r="C149" s="4"/>
      <c r="D149" s="4"/>
      <c r="E149" s="4"/>
      <c r="F149" s="4"/>
      <c r="G149" s="4"/>
    </row>
    <row r="150" ht="15.75" customHeight="1">
      <c r="A150" s="4"/>
      <c r="B150" s="14"/>
      <c r="C150" s="4"/>
      <c r="D150" s="4"/>
      <c r="E150" s="4"/>
      <c r="F150" s="4"/>
      <c r="G150" s="4"/>
    </row>
    <row r="151" ht="15.75" customHeight="1">
      <c r="A151" s="4"/>
      <c r="B151" s="14"/>
      <c r="C151" s="4"/>
      <c r="D151" s="4"/>
      <c r="E151" s="4"/>
      <c r="F151" s="4"/>
      <c r="G151" s="4"/>
    </row>
    <row r="152" ht="15.75" customHeight="1">
      <c r="A152" s="4"/>
      <c r="B152" s="14"/>
      <c r="C152" s="4"/>
      <c r="D152" s="4"/>
      <c r="E152" s="4"/>
      <c r="F152" s="4"/>
      <c r="G152" s="4"/>
    </row>
    <row r="153" ht="15.75" customHeight="1">
      <c r="A153" s="4"/>
      <c r="B153" s="14"/>
      <c r="C153" s="4"/>
      <c r="D153" s="4"/>
      <c r="E153" s="4"/>
      <c r="F153" s="4"/>
      <c r="G153" s="4"/>
    </row>
    <row r="154" ht="15.75" customHeight="1">
      <c r="A154" s="4"/>
      <c r="B154" s="14"/>
      <c r="C154" s="4"/>
      <c r="D154" s="4"/>
      <c r="E154" s="4"/>
      <c r="F154" s="4"/>
      <c r="G154" s="4"/>
    </row>
    <row r="155" ht="15.75" customHeight="1">
      <c r="A155" s="4"/>
      <c r="B155" s="14"/>
      <c r="C155" s="4"/>
      <c r="D155" s="4"/>
      <c r="E155" s="4"/>
      <c r="F155" s="4"/>
      <c r="G155" s="4"/>
    </row>
    <row r="156" ht="15.75" customHeight="1">
      <c r="A156" s="4"/>
      <c r="B156" s="14"/>
      <c r="C156" s="4"/>
      <c r="D156" s="4"/>
      <c r="E156" s="4"/>
      <c r="F156" s="4"/>
      <c r="G156" s="4"/>
    </row>
    <row r="157" ht="15.75" customHeight="1">
      <c r="A157" s="4"/>
      <c r="B157" s="14"/>
      <c r="C157" s="4"/>
      <c r="D157" s="4"/>
      <c r="E157" s="4"/>
      <c r="F157" s="4"/>
      <c r="G157" s="4"/>
    </row>
    <row r="158" ht="15.75" customHeight="1">
      <c r="A158" s="4"/>
      <c r="B158" s="14"/>
      <c r="C158" s="4"/>
      <c r="D158" s="4"/>
      <c r="E158" s="4"/>
      <c r="F158" s="4"/>
      <c r="G158" s="4"/>
    </row>
    <row r="159" ht="15.75" customHeight="1">
      <c r="A159" s="4"/>
      <c r="B159" s="14"/>
      <c r="C159" s="4"/>
      <c r="D159" s="4"/>
      <c r="E159" s="4"/>
      <c r="F159" s="4"/>
      <c r="G159" s="4"/>
    </row>
    <row r="160" ht="15.75" customHeight="1">
      <c r="A160" s="4"/>
      <c r="B160" s="14"/>
      <c r="C160" s="4"/>
      <c r="D160" s="4"/>
      <c r="E160" s="4"/>
      <c r="F160" s="4"/>
      <c r="G160" s="4"/>
    </row>
    <row r="161" ht="15.75" customHeight="1">
      <c r="A161" s="4"/>
      <c r="B161" s="14"/>
      <c r="C161" s="4"/>
      <c r="D161" s="4"/>
      <c r="E161" s="4"/>
      <c r="F161" s="4"/>
      <c r="G161" s="4"/>
    </row>
    <row r="162" ht="15.75" customHeight="1">
      <c r="A162" s="4"/>
      <c r="B162" s="14"/>
      <c r="C162" s="4"/>
      <c r="D162" s="4"/>
      <c r="E162" s="4"/>
      <c r="F162" s="4"/>
      <c r="G162" s="4"/>
    </row>
    <row r="163" ht="15.75" customHeight="1">
      <c r="A163" s="4"/>
      <c r="B163" s="14"/>
      <c r="C163" s="4"/>
      <c r="D163" s="4"/>
      <c r="E163" s="4"/>
      <c r="F163" s="4"/>
      <c r="G163" s="4"/>
    </row>
    <row r="164" ht="15.75" customHeight="1">
      <c r="A164" s="4"/>
      <c r="B164" s="14"/>
      <c r="C164" s="4"/>
      <c r="D164" s="4"/>
      <c r="E164" s="4"/>
      <c r="F164" s="4"/>
      <c r="G164" s="4"/>
    </row>
    <row r="165" ht="15.75" customHeight="1">
      <c r="A165" s="4"/>
      <c r="B165" s="14"/>
      <c r="C165" s="4"/>
      <c r="D165" s="4"/>
      <c r="E165" s="4"/>
      <c r="F165" s="4"/>
      <c r="G165" s="4"/>
    </row>
    <row r="166" ht="15.75" customHeight="1">
      <c r="A166" s="4"/>
      <c r="B166" s="14"/>
      <c r="C166" s="4"/>
      <c r="D166" s="4"/>
      <c r="E166" s="4"/>
      <c r="F166" s="4"/>
      <c r="G166" s="4"/>
    </row>
    <row r="167" ht="15.75" customHeight="1">
      <c r="A167" s="4"/>
      <c r="B167" s="14"/>
      <c r="C167" s="4"/>
      <c r="D167" s="4"/>
      <c r="E167" s="4"/>
      <c r="F167" s="4"/>
      <c r="G167" s="4"/>
    </row>
    <row r="168" ht="15.75" customHeight="1">
      <c r="A168" s="4"/>
      <c r="B168" s="14"/>
      <c r="C168" s="4"/>
      <c r="D168" s="4"/>
      <c r="E168" s="4"/>
      <c r="F168" s="4"/>
      <c r="G168" s="4"/>
    </row>
    <row r="169" ht="15.75" customHeight="1">
      <c r="A169" s="4"/>
      <c r="B169" s="14"/>
      <c r="C169" s="4"/>
      <c r="D169" s="4"/>
      <c r="E169" s="4"/>
      <c r="F169" s="4"/>
      <c r="G169" s="4"/>
    </row>
    <row r="170" ht="15.75" customHeight="1">
      <c r="A170" s="4"/>
      <c r="B170" s="14"/>
      <c r="C170" s="4"/>
      <c r="D170" s="4"/>
      <c r="E170" s="4"/>
      <c r="F170" s="4"/>
      <c r="G170" s="4"/>
    </row>
    <row r="171" ht="15.75" customHeight="1">
      <c r="A171" s="4"/>
      <c r="B171" s="14"/>
      <c r="C171" s="4"/>
      <c r="D171" s="4"/>
      <c r="E171" s="4"/>
      <c r="F171" s="4"/>
      <c r="G171" s="4"/>
    </row>
    <row r="172" ht="15.75" customHeight="1">
      <c r="A172" s="4"/>
      <c r="B172" s="14"/>
      <c r="C172" s="4"/>
      <c r="D172" s="4"/>
      <c r="E172" s="4"/>
      <c r="F172" s="4"/>
      <c r="G172" s="4"/>
    </row>
    <row r="173" ht="15.75" customHeight="1">
      <c r="A173" s="4"/>
      <c r="B173" s="14"/>
      <c r="C173" s="4"/>
      <c r="D173" s="4"/>
      <c r="E173" s="4"/>
      <c r="F173" s="4"/>
      <c r="G173" s="4"/>
    </row>
    <row r="174" ht="15.75" customHeight="1">
      <c r="A174" s="4"/>
      <c r="B174" s="14"/>
      <c r="C174" s="4"/>
      <c r="D174" s="4"/>
      <c r="E174" s="4"/>
      <c r="F174" s="4"/>
      <c r="G174" s="4"/>
    </row>
    <row r="175" ht="15.75" customHeight="1">
      <c r="A175" s="4"/>
      <c r="B175" s="14"/>
      <c r="C175" s="4"/>
      <c r="D175" s="4"/>
      <c r="E175" s="4"/>
      <c r="F175" s="4"/>
      <c r="G175" s="4"/>
    </row>
    <row r="176" ht="15.75" customHeight="1">
      <c r="A176" s="4"/>
      <c r="B176" s="14"/>
      <c r="C176" s="4"/>
      <c r="D176" s="4"/>
      <c r="E176" s="4"/>
      <c r="F176" s="4"/>
      <c r="G176" s="4"/>
    </row>
    <row r="177" ht="15.75" customHeight="1">
      <c r="A177" s="4"/>
      <c r="B177" s="14"/>
      <c r="C177" s="4"/>
      <c r="D177" s="4"/>
      <c r="E177" s="4"/>
      <c r="F177" s="4"/>
      <c r="G177" s="4"/>
    </row>
    <row r="178" ht="15.75" customHeight="1">
      <c r="A178" s="4"/>
      <c r="B178" s="14"/>
      <c r="C178" s="4"/>
      <c r="D178" s="4"/>
      <c r="E178" s="4"/>
      <c r="F178" s="4"/>
      <c r="G178" s="4"/>
    </row>
    <row r="179" ht="15.75" customHeight="1">
      <c r="A179" s="4"/>
      <c r="B179" s="14"/>
      <c r="C179" s="4"/>
      <c r="D179" s="4"/>
      <c r="E179" s="4"/>
      <c r="F179" s="4"/>
      <c r="G179" s="4"/>
    </row>
    <row r="180" ht="15.75" customHeight="1">
      <c r="A180" s="4"/>
      <c r="B180" s="14"/>
      <c r="C180" s="4"/>
      <c r="D180" s="4"/>
      <c r="E180" s="4"/>
      <c r="F180" s="4"/>
      <c r="G180" s="4"/>
    </row>
    <row r="181" ht="15.75" customHeight="1">
      <c r="A181" s="4"/>
      <c r="B181" s="14"/>
      <c r="C181" s="4"/>
      <c r="D181" s="4"/>
      <c r="E181" s="4"/>
      <c r="F181" s="4"/>
      <c r="G181" s="4"/>
    </row>
    <row r="182" ht="15.75" customHeight="1">
      <c r="A182" s="4"/>
      <c r="B182" s="14"/>
      <c r="C182" s="4"/>
      <c r="D182" s="4"/>
      <c r="E182" s="4"/>
      <c r="F182" s="4"/>
      <c r="G182" s="4"/>
    </row>
    <row r="183" ht="15.75" customHeight="1">
      <c r="A183" s="4"/>
      <c r="B183" s="14"/>
      <c r="C183" s="4"/>
      <c r="D183" s="4"/>
      <c r="E183" s="4"/>
      <c r="F183" s="4"/>
      <c r="G183" s="4"/>
    </row>
    <row r="184" ht="15.75" customHeight="1">
      <c r="A184" s="4"/>
      <c r="B184" s="14"/>
      <c r="C184" s="4"/>
      <c r="D184" s="4"/>
      <c r="E184" s="4"/>
      <c r="F184" s="4"/>
      <c r="G184" s="4"/>
    </row>
    <row r="185" ht="15.75" customHeight="1">
      <c r="A185" s="4"/>
      <c r="B185" s="14"/>
      <c r="C185" s="4"/>
      <c r="D185" s="4"/>
      <c r="E185" s="4"/>
      <c r="F185" s="4"/>
      <c r="G185" s="4"/>
    </row>
    <row r="186" ht="15.75" customHeight="1">
      <c r="A186" s="4"/>
      <c r="B186" s="14"/>
      <c r="C186" s="4"/>
      <c r="D186" s="4"/>
      <c r="E186" s="4"/>
      <c r="F186" s="4"/>
      <c r="G186" s="4"/>
    </row>
    <row r="187" ht="15.75" customHeight="1">
      <c r="A187" s="4"/>
      <c r="B187" s="14"/>
      <c r="C187" s="4"/>
      <c r="D187" s="4"/>
      <c r="E187" s="4"/>
      <c r="F187" s="4"/>
      <c r="G187" s="4"/>
    </row>
    <row r="188" ht="15.75" customHeight="1">
      <c r="A188" s="4"/>
      <c r="B188" s="14"/>
      <c r="C188" s="4"/>
      <c r="D188" s="4"/>
      <c r="E188" s="4"/>
      <c r="F188" s="4"/>
      <c r="G188" s="4"/>
    </row>
    <row r="189" ht="15.75" customHeight="1">
      <c r="A189" s="4"/>
      <c r="B189" s="14"/>
      <c r="C189" s="4"/>
      <c r="D189" s="4"/>
      <c r="E189" s="4"/>
      <c r="F189" s="4"/>
      <c r="G189" s="4"/>
    </row>
    <row r="190" ht="15.75" customHeight="1">
      <c r="A190" s="4"/>
      <c r="B190" s="14"/>
      <c r="C190" s="4"/>
      <c r="D190" s="4"/>
      <c r="E190" s="4"/>
      <c r="F190" s="4"/>
      <c r="G190" s="4"/>
    </row>
    <row r="191" ht="15.75" customHeight="1">
      <c r="A191" s="4"/>
      <c r="B191" s="14"/>
      <c r="C191" s="4"/>
      <c r="D191" s="4"/>
      <c r="E191" s="4"/>
      <c r="F191" s="4"/>
      <c r="G191" s="4"/>
    </row>
    <row r="192" ht="15.75" customHeight="1">
      <c r="A192" s="4"/>
      <c r="B192" s="14"/>
      <c r="C192" s="4"/>
      <c r="D192" s="4"/>
      <c r="E192" s="4"/>
      <c r="F192" s="4"/>
      <c r="G192" s="4"/>
    </row>
    <row r="193" ht="15.75" customHeight="1">
      <c r="A193" s="4"/>
      <c r="B193" s="14"/>
      <c r="C193" s="4"/>
      <c r="D193" s="4"/>
      <c r="E193" s="4"/>
      <c r="F193" s="4"/>
      <c r="G193" s="4"/>
    </row>
    <row r="194" ht="15.75" customHeight="1">
      <c r="A194" s="4"/>
      <c r="B194" s="14"/>
      <c r="C194" s="4"/>
      <c r="D194" s="4"/>
      <c r="E194" s="4"/>
      <c r="F194" s="4"/>
      <c r="G194" s="4"/>
    </row>
    <row r="195" ht="15.75" customHeight="1">
      <c r="A195" s="4"/>
      <c r="B195" s="14"/>
      <c r="C195" s="4"/>
      <c r="D195" s="4"/>
      <c r="E195" s="4"/>
      <c r="F195" s="4"/>
      <c r="G195" s="4"/>
    </row>
    <row r="196" ht="15.75" customHeight="1">
      <c r="A196" s="4"/>
      <c r="B196" s="14"/>
      <c r="C196" s="4"/>
      <c r="D196" s="4"/>
      <c r="E196" s="4"/>
      <c r="F196" s="4"/>
      <c r="G196" s="4"/>
    </row>
    <row r="197" ht="15.75" customHeight="1">
      <c r="A197" s="4"/>
      <c r="B197" s="14"/>
      <c r="C197" s="4"/>
      <c r="D197" s="4"/>
      <c r="E197" s="4"/>
      <c r="F197" s="4"/>
      <c r="G197" s="4"/>
    </row>
    <row r="198" ht="15.75" customHeight="1">
      <c r="A198" s="4"/>
      <c r="B198" s="14"/>
      <c r="C198" s="4"/>
      <c r="D198" s="4"/>
      <c r="E198" s="4"/>
      <c r="F198" s="4"/>
      <c r="G198" s="4"/>
    </row>
    <row r="199" ht="15.75" customHeight="1">
      <c r="A199" s="4"/>
      <c r="B199" s="14"/>
      <c r="C199" s="4"/>
      <c r="D199" s="4"/>
      <c r="E199" s="4"/>
      <c r="F199" s="4"/>
      <c r="G199" s="4"/>
    </row>
    <row r="200" ht="15.75" customHeight="1">
      <c r="A200" s="4"/>
      <c r="B200" s="14"/>
      <c r="C200" s="4"/>
      <c r="D200" s="4"/>
      <c r="E200" s="4"/>
      <c r="F200" s="4"/>
      <c r="G200" s="4"/>
    </row>
    <row r="201" ht="15.75" customHeight="1">
      <c r="A201" s="4"/>
      <c r="B201" s="14"/>
      <c r="C201" s="4"/>
      <c r="D201" s="4"/>
      <c r="E201" s="4"/>
      <c r="F201" s="4"/>
      <c r="G201" s="4"/>
    </row>
    <row r="202" ht="15.75" customHeight="1">
      <c r="A202" s="4"/>
      <c r="B202" s="14"/>
      <c r="C202" s="4"/>
      <c r="D202" s="4"/>
      <c r="E202" s="4"/>
      <c r="F202" s="4"/>
      <c r="G202" s="4"/>
    </row>
    <row r="203" ht="15.75" customHeight="1">
      <c r="A203" s="4"/>
      <c r="B203" s="14"/>
      <c r="C203" s="4"/>
      <c r="D203" s="4"/>
      <c r="E203" s="4"/>
      <c r="F203" s="4"/>
      <c r="G203" s="4"/>
    </row>
    <row r="204" ht="15.75" customHeight="1">
      <c r="A204" s="4"/>
      <c r="B204" s="14"/>
      <c r="C204" s="4"/>
      <c r="D204" s="4"/>
      <c r="E204" s="4"/>
      <c r="F204" s="4"/>
      <c r="G204" s="4"/>
    </row>
    <row r="205" ht="15.75" customHeight="1">
      <c r="A205" s="4"/>
      <c r="B205" s="14"/>
      <c r="C205" s="4"/>
      <c r="D205" s="4"/>
      <c r="E205" s="4"/>
      <c r="F205" s="4"/>
      <c r="G205" s="4"/>
    </row>
    <row r="206" ht="15.75" customHeight="1">
      <c r="A206" s="4"/>
      <c r="B206" s="14"/>
      <c r="C206" s="4"/>
      <c r="D206" s="4"/>
      <c r="E206" s="4"/>
      <c r="F206" s="4"/>
      <c r="G206" s="4"/>
    </row>
    <row r="207" ht="15.75" customHeight="1">
      <c r="A207" s="4"/>
      <c r="B207" s="14"/>
      <c r="C207" s="4"/>
      <c r="D207" s="4"/>
      <c r="E207" s="4"/>
      <c r="F207" s="4"/>
      <c r="G207" s="4"/>
    </row>
    <row r="208" ht="15.75" customHeight="1">
      <c r="A208" s="4"/>
      <c r="B208" s="14"/>
      <c r="C208" s="4"/>
      <c r="D208" s="4"/>
      <c r="E208" s="4"/>
      <c r="F208" s="4"/>
      <c r="G208" s="4"/>
    </row>
    <row r="209" ht="15.75" customHeight="1">
      <c r="A209" s="4"/>
      <c r="B209" s="14"/>
      <c r="C209" s="4"/>
      <c r="D209" s="4"/>
      <c r="E209" s="4"/>
      <c r="F209" s="4"/>
      <c r="G209" s="4"/>
    </row>
    <row r="210" ht="15.75" customHeight="1">
      <c r="A210" s="4"/>
      <c r="B210" s="14"/>
      <c r="C210" s="4"/>
      <c r="D210" s="4"/>
      <c r="E210" s="4"/>
      <c r="F210" s="4"/>
      <c r="G210" s="4"/>
    </row>
    <row r="211" ht="15.75" customHeight="1">
      <c r="A211" s="4"/>
      <c r="B211" s="14"/>
      <c r="C211" s="4"/>
      <c r="D211" s="4"/>
      <c r="E211" s="4"/>
      <c r="F211" s="4"/>
      <c r="G211" s="4"/>
    </row>
    <row r="212" ht="15.75" customHeight="1">
      <c r="A212" s="4"/>
      <c r="B212" s="14"/>
      <c r="C212" s="4"/>
      <c r="D212" s="4"/>
      <c r="E212" s="4"/>
      <c r="F212" s="4"/>
      <c r="G212" s="4"/>
    </row>
    <row r="213" ht="15.75" customHeight="1">
      <c r="B213" s="14"/>
      <c r="G213" s="14"/>
    </row>
    <row r="214" ht="15.75" customHeight="1">
      <c r="B214" s="14"/>
      <c r="G214" s="14"/>
    </row>
    <row r="215" ht="15.75" customHeight="1">
      <c r="B215" s="14"/>
      <c r="G215" s="14"/>
    </row>
    <row r="216" ht="15.75" customHeight="1">
      <c r="B216" s="14"/>
      <c r="G216" s="14"/>
    </row>
    <row r="217" ht="15.75" customHeight="1">
      <c r="B217" s="14"/>
      <c r="G217" s="14"/>
    </row>
    <row r="218" ht="15.75" customHeight="1">
      <c r="B218" s="14"/>
      <c r="G218" s="14"/>
    </row>
    <row r="219" ht="15.75" customHeight="1">
      <c r="B219" s="14"/>
      <c r="G219" s="14"/>
    </row>
    <row r="220" ht="15.75" customHeight="1">
      <c r="B220" s="14"/>
      <c r="G220" s="14"/>
    </row>
    <row r="221" ht="15.75" customHeight="1">
      <c r="B221" s="14"/>
      <c r="G221" s="14"/>
    </row>
    <row r="222" ht="15.75" customHeight="1">
      <c r="B222" s="14"/>
      <c r="G222" s="14"/>
    </row>
    <row r="223" ht="15.75" customHeight="1">
      <c r="B223" s="14"/>
      <c r="G223" s="14"/>
    </row>
    <row r="224" ht="15.75" customHeight="1">
      <c r="B224" s="14"/>
      <c r="G224" s="14"/>
    </row>
    <row r="225" ht="15.75" customHeight="1">
      <c r="B225" s="14"/>
      <c r="G225" s="14"/>
    </row>
    <row r="226" ht="15.75" customHeight="1">
      <c r="B226" s="14"/>
      <c r="G226" s="14"/>
    </row>
    <row r="227" ht="15.75" customHeight="1">
      <c r="B227" s="14"/>
      <c r="G227" s="14"/>
    </row>
    <row r="228" ht="15.75" customHeight="1">
      <c r="B228" s="14"/>
      <c r="G228" s="14"/>
    </row>
    <row r="229" ht="15.75" customHeight="1">
      <c r="B229" s="14"/>
      <c r="G229" s="14"/>
    </row>
    <row r="230" ht="15.75" customHeight="1">
      <c r="B230" s="14"/>
      <c r="G230" s="14"/>
    </row>
    <row r="231" ht="15.75" customHeight="1">
      <c r="B231" s="14"/>
      <c r="G231" s="14"/>
    </row>
    <row r="232" ht="15.75" customHeight="1">
      <c r="B232" s="14"/>
      <c r="G232" s="14"/>
    </row>
    <row r="233" ht="15.75" customHeight="1">
      <c r="B233" s="14"/>
      <c r="G233" s="14"/>
    </row>
    <row r="234" ht="15.75" customHeight="1">
      <c r="B234" s="14"/>
      <c r="G234" s="14"/>
    </row>
    <row r="235" ht="15.75" customHeight="1">
      <c r="B235" s="14"/>
      <c r="G235" s="14"/>
    </row>
    <row r="236" ht="15.75" customHeight="1">
      <c r="B236" s="14"/>
      <c r="G236" s="14"/>
    </row>
    <row r="237" ht="15.75" customHeight="1">
      <c r="B237" s="14"/>
      <c r="G237" s="14"/>
    </row>
    <row r="238" ht="15.75" customHeight="1">
      <c r="B238" s="14"/>
      <c r="G238" s="14"/>
    </row>
    <row r="239" ht="15.75" customHeight="1">
      <c r="B239" s="14"/>
      <c r="G239" s="14"/>
    </row>
    <row r="240" ht="15.75" customHeight="1">
      <c r="B240" s="14"/>
      <c r="G240" s="14"/>
    </row>
    <row r="241" ht="15.75" customHeight="1">
      <c r="B241" s="14"/>
      <c r="G241" s="14"/>
    </row>
    <row r="242" ht="15.75" customHeight="1">
      <c r="B242" s="14"/>
      <c r="G242" s="14"/>
    </row>
    <row r="243" ht="15.75" customHeight="1">
      <c r="B243" s="14"/>
      <c r="G243" s="14"/>
    </row>
    <row r="244" ht="15.75" customHeight="1">
      <c r="B244" s="14"/>
      <c r="G244" s="14"/>
    </row>
    <row r="245" ht="15.75" customHeight="1">
      <c r="B245" s="14"/>
      <c r="G245" s="14"/>
    </row>
    <row r="246" ht="15.75" customHeight="1">
      <c r="B246" s="14"/>
      <c r="G246" s="14"/>
    </row>
    <row r="247" ht="15.75" customHeight="1">
      <c r="B247" s="14"/>
      <c r="G247" s="14"/>
    </row>
    <row r="248" ht="15.75" customHeight="1">
      <c r="B248" s="14"/>
      <c r="G248" s="14"/>
    </row>
    <row r="249" ht="15.75" customHeight="1">
      <c r="B249" s="14"/>
      <c r="G249" s="14"/>
    </row>
    <row r="250" ht="15.75" customHeight="1">
      <c r="B250" s="14"/>
      <c r="G250" s="14"/>
    </row>
    <row r="251" ht="15.75" customHeight="1">
      <c r="B251" s="14"/>
      <c r="G251" s="14"/>
    </row>
    <row r="252" ht="15.75" customHeight="1">
      <c r="B252" s="14"/>
      <c r="G252" s="14"/>
    </row>
    <row r="253" ht="15.75" customHeight="1">
      <c r="B253" s="14"/>
      <c r="G253" s="14"/>
    </row>
    <row r="254" ht="15.75" customHeight="1">
      <c r="B254" s="14"/>
      <c r="G254" s="14"/>
    </row>
    <row r="255" ht="15.75" customHeight="1">
      <c r="B255" s="14"/>
      <c r="G255" s="14"/>
    </row>
    <row r="256" ht="15.75" customHeight="1">
      <c r="B256" s="14"/>
      <c r="G256" s="14"/>
    </row>
    <row r="257" ht="15.75" customHeight="1">
      <c r="B257" s="14"/>
      <c r="G257" s="14"/>
    </row>
    <row r="258" ht="15.75" customHeight="1">
      <c r="B258" s="14"/>
      <c r="G258" s="14"/>
    </row>
    <row r="259" ht="15.75" customHeight="1">
      <c r="B259" s="14"/>
      <c r="G259" s="14"/>
    </row>
    <row r="260" ht="15.75" customHeight="1">
      <c r="B260" s="14"/>
      <c r="G260" s="14"/>
    </row>
    <row r="261" ht="15.75" customHeight="1">
      <c r="B261" s="14"/>
      <c r="G261" s="14"/>
    </row>
    <row r="262" ht="15.75" customHeight="1">
      <c r="B262" s="14"/>
      <c r="G262" s="14"/>
    </row>
    <row r="263" ht="15.75" customHeight="1">
      <c r="B263" s="14"/>
      <c r="G263" s="14"/>
    </row>
    <row r="264" ht="15.75" customHeight="1">
      <c r="B264" s="14"/>
      <c r="G264" s="14"/>
    </row>
    <row r="265" ht="15.75" customHeight="1">
      <c r="B265" s="14"/>
      <c r="G265" s="14"/>
    </row>
    <row r="266" ht="15.75" customHeight="1">
      <c r="B266" s="14"/>
      <c r="G266" s="14"/>
    </row>
    <row r="267" ht="15.75" customHeight="1">
      <c r="B267" s="14"/>
      <c r="G267" s="14"/>
    </row>
    <row r="268" ht="15.75" customHeight="1">
      <c r="B268" s="14"/>
      <c r="G268" s="14"/>
    </row>
    <row r="269" ht="15.75" customHeight="1">
      <c r="B269" s="14"/>
      <c r="G269" s="14"/>
    </row>
    <row r="270" ht="15.75" customHeight="1">
      <c r="B270" s="14"/>
      <c r="G270" s="14"/>
    </row>
    <row r="271" ht="15.75" customHeight="1">
      <c r="B271" s="14"/>
      <c r="G271" s="14"/>
    </row>
    <row r="272" ht="15.75" customHeight="1">
      <c r="B272" s="14"/>
      <c r="G272" s="14"/>
    </row>
    <row r="273" ht="15.75" customHeight="1">
      <c r="B273" s="14"/>
      <c r="G273" s="14"/>
    </row>
    <row r="274" ht="15.75" customHeight="1">
      <c r="B274" s="14"/>
      <c r="G274" s="14"/>
    </row>
    <row r="275" ht="15.75" customHeight="1">
      <c r="B275" s="14"/>
      <c r="G275" s="14"/>
    </row>
    <row r="276" ht="15.75" customHeight="1">
      <c r="B276" s="14"/>
      <c r="G276" s="14"/>
    </row>
    <row r="277" ht="15.75" customHeight="1">
      <c r="B277" s="14"/>
      <c r="G277" s="14"/>
    </row>
    <row r="278" ht="15.75" customHeight="1">
      <c r="B278" s="14"/>
      <c r="G278" s="14"/>
    </row>
    <row r="279" ht="15.75" customHeight="1">
      <c r="B279" s="14"/>
      <c r="G279" s="14"/>
    </row>
    <row r="280" ht="15.75" customHeight="1">
      <c r="B280" s="14"/>
      <c r="G280" s="14"/>
    </row>
    <row r="281" ht="15.75" customHeight="1">
      <c r="B281" s="14"/>
      <c r="G281" s="14"/>
    </row>
    <row r="282" ht="15.75" customHeight="1">
      <c r="B282" s="14"/>
      <c r="G282" s="14"/>
    </row>
    <row r="283" ht="15.75" customHeight="1">
      <c r="B283" s="14"/>
      <c r="G283" s="14"/>
    </row>
    <row r="284" ht="15.75" customHeight="1">
      <c r="B284" s="14"/>
      <c r="G284" s="14"/>
    </row>
    <row r="285" ht="15.75" customHeight="1">
      <c r="B285" s="14"/>
      <c r="G285" s="14"/>
    </row>
    <row r="286" ht="15.75" customHeight="1">
      <c r="B286" s="14"/>
      <c r="G286" s="14"/>
    </row>
    <row r="287" ht="15.75" customHeight="1">
      <c r="B287" s="14"/>
      <c r="G287" s="14"/>
    </row>
    <row r="288" ht="15.75" customHeight="1">
      <c r="B288" s="14"/>
      <c r="G288" s="14"/>
    </row>
    <row r="289" ht="15.75" customHeight="1">
      <c r="B289" s="14"/>
      <c r="G289" s="14"/>
    </row>
    <row r="290" ht="15.75" customHeight="1">
      <c r="B290" s="14"/>
      <c r="G290" s="14"/>
    </row>
    <row r="291" ht="15.75" customHeight="1">
      <c r="B291" s="14"/>
      <c r="G291" s="14"/>
    </row>
    <row r="292" ht="15.75" customHeight="1">
      <c r="B292" s="14"/>
      <c r="G292" s="14"/>
    </row>
    <row r="293" ht="15.75" customHeight="1">
      <c r="B293" s="14"/>
      <c r="G293" s="14"/>
    </row>
    <row r="294" ht="15.75" customHeight="1">
      <c r="B294" s="14"/>
      <c r="G294" s="14"/>
    </row>
    <row r="295" ht="15.75" customHeight="1">
      <c r="B295" s="14"/>
      <c r="G295" s="14"/>
    </row>
    <row r="296" ht="15.75" customHeight="1">
      <c r="B296" s="14"/>
      <c r="G296" s="14"/>
    </row>
    <row r="297" ht="15.75" customHeight="1">
      <c r="B297" s="14"/>
      <c r="G297" s="14"/>
    </row>
    <row r="298" ht="15.75" customHeight="1">
      <c r="B298" s="14"/>
      <c r="G298" s="14"/>
    </row>
    <row r="299" ht="15.75" customHeight="1">
      <c r="B299" s="14"/>
      <c r="G299" s="14"/>
    </row>
    <row r="300" ht="15.75" customHeight="1">
      <c r="B300" s="14"/>
      <c r="G300" s="14"/>
    </row>
    <row r="301" ht="15.75" customHeight="1">
      <c r="B301" s="14"/>
      <c r="G301" s="14"/>
    </row>
    <row r="302" ht="15.75" customHeight="1">
      <c r="B302" s="14"/>
      <c r="G302" s="14"/>
    </row>
    <row r="303" ht="15.75" customHeight="1">
      <c r="B303" s="14"/>
      <c r="G303" s="14"/>
    </row>
    <row r="304" ht="15.75" customHeight="1">
      <c r="B304" s="14"/>
      <c r="G304" s="14"/>
    </row>
    <row r="305" ht="15.75" customHeight="1">
      <c r="B305" s="14"/>
      <c r="G305" s="14"/>
    </row>
    <row r="306" ht="15.75" customHeight="1">
      <c r="B306" s="14"/>
      <c r="G306" s="14"/>
    </row>
    <row r="307" ht="15.75" customHeight="1">
      <c r="B307" s="14"/>
      <c r="G307" s="14"/>
    </row>
    <row r="308" ht="15.75" customHeight="1">
      <c r="B308" s="14"/>
      <c r="G308" s="14"/>
    </row>
    <row r="309" ht="15.75" customHeight="1">
      <c r="B309" s="14"/>
      <c r="G309" s="14"/>
    </row>
    <row r="310" ht="15.75" customHeight="1">
      <c r="B310" s="14"/>
      <c r="G310" s="14"/>
    </row>
    <row r="311" ht="15.75" customHeight="1">
      <c r="B311" s="14"/>
      <c r="G311" s="14"/>
    </row>
    <row r="312" ht="15.75" customHeight="1">
      <c r="B312" s="14"/>
      <c r="G312" s="14"/>
    </row>
    <row r="313" ht="15.75" customHeight="1">
      <c r="B313" s="14"/>
      <c r="G313" s="14"/>
    </row>
    <row r="314" ht="15.75" customHeight="1">
      <c r="B314" s="14"/>
      <c r="G314" s="14"/>
    </row>
    <row r="315" ht="15.75" customHeight="1">
      <c r="B315" s="14"/>
      <c r="G315" s="14"/>
    </row>
    <row r="316" ht="15.75" customHeight="1">
      <c r="B316" s="14"/>
      <c r="G316" s="14"/>
    </row>
    <row r="317" ht="15.75" customHeight="1">
      <c r="B317" s="14"/>
      <c r="G317" s="14"/>
    </row>
    <row r="318" ht="15.75" customHeight="1">
      <c r="B318" s="14"/>
      <c r="G318" s="14"/>
    </row>
    <row r="319" ht="15.75" customHeight="1">
      <c r="B319" s="14"/>
      <c r="G319" s="14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14">
    <cfRule type="expression" dxfId="2" priority="1">
      <formula>COUNTIF($D$1:$D$500,D118)&gt;1</formula>
    </cfRule>
  </conditionalFormatting>
  <conditionalFormatting sqref="F110">
    <cfRule type="expression" dxfId="2" priority="2">
      <formula>COUNTIF($D$1:$D$500,D114)&gt;1</formula>
    </cfRule>
  </conditionalFormatting>
  <conditionalFormatting sqref="D29:D84 D86:D91 D93:D105 C106 D107:D1000">
    <cfRule type="expression" dxfId="0" priority="3">
      <formula>COUNTIF($D$1:$D$497,D183)&gt;1</formula>
    </cfRule>
  </conditionalFormatting>
  <conditionalFormatting sqref="B1:B102 B104:B110 B112:B114 B116:B1000">
    <cfRule type="expression" dxfId="2" priority="4">
      <formula>COUNTIF($D$1:$D$500,D4)&gt;1</formula>
    </cfRule>
  </conditionalFormatting>
  <hyperlinks>
    <hyperlink r:id="rId1" ref="A1"/>
  </hyperlinks>
  <drawing r:id="rId2"/>
</worksheet>
</file>