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229" sheetId="1" state="visible" r:id="rId2"/>
    <sheet name="N304" sheetId="2" state="visible" r:id="rId3"/>
    <sheet name="C470-4CM70" sheetId="3" state="visible" r:id="rId4"/>
    <sheet name="C470-4CM71" sheetId="4" state="visible" r:id="rId5"/>
    <sheet name="BigDataAnal" sheetId="5" state="visible" r:id="rId6"/>
    <sheet name="IntNeg" sheetId="6" state="visible" r:id="rId7"/>
    <sheet name="C470-3hr" sheetId="7" state="visible" r:id="rId8"/>
    <sheet name="N229-2NV60" sheetId="8" state="visible" r:id="rId9"/>
    <sheet name="ProgBasWEB" sheetId="9" state="visible" r:id="rId10"/>
    <sheet name="N104" sheetId="10" state="visible" r:id="rId11"/>
    <sheet name="C111" sheetId="11" state="visible" r:id="rId12"/>
    <sheet name="N102" sheetId="12" state="visible" r:id="rId13"/>
    <sheet name="N305" sheetId="13" state="visible" r:id="rId14"/>
    <sheet name="prog-njoo" sheetId="14" state="visible" r:id="rId15"/>
    <sheet name="N314" sheetId="15" state="visible" r:id="rId16"/>
    <sheet name="prog-CJGE" sheetId="16" state="visible" r:id="rId17"/>
    <sheet name="progtbine" sheetId="17" state="visible" r:id="rId18"/>
    <sheet name="prog-N231" sheetId="18" state="visible" r:id="rId19"/>
    <sheet name="prog-cjsb-m" sheetId="19" state="visible" r:id="rId20"/>
    <sheet name="prog-NJAF" sheetId="20" state="visible" r:id="rId21"/>
    <sheet name="semdeparI" sheetId="21" state="visible" r:id="rId22"/>
    <sheet name="prog-ccn2-4CM2" sheetId="22" state="visible" r:id="rId23"/>
    <sheet name="prog-njaf-5NV4" sheetId="23" state="visible" r:id="rId24"/>
    <sheet name="prog-cjsb-v" sheetId="24" state="visible" r:id="rId25"/>
  </sheets>
  <definedNames>
    <definedName function="false" hidden="false" localSheetId="4" name="_xlnm.Print_Area" vbProcedure="false">BigDataAnal!$A$1:$D$28</definedName>
    <definedName function="false" hidden="false" localSheetId="10" name="_xlnm.Print_Area" vbProcedure="false">C111!$A$1:$E$66</definedName>
    <definedName function="false" hidden="false" localSheetId="5" name="_xlnm.Print_Area" vbProcedure="false">IntNeg!$A$1:$D$31</definedName>
    <definedName function="false" hidden="false" localSheetId="0" name="_xlnm.Print_Area" vbProcedure="false">N229!$A$1:$J$54</definedName>
    <definedName function="false" hidden="false" localSheetId="7" name="_xlnm.Print_Area" vbProcedure="false">'N229-2NV60'!$A$1:$J$69</definedName>
    <definedName function="false" hidden="false" localSheetId="1" name="_xlnm.Print_Area" vbProcedure="false">N304!$A$1:$J$54</definedName>
    <definedName function="false" hidden="false" localSheetId="15" name="_xlnm.Print_Area" vbProcedure="false">'prog-CJGE'!$A$1:$E$51</definedName>
    <definedName function="false" hidden="false" localSheetId="18" name="_xlnm.Print_Area" vbProcedure="false">'prog-cjsb-m'!$A$1:$E$50</definedName>
    <definedName function="false" hidden="false" localSheetId="23" name="_xlnm.Print_Area" vbProcedure="false">'prog-cjsb-v'!$A$1:$E$47</definedName>
    <definedName function="false" hidden="false" localSheetId="17" name="_xlnm.Print_Area" vbProcedure="false">'prog-N231'!$A$1:$E$56</definedName>
    <definedName function="false" hidden="false" localSheetId="19" name="_xlnm.Print_Area" vbProcedure="false">'prog-NJAF'!$A$1:$E$49</definedName>
    <definedName function="false" hidden="false" localSheetId="13" name="_xlnm.Print_Area" vbProcedure="false">'prog-njoo'!$A$1:$J$55</definedName>
    <definedName function="false" hidden="false" localSheetId="16" name="_xlnm.Print_Area" vbProcedure="false">progtbine!$A$1:$D$27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<sst xmlns="http://schemas.openxmlformats.org/spreadsheetml/2006/main" count="3260" uniqueCount="847">
  <si>
    <t xml:space="preserve">No Sesión</t>
  </si>
  <si>
    <t xml:space="preserve">Fecha</t>
  </si>
  <si>
    <t xml:space="preserve">Tema</t>
  </si>
  <si>
    <t xml:space="preserve">Quién</t>
  </si>
  <si>
    <t xml:space="preserve">Día/No hrs</t>
  </si>
  <si>
    <t xml:space="preserve">Tema I</t>
  </si>
  <si>
    <t xml:space="preserve">Profesor</t>
  </si>
  <si>
    <t xml:space="preserve">M/2</t>
  </si>
  <si>
    <t xml:space="preserve">Intro, 1.1 (1.5)</t>
  </si>
  <si>
    <t xml:space="preserve">Conoc,3.1</t>
  </si>
  <si>
    <t xml:space="preserve">J/2.5</t>
  </si>
  <si>
    <t xml:space="preserve">1.2(2.0), 1.3(0.5)</t>
  </si>
  <si>
    <t xml:space="preserve">1.3(1.5), 2.1(0.5)</t>
  </si>
  <si>
    <t xml:space="preserve">2.2 (0.5), 2.3 (1.5), 2.4(0.5), Proy</t>
  </si>
  <si>
    <t xml:space="preserve">Profesor/Alumnos</t>
  </si>
  <si>
    <t xml:space="preserve">2.1/2.2</t>
  </si>
  <si>
    <t xml:space="preserve">Exp. Alumnos</t>
  </si>
  <si>
    <t xml:space="preserve">2.4(0.5), 2.5(1.5), Enfoques</t>
  </si>
  <si>
    <t xml:space="preserve">Alumnos</t>
  </si>
  <si>
    <t xml:space="preserve">3.1 (1.0),3.2 (1.5)</t>
  </si>
  <si>
    <t xml:space="preserve">2.3/2.4</t>
  </si>
  <si>
    <t xml:space="preserve">3.3 (2.0)</t>
  </si>
  <si>
    <t xml:space="preserve">3.3 (2.5)</t>
  </si>
  <si>
    <t xml:space="preserve">2.5/2.6</t>
  </si>
  <si>
    <t xml:space="preserve">Rev. Propuesta proyectos</t>
  </si>
  <si>
    <t xml:space="preserve">Prof/Alumnos</t>
  </si>
  <si>
    <t xml:space="preserve">1er Examen/Prof</t>
  </si>
  <si>
    <t xml:space="preserve">Examen</t>
  </si>
  <si>
    <t xml:space="preserve">3.4 (2)</t>
  </si>
  <si>
    <t xml:space="preserve">1er Examen</t>
  </si>
  <si>
    <t xml:space="preserve">3.4 (2.5)</t>
  </si>
  <si>
    <t xml:space="preserve">Prof</t>
  </si>
  <si>
    <t xml:space="preserve">4.1 (2)</t>
  </si>
  <si>
    <t xml:space="preserve">4.3,4.1</t>
  </si>
  <si>
    <t xml:space="preserve">Prof./Exp. Alumnos</t>
  </si>
  <si>
    <t xml:space="preserve">4.2, 4.2.1</t>
  </si>
  <si>
    <t xml:space="preserve">5.2/5.2.1/5.2.2</t>
  </si>
  <si>
    <t xml:space="preserve">4.2.1</t>
  </si>
  <si>
    <t xml:space="preserve">5.1/5.2.5</t>
  </si>
  <si>
    <t xml:space="preserve">Exp. Alumnos/Prof</t>
  </si>
  <si>
    <t xml:space="preserve">4.2.2</t>
  </si>
  <si>
    <t xml:space="preserve">5.2.5/5.3.6/5.2.7/5.3.1</t>
  </si>
  <si>
    <t xml:space="preserve">5.2.3/5.2.4/5.3.2</t>
  </si>
  <si>
    <t xml:space="preserve">4.3.1</t>
  </si>
  <si>
    <t xml:space="preserve">Revisión Avances</t>
  </si>
  <si>
    <t xml:space="preserve">Semana Santa</t>
  </si>
  <si>
    <t xml:space="preserve">2o Examen</t>
  </si>
  <si>
    <t xml:space="preserve">4.3.2</t>
  </si>
  <si>
    <t xml:space="preserve">4.4.1</t>
  </si>
  <si>
    <t xml:space="preserve">4.4.2</t>
  </si>
  <si>
    <t xml:space="preserve">5.1 (2.5)</t>
  </si>
  <si>
    <t xml:space="preserve">5.1 (2.0)</t>
  </si>
  <si>
    <t xml:space="preserve">Exposición Avances Proyectos</t>
  </si>
  <si>
    <t xml:space="preserve">5.1 (1.5), 5.2 (1.0)</t>
  </si>
  <si>
    <t xml:space="preserve">5.2(2.5)</t>
  </si>
  <si>
    <t xml:space="preserve">5.2(2.0)</t>
  </si>
  <si>
    <t xml:space="preserve">3er Examen</t>
  </si>
  <si>
    <t xml:space="preserve">5.2(1.5), 5.3(0.5)</t>
  </si>
  <si>
    <t xml:space="preserve">5.3(2.5)</t>
  </si>
  <si>
    <t xml:space="preserve">5.3(2)</t>
  </si>
  <si>
    <t xml:space="preserve">5.3(1.5), 5.4(0.5)</t>
  </si>
  <si>
    <t xml:space="preserve">5.4(2.5)</t>
  </si>
  <si>
    <t xml:space="preserve">5.4(2.0)</t>
  </si>
  <si>
    <t xml:space="preserve">Exposición práctica 19</t>
  </si>
  <si>
    <t xml:space="preserve">V</t>
  </si>
  <si>
    <t xml:space="preserve">Entrega CD con trabajos</t>
  </si>
  <si>
    <t xml:space="preserve">Lista de Trabajos</t>
  </si>
  <si>
    <t xml:space="preserve">No</t>
  </si>
  <si>
    <t xml:space="preserve">Fecha Entre</t>
  </si>
  <si>
    <t xml:space="preserve">Descripción</t>
  </si>
  <si>
    <t xml:space="preserve">Valor</t>
  </si>
  <si>
    <t xml:space="preserve">Tipo</t>
  </si>
  <si>
    <t xml:space="preserve">Fecha Entrega</t>
  </si>
  <si>
    <t xml:space="preserve">Conocimiento, Enfoque Filosófico</t>
  </si>
  <si>
    <t xml:space="preserve">1.6%P</t>
  </si>
  <si>
    <t xml:space="preserve">G</t>
  </si>
  <si>
    <t xml:space="preserve">Disciplinas relacionadas con la IA, clasificadas por áreas de conocimiento</t>
  </si>
  <si>
    <t xml:space="preserve">Conocimiento, Enfoque Sicológico, Ciencias Cognitivas</t>
  </si>
  <si>
    <t xml:space="preserve">1.7%P</t>
  </si>
  <si>
    <t xml:space="preserve">Proyectos de investigación en el IPN, asociados a las líneas de investigación de la IA</t>
  </si>
  <si>
    <t xml:space="preserve">Conocimiento, Enfoque Biloógico, Ciencias Cognitivas</t>
  </si>
  <si>
    <t xml:space="preserve">Práctica No 1: Descripción del Ambiente de Programación AMZI-Prolog</t>
  </si>
  <si>
    <t xml:space="preserve">Conocimiento, enfoque pedagógico, Ciencias Cognitivas</t>
  </si>
  <si>
    <t xml:space="preserve">Enfoque filosófico del Conocimiento</t>
  </si>
  <si>
    <t xml:space="preserve">Conocimiento, Enfoque informático, Ciencias Cognitivas</t>
  </si>
  <si>
    <t xml:space="preserve">Enfoques sobre la generación del conocimiento</t>
  </si>
  <si>
    <t xml:space="preserve">Conocimiento, Enfoque Sociológico</t>
  </si>
  <si>
    <t xml:space="preserve">Enfoques sobre la explotación de conocimiento</t>
  </si>
  <si>
    <t xml:space="preserve">Propuesta del Proyecto</t>
  </si>
  <si>
    <t xml:space="preserve">Enfoques sobre la evolución del conocimiento</t>
  </si>
  <si>
    <t xml:space="preserve">Práctica No 2: Creación de Proyectos en el Ambiente de Programación AMZI-Prolog</t>
  </si>
  <si>
    <t xml:space="preserve">Sistemas Evolutivos</t>
  </si>
  <si>
    <t xml:space="preserve">25%P</t>
  </si>
  <si>
    <t xml:space="preserve">Problemas lógicos resueltos</t>
  </si>
  <si>
    <t xml:space="preserve">Práctica No 3. Programas Lógicos I: Base de Conocimientos Pequeña</t>
  </si>
  <si>
    <t xml:space="preserve">Practica No 4. Programas Lógicos II: Base de Conocimiento Mediana</t>
  </si>
  <si>
    <t xml:space="preserve">Práctica No 5. Programas Lógicos III: Base de Conocimiento grande</t>
  </si>
  <si>
    <t xml:space="preserve">Práctica No 6. Sistemas de Producción</t>
  </si>
  <si>
    <t xml:space="preserve">Práctica No 7. Redes Semánticas</t>
  </si>
  <si>
    <t xml:space="preserve">Práctica No 8. Marcos</t>
  </si>
  <si>
    <t xml:space="preserve">Reporte de Exposición + rúbrica</t>
  </si>
  <si>
    <t xml:space="preserve">Práctica No 9. Búsquedas Heurísticas</t>
  </si>
  <si>
    <t xml:space="preserve">Práctica No 10. Problema Abierto</t>
  </si>
  <si>
    <t xml:space="preserve">Reporte de la Solución del Problema</t>
  </si>
  <si>
    <t xml:space="preserve">L/2.5</t>
  </si>
  <si>
    <t xml:space="preserve">Pres. Curso (0.5), 1.1 (2.0)</t>
  </si>
  <si>
    <t xml:space="preserve">J/2.0</t>
  </si>
  <si>
    <t xml:space="preserve">1.1 (1.0), 1.2 (1.0)</t>
  </si>
  <si>
    <t xml:space="preserve">Día NO Laboral</t>
  </si>
  <si>
    <t xml:space="preserve">1.2 (2.5)</t>
  </si>
  <si>
    <t xml:space="preserve">Rev. Propuestas de Proyectos</t>
  </si>
  <si>
    <t xml:space="preserve">2.1.1 (2.5)</t>
  </si>
  <si>
    <t xml:space="preserve">2.1.2 (2.0)</t>
  </si>
  <si>
    <t xml:space="preserve">2.1.3 (2.0)</t>
  </si>
  <si>
    <t xml:space="preserve">2.1.4 (2.0)</t>
  </si>
  <si>
    <t xml:space="preserve">2.2.1 (2.0), 2.2.2 (0.5)</t>
  </si>
  <si>
    <t xml:space="preserve">2.2.2 (2.0)</t>
  </si>
  <si>
    <t xml:space="preserve">Revisión de Avance de proyectos</t>
  </si>
  <si>
    <t xml:space="preserve">2.3.1 (2.5)</t>
  </si>
  <si>
    <t xml:space="preserve">2.3.2 (2.0), 2.3.1 (0.5)</t>
  </si>
  <si>
    <t xml:space="preserve">2.3.1 (2.0)</t>
  </si>
  <si>
    <t xml:space="preserve">2.3.3 (2.0)</t>
  </si>
  <si>
    <t xml:space="preserve">3.1 (2.5)</t>
  </si>
  <si>
    <t xml:space="preserve">3.1 (2.0)</t>
  </si>
  <si>
    <t xml:space="preserve">3.2 (2.5)</t>
  </si>
  <si>
    <t xml:space="preserve">Revisión de avance de proyectos</t>
  </si>
  <si>
    <t xml:space="preserve">3.2 (2.0)</t>
  </si>
  <si>
    <t xml:space="preserve">3.3 (0.5), 4.2.1 (1.5)</t>
  </si>
  <si>
    <t xml:space="preserve">4.1.1 (2.0)</t>
  </si>
  <si>
    <t xml:space="preserve">4.1.2 (2.0)</t>
  </si>
  <si>
    <t xml:space="preserve">4.2.2 (2.0)</t>
  </si>
  <si>
    <t xml:space="preserve">Pres. Avance y Prototipos</t>
  </si>
  <si>
    <t xml:space="preserve">Entrega Proyecto Final</t>
  </si>
  <si>
    <t xml:space="preserve">Práctica No 1: Perfil de Ingenierio del Conocimiento</t>
  </si>
  <si>
    <t xml:space="preserve">Diferencias entre IS e IC</t>
  </si>
  <si>
    <t xml:space="preserve">Propuestas de Proyectos</t>
  </si>
  <si>
    <t xml:space="preserve">Práctica No 2: Aplicación de Sistemas Basado en Conocimiento</t>
  </si>
  <si>
    <t xml:space="preserve">Avance del Proyecto: estado del arte, marco teórico</t>
  </si>
  <si>
    <t xml:space="preserve">Práctica No 3: Aprendizaje</t>
  </si>
  <si>
    <t xml:space="preserve">Avance del Proyecto: Fase I y II, metodología Ing. Conocimiento</t>
  </si>
  <si>
    <t xml:space="preserve">Práctica No 4: Modelo Lógico</t>
  </si>
  <si>
    <t xml:space="preserve">Prototipo del proyecto final</t>
  </si>
  <si>
    <t xml:space="preserve">Topic</t>
  </si>
  <si>
    <t xml:space="preserve">Who</t>
  </si>
  <si>
    <t xml:space="preserve">Date Grp1</t>
  </si>
  <si>
    <t xml:space="preserve">Day/NoHrSes</t>
  </si>
  <si>
    <t xml:space="preserve">Date Grp2</t>
  </si>
  <si>
    <t xml:space="preserve">W/1.5</t>
  </si>
  <si>
    <t xml:space="preserve">Intro. Curso (0.5), 1.1 (1.0)</t>
  </si>
  <si>
    <t xml:space="preserve">J/1.5</t>
  </si>
  <si>
    <t xml:space="preserve">1.2 (1.5)</t>
  </si>
  <si>
    <t xml:space="preserve">J/1</t>
  </si>
  <si>
    <t xml:space="preserve">V/1</t>
  </si>
  <si>
    <t xml:space="preserve">1.3 (1.5)</t>
  </si>
  <si>
    <t xml:space="preserve">1.4 (1.5)</t>
  </si>
  <si>
    <t xml:space="preserve">1.4 (1.0), 1.5 (0.5)</t>
  </si>
  <si>
    <t xml:space="preserve">1.5 (1.5)</t>
  </si>
  <si>
    <t xml:space="preserve">2.1 (1.5)</t>
  </si>
  <si>
    <t xml:space="preserve">2.1 (0.5), 2.2.1 (1.0)</t>
  </si>
  <si>
    <t xml:space="preserve">Alumnos/Profesor</t>
  </si>
  <si>
    <t xml:space="preserve">2.2.1 (1.0), 2.2.2 (0.5)</t>
  </si>
  <si>
    <t xml:space="preserve">2.2.2 (0.5), 2.2.3 (1.0)</t>
  </si>
  <si>
    <t xml:space="preserve">2.3.1 (1.5)</t>
  </si>
  <si>
    <t xml:space="preserve">2.3.2 (1.5)</t>
  </si>
  <si>
    <t xml:space="preserve">3.1 (1.0), 3.2 (0.5)</t>
  </si>
  <si>
    <t xml:space="preserve">3.2 (1.0), 3.3 (0.5)</t>
  </si>
  <si>
    <t xml:space="preserve">3.3 (1.5)</t>
  </si>
  <si>
    <t xml:space="preserve">3.4 (1.5)</t>
  </si>
  <si>
    <t xml:space="preserve">4.1 (1.0), 4.2 (0.5)</t>
  </si>
  <si>
    <t xml:space="preserve">4.2 (1.5)</t>
  </si>
  <si>
    <t xml:space="preserve">4.3 (1.5)</t>
  </si>
  <si>
    <t xml:space="preserve">Day-Off</t>
  </si>
  <si>
    <t xml:space="preserve">5.1 (0.5), 5.2 (1.0)</t>
  </si>
  <si>
    <t xml:space="preserve">5.2 (1.5)</t>
  </si>
  <si>
    <t xml:space="preserve">5.3 (1.5)</t>
  </si>
  <si>
    <t xml:space="preserve">5.4 (1.5)</t>
  </si>
  <si>
    <t xml:space="preserve">5.5 (1.5)</t>
  </si>
  <si>
    <t xml:space="preserve">Type</t>
  </si>
  <si>
    <t xml:space="preserve">Due in</t>
  </si>
  <si>
    <t xml:space="preserve">Description</t>
  </si>
  <si>
    <t xml:space="preserve">Value</t>
  </si>
  <si>
    <t xml:space="preserve">Mental Map: "Business Intelligence Impact" (1.1)</t>
  </si>
  <si>
    <t xml:space="preserve">Synoptic Table: The Decision Process" (1.2)</t>
  </si>
  <si>
    <t xml:space="preserve">Conceptual Map: Competitive Advantage (1.3)</t>
  </si>
  <si>
    <t xml:space="preserve">Conceptual Map: Disciplines related to Business Intelligence (1.4)</t>
  </si>
  <si>
    <t xml:space="preserve">Scheme: Business Intelligence Architecture (1.5)</t>
  </si>
  <si>
    <t xml:space="preserve">Project Proposal</t>
  </si>
  <si>
    <t xml:space="preserve">Practice No 1: Informatics Strategic Plan (T-I)</t>
  </si>
  <si>
    <t xml:space="preserve">Knowledge Engineering Guide (2.1)</t>
  </si>
  <si>
    <t xml:space="preserve">Knowledge Model (2.2)</t>
  </si>
  <si>
    <t xml:space="preserve">Practice No 2: Heuristic Search (2.3)</t>
  </si>
  <si>
    <t xml:space="preserve">Progress Project Report (T-II)</t>
  </si>
  <si>
    <t xml:space="preserve">Mental Map: DSS (3.1)</t>
  </si>
  <si>
    <t xml:space="preserve">Conceptual Map: DSS Architecture (3.2)</t>
  </si>
  <si>
    <t xml:space="preserve">Comparative Table: DSS types (3.3)</t>
  </si>
  <si>
    <t xml:space="preserve">Exposition: Data-based DSS comparisson (3.4)</t>
  </si>
  <si>
    <t xml:space="preserve">Progress Project Report (T-III)</t>
  </si>
  <si>
    <t xml:space="preserve">Practice No 3: Learning Machines (4.2)</t>
  </si>
  <si>
    <t xml:space="preserve">Practice No 4: Data Mining (4.3)</t>
  </si>
  <si>
    <t xml:space="preserve">Progress Project Report (Activ 2 &amp;3)</t>
  </si>
  <si>
    <t xml:space="preserve">Practice No 5: Data Warehouse (5.1)</t>
  </si>
  <si>
    <t xml:space="preserve">Final Project hand-in</t>
  </si>
  <si>
    <t xml:space="preserve">NoAssig</t>
  </si>
  <si>
    <t xml:space="preserve">M/1.5</t>
  </si>
  <si>
    <t xml:space="preserve">Intro. Curso, 1.1 (0.5)</t>
  </si>
  <si>
    <t xml:space="preserve">1.1 (1.0)</t>
  </si>
  <si>
    <t xml:space="preserve">1.2 (1.0), 1.3 (1.0)</t>
  </si>
  <si>
    <t xml:space="preserve">1.4 (2.0)</t>
  </si>
  <si>
    <t xml:space="preserve">1.5 (1.0)</t>
  </si>
  <si>
    <t xml:space="preserve">2,3</t>
  </si>
  <si>
    <t xml:space="preserve">1.5 (1.0), 2.1 (1.0)</t>
  </si>
  <si>
    <t xml:space="preserve">2.1 (1.0)</t>
  </si>
  <si>
    <t xml:space="preserve">2.1 (1.0), 2.2.1 (1.0)</t>
  </si>
  <si>
    <t xml:space="preserve">5,6</t>
  </si>
  <si>
    <t xml:space="preserve">2.2.1 (1.0)</t>
  </si>
  <si>
    <t xml:space="preserve">2.2.1 (1.0), 2.3.1 (1.0)</t>
  </si>
  <si>
    <t xml:space="preserve">2.3.1 (1.0)</t>
  </si>
  <si>
    <t xml:space="preserve">2.3.2 (1.0)</t>
  </si>
  <si>
    <t xml:space="preserve">3.1 (1.0), 3.2 (1.0)</t>
  </si>
  <si>
    <t xml:space="preserve">Holy Week</t>
  </si>
  <si>
    <t xml:space="preserve">3.3 (1.0)</t>
  </si>
  <si>
    <t xml:space="preserve">3.4 (1.0), 4.1 (1.0)</t>
  </si>
  <si>
    <t xml:space="preserve">10,11</t>
  </si>
  <si>
    <t xml:space="preserve">4.2 (1.0)</t>
  </si>
  <si>
    <t xml:space="preserve">Alumnos(T15)/Profesor</t>
  </si>
  <si>
    <t xml:space="preserve">12,13</t>
  </si>
  <si>
    <t xml:space="preserve">4.2 (2.0)</t>
  </si>
  <si>
    <t xml:space="preserve">4.3 (2.0)</t>
  </si>
  <si>
    <t xml:space="preserve">4.3 (1.0)</t>
  </si>
  <si>
    <t xml:space="preserve">15,16</t>
  </si>
  <si>
    <t xml:space="preserve">Day Off</t>
  </si>
  <si>
    <t xml:space="preserve">5.1 (0.5), 5.2 (1.5)</t>
  </si>
  <si>
    <t xml:space="preserve">5.2 (1.0)</t>
  </si>
  <si>
    <t xml:space="preserve">18,19</t>
  </si>
  <si>
    <t xml:space="preserve">5.2 (1.0), 5.3 (1.0)</t>
  </si>
  <si>
    <t xml:space="preserve">5.3 (1.0)</t>
  </si>
  <si>
    <t xml:space="preserve">5.4 (2.0)</t>
  </si>
  <si>
    <t xml:space="preserve">5.4 (1.0)</t>
  </si>
  <si>
    <t xml:space="preserve">Mental Map: "Business Intelligence Impact"</t>
  </si>
  <si>
    <t xml:space="preserve">Synoptic Table: The Decision Process"</t>
  </si>
  <si>
    <t xml:space="preserve">Conceptual Map: Competitive Advantage</t>
  </si>
  <si>
    <t xml:space="preserve">Conceptual Map: Disciplines related to Business Intelligence</t>
  </si>
  <si>
    <t xml:space="preserve">Scheme: Business Intelligence Architecture</t>
  </si>
  <si>
    <t xml:space="preserve">Practice No 1: Informatics Strategic Plan</t>
  </si>
  <si>
    <t xml:space="preserve">Knowledge Engineering Guide</t>
  </si>
  <si>
    <t xml:space="preserve">Knowledge Model</t>
  </si>
  <si>
    <t xml:space="preserve">Practice No 2: Heuristic Search</t>
  </si>
  <si>
    <t xml:space="preserve">Progress Project Report</t>
  </si>
  <si>
    <t xml:space="preserve">Mental Map: DSS</t>
  </si>
  <si>
    <t xml:space="preserve">Conceptual Map: DSS Architecture</t>
  </si>
  <si>
    <t xml:space="preserve">Comparative Table: DSS types</t>
  </si>
  <si>
    <t xml:space="preserve">Exposition: Data-based DSS comparisson</t>
  </si>
  <si>
    <t xml:space="preserve">Practice No 3: Learning Machines</t>
  </si>
  <si>
    <t xml:space="preserve">Practice No 4: Data Mining</t>
  </si>
  <si>
    <t xml:space="preserve">Practice No 5: Data Warehouse</t>
  </si>
  <si>
    <t xml:space="preserve">DAY OFF</t>
  </si>
  <si>
    <t xml:space="preserve">I (2), 2.1 (1)</t>
  </si>
  <si>
    <t xml:space="preserve">2.2 casos</t>
  </si>
  <si>
    <t xml:space="preserve">2.3 casos</t>
  </si>
  <si>
    <t xml:space="preserve">III (1), 4.1 (1), 4.2 (1)</t>
  </si>
  <si>
    <t xml:space="preserve">4.3 casos</t>
  </si>
  <si>
    <t xml:space="preserve">HOLY WEEK</t>
  </si>
  <si>
    <t xml:space="preserve">V (2), 6.1 (1) caso</t>
  </si>
  <si>
    <t xml:space="preserve">Profesor, Alumnos</t>
  </si>
  <si>
    <t xml:space="preserve">6.2 casos</t>
  </si>
  <si>
    <t xml:space="preserve">6.3, 6.4</t>
  </si>
  <si>
    <t xml:space="preserve">7.1 (2),7.2(1) casos</t>
  </si>
  <si>
    <t xml:space="preserve">7.2 (1), 7.3 (2) casos</t>
  </si>
  <si>
    <t xml:space="preserve">7.4 (2), 8.1(1)</t>
  </si>
  <si>
    <t xml:space="preserve">Alumnos, Profesor</t>
  </si>
  <si>
    <t xml:space="preserve">8.1 (1), 8.2 (2)</t>
  </si>
  <si>
    <t xml:space="preserve">8.3(2), 8.4(1)</t>
  </si>
  <si>
    <t xml:space="preserve">8.4(1),8.5(2)</t>
  </si>
  <si>
    <t xml:space="preserve">9.1(1), 9.2(1), 9.3(1)</t>
  </si>
  <si>
    <t xml:space="preserve">9.4(1)</t>
  </si>
  <si>
    <t xml:space="preserve">Entrega caso práctica final</t>
  </si>
  <si>
    <t xml:space="preserve">Alumno</t>
  </si>
  <si>
    <t xml:space="preserve">Fech Entr</t>
  </si>
  <si>
    <t xml:space="preserve">Big Data Architecture</t>
  </si>
  <si>
    <t xml:space="preserve">Infographics Technologies and Techniques: goals &amp; purposes</t>
  </si>
  <si>
    <t xml:space="preserve">Visualization Tools</t>
  </si>
  <si>
    <t xml:space="preserve">Tutorial on visualization with R</t>
  </si>
  <si>
    <t xml:space="preserve">Tutorial on visualization with Google Charts</t>
  </si>
  <si>
    <t xml:space="preserve">Hard Disk Performance Parameters</t>
  </si>
  <si>
    <t xml:space="preserve">Power Laws applied to Big Data</t>
  </si>
  <si>
    <t xml:space="preserve">Big Data Applications using the Vector Model</t>
  </si>
  <si>
    <t xml:space="preserve">Summary of Supervised &amp; Unsupervise Algorithms</t>
  </si>
  <si>
    <t xml:space="preserve">name, input data type required, what is the product, brief description</t>
  </si>
  <si>
    <t xml:space="preserve">List of Cloud Providers &amp; Oracle Cloud Architecture</t>
  </si>
  <si>
    <t xml:space="preserve">Manual for installing Hadoop + troubleshooting</t>
  </si>
  <si>
    <t xml:space="preserve">Práctica de HADOOP</t>
  </si>
  <si>
    <t xml:space="preserve">Manual for Installing Hbase + troubleshooting</t>
  </si>
  <si>
    <t xml:space="preserve">Manual for installing Hive &amp; Pig + troubleshooting</t>
  </si>
  <si>
    <t xml:space="preserve">Práctica de Hive &amp; Pig</t>
  </si>
  <si>
    <t xml:space="preserve">Práctica Mahout 1</t>
  </si>
  <si>
    <t xml:space="preserve">Práctica Mahout 2</t>
  </si>
  <si>
    <t xml:space="preserve">intro (0.5), 1.1 (1),1.2 (1.5)</t>
  </si>
  <si>
    <t xml:space="preserve">professor</t>
  </si>
  <si>
    <t xml:space="preserve">1.3(1), 2.1 (2)</t>
  </si>
  <si>
    <t xml:space="preserve">2.1 (2), 2.2 (1) </t>
  </si>
  <si>
    <t xml:space="preserve">professor, students</t>
  </si>
  <si>
    <t xml:space="preserve">2.2 (3)</t>
  </si>
  <si>
    <t xml:space="preserve">students</t>
  </si>
  <si>
    <t xml:space="preserve">2.3 (1), 2.4(2)</t>
  </si>
  <si>
    <t xml:space="preserve">2.4 (3)</t>
  </si>
  <si>
    <t xml:space="preserve">2.4 (1), 2.5(2)</t>
  </si>
  <si>
    <t xml:space="preserve">2.5 (3)</t>
  </si>
  <si>
    <t xml:space="preserve">2.5 (1), 3.1 (2)</t>
  </si>
  <si>
    <t xml:space="preserve">3.2 (1.5), 3.3 (1.5)</t>
  </si>
  <si>
    <t xml:space="preserve">3.4 (1), 4.1 (2)</t>
  </si>
  <si>
    <t xml:space="preserve">4.2 (0.5), 4.3 (0.5), 5.1 (1), 5.2 (1)</t>
  </si>
  <si>
    <t xml:space="preserve">5.3 (1), 5.4 (2)</t>
  </si>
  <si>
    <t xml:space="preserve">5.4 (1), 6.1 (2)</t>
  </si>
  <si>
    <t xml:space="preserve">6.1 (1), 6.2 (2)</t>
  </si>
  <si>
    <t xml:space="preserve">6.3 (3)</t>
  </si>
  <si>
    <t xml:space="preserve">Final Project Due-in</t>
  </si>
  <si>
    <t xml:space="preserve">Mental Map: Theme I</t>
  </si>
  <si>
    <t xml:space="preserve">KWL: Strategic Planning</t>
  </si>
  <si>
    <t xml:space="preserve">Final Project Selection</t>
  </si>
  <si>
    <t xml:space="preserve">Case Study: Strategic Alignment</t>
  </si>
  <si>
    <t xml:space="preserve">Case Study: Organizational Learning Processes</t>
  </si>
  <si>
    <t xml:space="preserve">Concept Map: Balance Scorecard</t>
  </si>
  <si>
    <t xml:space="preserve">Case Study: Implementing a Balance Scorecard</t>
  </si>
  <si>
    <t xml:space="preserve">Synoptic table: Type, Characteristics, Products, Advantages, Disadvantages Current Systems</t>
  </si>
  <si>
    <t xml:space="preserve">Mental Map: Theme 2.4</t>
  </si>
  <si>
    <t xml:space="preserve">Essay: Comparisson between neural networks and statistical models</t>
  </si>
  <si>
    <t xml:space="preserve">Essay: Does Data Mining contain learning machines?</t>
  </si>
  <si>
    <t xml:space="preserve">Concept Map: Theme III</t>
  </si>
  <si>
    <t xml:space="preserve">Progress Project: Analysis of business requirements</t>
  </si>
  <si>
    <t xml:space="preserve">Comparative table: Advantages and Disadvantages of Propietary, commercial and Open Software</t>
  </si>
  <si>
    <t xml:space="preserve">Study Case: Selection of Products and Solutions</t>
  </si>
  <si>
    <t xml:space="preserve">Essay: Study on Development Stategies, Software Development Methodologies and their relationship to Business Intelligence</t>
  </si>
  <si>
    <t xml:space="preserve">Study Case: Financial Evaluation of the Solution Proposed</t>
  </si>
  <si>
    <t xml:space="preserve">integrate 3,4,5,7,8,13</t>
  </si>
  <si>
    <t xml:space="preserve">Report of Final Project</t>
  </si>
  <si>
    <t xml:space="preserve">integrate 3,4,5,7,8,13,17</t>
  </si>
  <si>
    <t xml:space="preserve">LISTA DE PARTICIPACIONES</t>
  </si>
  <si>
    <t xml:space="preserve">1. Promueve lluvia de ideas sobre los conceptos de Inteligencia Artificial, Conocimiento e Ingeniería del Conocimiento</t>
  </si>
  <si>
    <t xml:space="preserve">4. Expone brevemente las investigaciones, asociandolas a las líneas de investigación de la IA</t>
  </si>
  <si>
    <t xml:space="preserve">1. Presenta en un organizador gráfico el concepto de conocimiento, sus propiedades y taxonomía</t>
  </si>
  <si>
    <t xml:space="preserve">3. Expone en un organizador gráfico lo investigado en (1)</t>
  </si>
  <si>
    <t xml:space="preserve">5. Expone en un organizador gráfico lo investigado en (4)</t>
  </si>
  <si>
    <t xml:space="preserve">7. Expone en un organizador gráfico lo investigado en (6)</t>
  </si>
  <si>
    <t xml:space="preserve">9. Expone en un organizador gráfico lo investigado en (6)</t>
  </si>
  <si>
    <t xml:space="preserve">1. Reconoce el concepto de agentes que razonan y reaccionan</t>
  </si>
  <si>
    <t xml:space="preserve">SesNo</t>
  </si>
  <si>
    <t xml:space="preserve">Date</t>
  </si>
  <si>
    <t xml:space="preserve">1.1 (1.5), 1.2 (1.5)</t>
  </si>
  <si>
    <t xml:space="preserve">1.3 (1.5), 1.4 (1.5)</t>
  </si>
  <si>
    <t xml:space="preserve">Registo Evaluación 10-14/Marzo</t>
  </si>
  <si>
    <t xml:space="preserve">1.4 (1.0), 1.5 (2.0)</t>
  </si>
  <si>
    <t xml:space="preserve">2.1 (2.0), 2.2 (1.0)</t>
  </si>
  <si>
    <t xml:space="preserve">2.2 (2.5), 2.3 (0.5)</t>
  </si>
  <si>
    <t xml:space="preserve">2.3 (3.0), Prolog</t>
  </si>
  <si>
    <t xml:space="preserve">3.1 (1.0), 3.2 (1.5), 3.3 (0.5)</t>
  </si>
  <si>
    <t xml:space="preserve">revisión Practica No 2, terminar 4.2, weka, soltar T17</t>
  </si>
  <si>
    <t xml:space="preserve">exposición T15</t>
  </si>
  <si>
    <t xml:space="preserve">revisión avance T16</t>
  </si>
  <si>
    <t xml:space="preserve">4.3 (3.0)</t>
  </si>
  <si>
    <t xml:space="preserve">4.3 (3.0), rapidminer, soltar T18</t>
  </si>
  <si>
    <t xml:space="preserve">5.1 (0.5), 5.2 (2.5)</t>
  </si>
  <si>
    <t xml:space="preserve">5.2 (3.0)</t>
  </si>
  <si>
    <t xml:space="preserve">5.2 (1.5), 5.3 (1.5)</t>
  </si>
  <si>
    <t xml:space="preserve">5.3 (1.0), 5.4 (2.0)</t>
  </si>
  <si>
    <t xml:space="preserve">5.4 (3.0)</t>
  </si>
  <si>
    <t xml:space="preserve">5.4 (0.5), 5.5 (2.5)</t>
  </si>
  <si>
    <t xml:space="preserve">L/1.0</t>
  </si>
  <si>
    <t xml:space="preserve">Introd. Curso, 1.1 (0.5)</t>
  </si>
  <si>
    <t xml:space="preserve">Profesor, alumnos</t>
  </si>
  <si>
    <t xml:space="preserve">V/2.0</t>
  </si>
  <si>
    <t xml:space="preserve">1.2 (2.0)</t>
  </si>
  <si>
    <t xml:space="preserve">Profesor </t>
  </si>
  <si>
    <t xml:space="preserve">1.2 (1.0)</t>
  </si>
  <si>
    <t xml:space="preserve">1.3 (1.5), 2.1 (0.5)</t>
  </si>
  <si>
    <t xml:space="preserve">2.2 (0.5), 2.3 (0.5)</t>
  </si>
  <si>
    <t xml:space="preserve">Proyectos y enfoque filso</t>
  </si>
  <si>
    <t xml:space="preserve">2.3 (1.0), 2.4 (1.0)</t>
  </si>
  <si>
    <t xml:space="preserve">2.4 (1.0)</t>
  </si>
  <si>
    <t xml:space="preserve">2.4 (1.0), 2.5 (0.5)</t>
  </si>
  <si>
    <t xml:space="preserve">2.5 (0.5), 3.1 (1.0), 3.2 (0.5)</t>
  </si>
  <si>
    <t xml:space="preserve">3.2 (1.0)</t>
  </si>
  <si>
    <t xml:space="preserve">Suspensión de labores</t>
  </si>
  <si>
    <t xml:space="preserve">3.3 (1.0), 3.4 (0.5)</t>
  </si>
  <si>
    <t xml:space="preserve">3.4 (2.0)</t>
  </si>
  <si>
    <t xml:space="preserve">3.4 (1.0)</t>
  </si>
  <si>
    <t xml:space="preserve">3.4 (1.0), 4.1 (0.5)</t>
  </si>
  <si>
    <t xml:space="preserve">4.1 (2.0)</t>
  </si>
  <si>
    <t xml:space="preserve">4.1 (1.0)</t>
  </si>
  <si>
    <t xml:space="preserve">4.4 (1.5)</t>
  </si>
  <si>
    <t xml:space="preserve">4.4 (2.0)</t>
  </si>
  <si>
    <t xml:space="preserve">5.1 (1.0)</t>
  </si>
  <si>
    <t xml:space="preserve">5.1 (1.5)</t>
  </si>
  <si>
    <t xml:space="preserve">5.1 (0.5), 5.2 (0.5)</t>
  </si>
  <si>
    <t xml:space="preserve">5.2 (2.0)</t>
  </si>
  <si>
    <t xml:space="preserve">5.3 (2.0)</t>
  </si>
  <si>
    <t xml:space="preserve">1.1 (2.0), 1.2 (1.0)</t>
  </si>
  <si>
    <t xml:space="preserve">1.2 (1.0), 1.3 (1.0), 1.4 (1.0)</t>
  </si>
  <si>
    <t xml:space="preserve">2.1 (1.5), 2.2 (1.5)</t>
  </si>
  <si>
    <t xml:space="preserve">2.3 (1.5), 2.4 (1.5)</t>
  </si>
  <si>
    <t xml:space="preserve">3.1 (2.0), 3.2 (1.0)</t>
  </si>
  <si>
    <t xml:space="preserve">3.2 (1.0), 3.3 (2.0)</t>
  </si>
  <si>
    <t xml:space="preserve">4.1 (1.5), 4.2 (1.5)</t>
  </si>
  <si>
    <t xml:space="preserve">4.3 (1.5), 4.4 (1.5)</t>
  </si>
  <si>
    <t xml:space="preserve">5.1 (1.5), 5.2 (1.5)</t>
  </si>
  <si>
    <t xml:space="preserve">6.1 (1.5), 6.2 (1.5)</t>
  </si>
  <si>
    <t xml:space="preserve">7.1 (1.0), 7.2 (1.0), 7.3 (1.0)</t>
  </si>
  <si>
    <t xml:space="preserve">7.4 (1.0), 7.5 (1.0), 7.6 (1.0)</t>
  </si>
  <si>
    <t xml:space="preserve">8.1 (0.5), 8.2 (2.0), 8.3 (0.5)</t>
  </si>
  <si>
    <t xml:space="preserve">Day off</t>
  </si>
  <si>
    <t xml:space="preserve">8.4 (3.0)</t>
  </si>
  <si>
    <t xml:space="preserve">8.5 (3.0)</t>
  </si>
  <si>
    <t xml:space="preserve">Instalación de Ambiente del servidor Apache</t>
  </si>
  <si>
    <t xml:space="preserve">Applet 1: Convertir grados C a F</t>
  </si>
  <si>
    <t xml:space="preserve">Applet 2: Fibonacci </t>
  </si>
  <si>
    <t xml:space="preserve">Programa de sincronización</t>
  </si>
  <si>
    <t xml:space="preserve">Sockets (cliente - servidor)</t>
  </si>
  <si>
    <t xml:space="preserve">PHP &amp; CGI</t>
  </si>
  <si>
    <t xml:space="preserve">RMI program</t>
  </si>
  <si>
    <t xml:space="preserve">Servlet</t>
  </si>
  <si>
    <t xml:space="preserve">Proyecto final - PHP c/MySQL</t>
  </si>
  <si>
    <t xml:space="preserve">NoSes</t>
  </si>
  <si>
    <t xml:space="preserve">Dia/No Hrs</t>
  </si>
  <si>
    <t xml:space="preserve">1.1 (1.5)</t>
  </si>
  <si>
    <t xml:space="preserve">Días y Semana Santa</t>
  </si>
  <si>
    <t xml:space="preserve">Exposición</t>
  </si>
  <si>
    <t xml:space="preserve">Registro Evaluacion</t>
  </si>
  <si>
    <t xml:space="preserve">Suspensión Labores</t>
  </si>
  <si>
    <t xml:space="preserve">Mesa Redonda</t>
  </si>
  <si>
    <t xml:space="preserve">Debate</t>
  </si>
  <si>
    <t xml:space="preserve">Perfil Empresas de Hw</t>
  </si>
  <si>
    <t xml:space="preserve">Perfil Asociaciones Empresas</t>
  </si>
  <si>
    <t xml:space="preserve">Perfil Financiero Empresas Hw</t>
  </si>
  <si>
    <t xml:space="preserve">¿Que productos de Hw adquiere el gobierno?</t>
  </si>
  <si>
    <t xml:space="preserve">Características de los apoyos nacionales e internacionales para TICs</t>
  </si>
  <si>
    <t xml:space="preserve">Inversión Pública en Educación</t>
  </si>
  <si>
    <t xml:space="preserve">Listado Universidades</t>
  </si>
  <si>
    <t xml:space="preserve">Comparativo Perfiles</t>
  </si>
  <si>
    <t xml:space="preserve">Seguimiento Egresados (1 y 2)</t>
  </si>
  <si>
    <t xml:space="preserve">Lista de puestos demandados</t>
  </si>
  <si>
    <t xml:space="preserve">Comparativo Perfiles buscados</t>
  </si>
  <si>
    <t xml:space="preserve">I</t>
  </si>
  <si>
    <t xml:space="preserve">Ensayo Oportunidades Labores y qué debo hacer para que no se escapen</t>
  </si>
  <si>
    <t xml:space="preserve">Clasificación de empresas</t>
  </si>
  <si>
    <t xml:space="preserve">Inversión en seguridad informática</t>
  </si>
  <si>
    <t xml:space="preserve">Listado de normás y estándares</t>
  </si>
  <si>
    <t xml:space="preserve">Día/NoHrs</t>
  </si>
  <si>
    <t xml:space="preserve">Observación</t>
  </si>
  <si>
    <t xml:space="preserve">W/1</t>
  </si>
  <si>
    <t xml:space="preserve">Intr.Curso, 1.1</t>
  </si>
  <si>
    <t xml:space="preserve">L/2.0</t>
  </si>
  <si>
    <t xml:space="preserve">semana santa</t>
  </si>
  <si>
    <t xml:space="preserve">1.5, Examen</t>
  </si>
  <si>
    <t xml:space="preserve">Registro Evaluación</t>
  </si>
  <si>
    <t xml:space="preserve">2.3, Examen</t>
  </si>
  <si>
    <t xml:space="preserve">3.1, 3.2</t>
  </si>
  <si>
    <t xml:space="preserve">Mapa Conceptual: medios de almacenamiento</t>
  </si>
  <si>
    <t xml:space="preserve">Sistemas Numéricos</t>
  </si>
  <si>
    <t xml:space="preserve">Esquema: organización memoria</t>
  </si>
  <si>
    <t xml:space="preserve">Mapa Conceptual: Organización Física y Lógica</t>
  </si>
  <si>
    <t xml:space="preserve">Representación Punto Flotante, IEE</t>
  </si>
  <si>
    <t xml:space="preserve">Cuadro Sinóptico: generalidades Estructuras datos</t>
  </si>
  <si>
    <t xml:space="preserve">Ejercicio: Estructura Datos</t>
  </si>
  <si>
    <t xml:space="preserve">Declaración de tipos de datos básicos en diversos lenguajes de programación</t>
  </si>
  <si>
    <t xml:space="preserve">Cuadro Sinóptico: Estrategias Almacenamiento y Recuperación</t>
  </si>
  <si>
    <t xml:space="preserve">Mapa Mental:Operación Básicas</t>
  </si>
  <si>
    <t xml:space="preserve">Axiomatización Operaciones básicas de (7)</t>
  </si>
  <si>
    <t xml:space="preserve">Suma y Multiplicación de Arreglos</t>
  </si>
  <si>
    <t xml:space="preserve">Notación Polaca</t>
  </si>
  <si>
    <t xml:space="preserve">Colas con doble enlace</t>
  </si>
  <si>
    <t xml:space="preserve">Problema Josephus</t>
  </si>
  <si>
    <t xml:space="preserve">Recorridos en árboles binarios</t>
  </si>
  <si>
    <t xml:space="preserve">Métodos de Búsqueda y Ordenamiento</t>
  </si>
  <si>
    <t xml:space="preserve">Caso práctico.</t>
  </si>
  <si>
    <t xml:space="preserve">Cierre de curso</t>
  </si>
  <si>
    <t xml:space="preserve">Perfil Empresas de Sw</t>
  </si>
  <si>
    <t xml:space="preserve">Perfil Financiero Empresas Sw</t>
  </si>
  <si>
    <t xml:space="preserve">¿Que servicios y/o productos de TIC adquiere el gobierno?</t>
  </si>
  <si>
    <t xml:space="preserve">Características de los programas federales relacionados a TICs</t>
  </si>
  <si>
    <t xml:space="preserve">Ensayo comparativo de legislación informática</t>
  </si>
  <si>
    <t xml:space="preserve">Presupesto Nacional en Educación</t>
  </si>
  <si>
    <t xml:space="preserve">XX</t>
  </si>
  <si>
    <t xml:space="preserve">EXTRA: Ensayo Competencias</t>
  </si>
  <si>
    <t xml:space="preserve">Sobre 2a evaluación</t>
  </si>
  <si>
    <t xml:space="preserve">Listado de mejors prácticas, normás y estándares</t>
  </si>
  <si>
    <t xml:space="preserve">L/1.5</t>
  </si>
  <si>
    <t xml:space="preserve">1.1, 1.2</t>
  </si>
  <si>
    <t xml:space="preserve">1.2, 1.3</t>
  </si>
  <si>
    <t xml:space="preserve">V/1.5</t>
  </si>
  <si>
    <t xml:space="preserve">1.3,1.4</t>
  </si>
  <si>
    <t xml:space="preserve">1.4,1.5</t>
  </si>
  <si>
    <t xml:space="preserve">2.1,2.2</t>
  </si>
  <si>
    <t xml:space="preserve">Profesor, estudiantes</t>
  </si>
  <si>
    <t xml:space="preserve">2.3,2.4</t>
  </si>
  <si>
    <t xml:space="preserve">2.4,2.5</t>
  </si>
  <si>
    <t xml:space="preserve">Intro RUP&amp;UML (2.5)</t>
  </si>
  <si>
    <t xml:space="preserve">3.1 (0.5), 3.2(1)</t>
  </si>
  <si>
    <t xml:space="preserve">3.2(1), 3.3 (0.5)</t>
  </si>
  <si>
    <t xml:space="preserve">Entrega Caso Estudio</t>
  </si>
  <si>
    <t xml:space="preserve">Mapa mental: El negocio y su relación con la Ingeniería de Requerimientos</t>
  </si>
  <si>
    <t xml:space="preserve">Perfil: Arquitecto de Sw</t>
  </si>
  <si>
    <t xml:space="preserve">Perfiles: Ingeniero de Requerimientos</t>
  </si>
  <si>
    <t xml:space="preserve">Perfiles: Desarrollador de Sw</t>
  </si>
  <si>
    <t xml:space="preserve">Comparación Perfiles</t>
  </si>
  <si>
    <t xml:space="preserve">Guía de Ingeniería de Requerimientos</t>
  </si>
  <si>
    <t xml:space="preserve">Selección Caso Estudio</t>
  </si>
  <si>
    <t xml:space="preserve">Mapa mental: El proceso de identificación de requerimientos</t>
  </si>
  <si>
    <t xml:space="preserve">Tabla comparativa: requerimientos funcionales vs no funcionales</t>
  </si>
  <si>
    <t xml:space="preserve">Cuadro sinóptico: técnicas de recopilación y exploración de información</t>
  </si>
  <si>
    <t xml:space="preserve">Modelo de Negocio</t>
  </si>
  <si>
    <t xml:space="preserve">Reglas del Negocio</t>
  </si>
  <si>
    <t xml:space="preserve">Casos de Uso Básico</t>
  </si>
  <si>
    <t xml:space="preserve">Casos de Uso con include y extend</t>
  </si>
  <si>
    <t xml:space="preserve">Glosario de términos</t>
  </si>
  <si>
    <t xml:space="preserve">Prototipo de Interfaz</t>
  </si>
  <si>
    <t xml:space="preserve">Especificaciones de caso de uso básico</t>
  </si>
  <si>
    <t xml:space="preserve">Especificaciones de caso de uso con flujos alternos</t>
  </si>
  <si>
    <t xml:space="preserve">Especificaciones de caso de uso de excepción</t>
  </si>
  <si>
    <t xml:space="preserve">Especificaciones de caso de uso extraordinarios u opcionales</t>
  </si>
  <si>
    <t xml:space="preserve">Documento de Análisis de Requerimientos</t>
  </si>
  <si>
    <t xml:space="preserve">Aseguramiento de la Calidad</t>
  </si>
  <si>
    <t xml:space="preserve">Caso Estudio Integrado</t>
  </si>
  <si>
    <t xml:space="preserve">Presentación del Curso</t>
  </si>
  <si>
    <t xml:space="preserve">V/2</t>
  </si>
  <si>
    <t xml:space="preserve">Conocimiento, 3.1, 3.2,3.3</t>
  </si>
  <si>
    <t xml:space="preserve">3.3, 3.4</t>
  </si>
  <si>
    <t xml:space="preserve">3.4, 3.5</t>
  </si>
  <si>
    <t xml:space="preserve">Equipos con prof</t>
  </si>
  <si>
    <t xml:space="preserve">2.1, 2.3</t>
  </si>
  <si>
    <t xml:space="preserve">Equipo designado</t>
  </si>
  <si>
    <t xml:space="preserve">2.2, 2.4, 2.7</t>
  </si>
  <si>
    <t xml:space="preserve">2.5, 2.6, 2.7</t>
  </si>
  <si>
    <t xml:space="preserve">Resume T2, T3</t>
  </si>
  <si>
    <t xml:space="preserve">Profesor, Equipos</t>
  </si>
  <si>
    <t xml:space="preserve">Visión</t>
  </si>
  <si>
    <t xml:space="preserve">Equipo designado, eqs</t>
  </si>
  <si>
    <t xml:space="preserve">Shells P/sist. Exp., rev anteproy</t>
  </si>
  <si>
    <t xml:space="preserve">4.3, 5.2.7, 5.2.6, 5.2.1, 5.2.2, frames, scripts</t>
  </si>
  <si>
    <t xml:space="preserve">5.2, 5.2.4, 5.2.5</t>
  </si>
  <si>
    <t xml:space="preserve">Profesor, Equipo desig</t>
  </si>
  <si>
    <t xml:space="preserve">5.2.3</t>
  </si>
  <si>
    <t xml:space="preserve">revisión avance proyectos</t>
  </si>
  <si>
    <t xml:space="preserve">5.1.1, 5.1.2</t>
  </si>
  <si>
    <t xml:space="preserve">5.1.3, realidad aumentada</t>
  </si>
  <si>
    <t xml:space="preserve">Equipo designado, Prof</t>
  </si>
  <si>
    <t xml:space="preserve">2do Examen</t>
  </si>
  <si>
    <t xml:space="preserve">Profesor, equipos</t>
  </si>
  <si>
    <t xml:space="preserve">5.3.1, Interfaces cerebrales</t>
  </si>
  <si>
    <t xml:space="preserve">5.3.2</t>
  </si>
  <si>
    <t xml:space="preserve">Exposición Avances</t>
  </si>
  <si>
    <t xml:space="preserve">Equipos designados</t>
  </si>
  <si>
    <t xml:space="preserve">Entrega final</t>
  </si>
  <si>
    <t xml:space="preserve">2.1 Conocimiento, Enfoque Filosófico</t>
  </si>
  <si>
    <t xml:space="preserve">2.2 Conocimiento, Enfoque Sicológico y 2.7 Ciencias Cognitivas</t>
  </si>
  <si>
    <t xml:space="preserve">2.3 Conocimiento, Enfoque Biloógicoy 2.7 Ciencias Cognitivas</t>
  </si>
  <si>
    <t xml:space="preserve">2.4 Conocimiento, enfoque pedagógicoy 2.7 Ciencias Cognitivas</t>
  </si>
  <si>
    <t xml:space="preserve">2.5 Conocimiento, Enfoque informáticoy 2.7 Ciencias Cognitivas</t>
  </si>
  <si>
    <t xml:space="preserve">2.6 Conocimiento, Enfoque Sociológico</t>
  </si>
  <si>
    <t xml:space="preserve">Shells p/desarrollo de Sis. Exp</t>
  </si>
  <si>
    <t xml:space="preserve">20%P</t>
  </si>
  <si>
    <t xml:space="preserve">4.1 Sistemas Evolutivos</t>
  </si>
  <si>
    <t xml:space="preserve">Mecanismos de Percepción/Acción</t>
  </si>
  <si>
    <t xml:space="preserve">5.1 Mecanismos de Percepción/Acción</t>
  </si>
  <si>
    <t xml:space="preserve">Matrices Evolutivas</t>
  </si>
  <si>
    <t xml:space="preserve">5.2.4 Matrices Evolutivas</t>
  </si>
  <si>
    <t xml:space="preserve">Motores de Inferencia</t>
  </si>
  <si>
    <t xml:space="preserve">5.3.2 Motores de Inferencia</t>
  </si>
  <si>
    <t xml:space="preserve">Avance de proyecto</t>
  </si>
  <si>
    <t xml:space="preserve">Fech. Progr.</t>
  </si>
  <si>
    <t xml:space="preserve">Exposición Avance Proy Final</t>
  </si>
  <si>
    <t xml:space="preserve">Fec. Ult. Ex</t>
  </si>
  <si>
    <t xml:space="preserve">Proyecto Final</t>
  </si>
  <si>
    <t xml:space="preserve">Hrtem</t>
  </si>
  <si>
    <t xml:space="preserve">HrDad</t>
  </si>
  <si>
    <t xml:space="preserve">HrFal</t>
  </si>
  <si>
    <t xml:space="preserve">M/2.5</t>
  </si>
  <si>
    <t xml:space="preserve">Presentación curso(0.5), 1.1, 1.2, 1.3</t>
  </si>
  <si>
    <t xml:space="preserve">J/2</t>
  </si>
  <si>
    <t xml:space="preserve">1.4 (0.5), 2.1 (0.5), 2.2(1), PrNo1(.5)</t>
  </si>
  <si>
    <t xml:space="preserve">ExpAlum, Prac. No 1</t>
  </si>
  <si>
    <t xml:space="preserve">1.4, 2(1,2)</t>
  </si>
  <si>
    <t xml:space="preserve">2.2 (2.5)</t>
  </si>
  <si>
    <t xml:space="preserve">Lab. Práctica No 1</t>
  </si>
  <si>
    <t xml:space="preserve">2.2 (2)</t>
  </si>
  <si>
    <t xml:space="preserve">2.2 (1.5), 2.3 (1), PrNo1(2)</t>
  </si>
  <si>
    <t xml:space="preserve">Profesor, Prac. No 1</t>
  </si>
  <si>
    <t xml:space="preserve">2.2, 2.3</t>
  </si>
  <si>
    <t xml:space="preserve">2.3 (2)</t>
  </si>
  <si>
    <t xml:space="preserve">2.3 (2.5)</t>
  </si>
  <si>
    <t xml:space="preserve">Lab. Práctica No 2</t>
  </si>
  <si>
    <t xml:space="preserve">Lab. Práctica No 3</t>
  </si>
  <si>
    <t xml:space="preserve">2.3 (1.5), 2.4 (1)</t>
  </si>
  <si>
    <t xml:space="preserve">2.4 (2)</t>
  </si>
  <si>
    <t xml:space="preserve">2.4 (2.5)</t>
  </si>
  <si>
    <t xml:space="preserve">2.4 (0.5), 3.1 (0.5), 3.2 (1)</t>
  </si>
  <si>
    <t xml:space="preserve">2.4, 3(1,2)</t>
  </si>
  <si>
    <t xml:space="preserve">3.2 (1), 3.3 (1)</t>
  </si>
  <si>
    <t xml:space="preserve">3.2, 3.3</t>
  </si>
  <si>
    <t xml:space="preserve">3.3 (2)</t>
  </si>
  <si>
    <t xml:space="preserve">Profesor, Prac. No 4</t>
  </si>
  <si>
    <t xml:space="preserve">Lab. Práctica No 4</t>
  </si>
  <si>
    <t xml:space="preserve">3.4 (2.5), PrNo4 (1), PrNo5(1.5)</t>
  </si>
  <si>
    <t xml:space="preserve">Profesor, Prs. 4-5</t>
  </si>
  <si>
    <t xml:space="preserve">Lab. Práctica No 5</t>
  </si>
  <si>
    <t xml:space="preserve">3.4 (2), PrNo5(1.5)</t>
  </si>
  <si>
    <t xml:space="preserve">4.1 (2.5)</t>
  </si>
  <si>
    <t xml:space="preserve">4.2 (2.5)</t>
  </si>
  <si>
    <t xml:space="preserve">4.2 (2), PrNo6(0.5)</t>
  </si>
  <si>
    <t xml:space="preserve">Profesor, Prac. No 6</t>
  </si>
  <si>
    <t xml:space="preserve">4.3 (2.5)</t>
  </si>
  <si>
    <t xml:space="preserve">Lab. Práctica No 6</t>
  </si>
  <si>
    <t xml:space="preserve">4.3 (2)</t>
  </si>
  <si>
    <t xml:space="preserve">4.3 (2), 4.4</t>
  </si>
  <si>
    <t xml:space="preserve">Día inhabil</t>
  </si>
  <si>
    <t xml:space="preserve">4.4 (2)</t>
  </si>
  <si>
    <t xml:space="preserve">4.4 (2.5)</t>
  </si>
  <si>
    <t xml:space="preserve">4.4 (2), entrega poyecto final</t>
  </si>
  <si>
    <t xml:space="preserve">Act. Aprendizaje No 1</t>
  </si>
  <si>
    <t xml:space="preserve">Act. Aprendizaje No 2</t>
  </si>
  <si>
    <t xml:space="preserve">Act. Aprendizaje No 3</t>
  </si>
  <si>
    <t xml:space="preserve">Act. Aprendizaje No 4</t>
  </si>
  <si>
    <t xml:space="preserve">Act. Aprendizaje No 5</t>
  </si>
  <si>
    <t xml:space="preserve">Act. Aprendizaje No 6</t>
  </si>
  <si>
    <t xml:space="preserve">Act. Aprendizaje No 7</t>
  </si>
  <si>
    <t xml:space="preserve">Act. Aprendizaje No 10- Pract No 1</t>
  </si>
  <si>
    <t xml:space="preserve">Act. Aprendizaje No 8</t>
  </si>
  <si>
    <t xml:space="preserve">Act. Aprendizaje No 9</t>
  </si>
  <si>
    <t xml:space="preserve">Act. Aprendizaje No 10- Pract No 2</t>
  </si>
  <si>
    <t xml:space="preserve">Act. Aprendizaje No 11</t>
  </si>
  <si>
    <t xml:space="preserve">1erParcial</t>
  </si>
  <si>
    <t xml:space="preserve">Act. Aprendizaje No 10- Pract No 3</t>
  </si>
  <si>
    <t xml:space="preserve">Act. Aprendizaje No 12</t>
  </si>
  <si>
    <t xml:space="preserve">Act. Aprendizaje No 13</t>
  </si>
  <si>
    <t xml:space="preserve">Act. Aprendizaje No 14</t>
  </si>
  <si>
    <t xml:space="preserve">Act. Aprendizaje No 15</t>
  </si>
  <si>
    <t xml:space="preserve">Act. Aprendizaje No 16</t>
  </si>
  <si>
    <t xml:space="preserve">Act. Aprendizaje No 17</t>
  </si>
  <si>
    <t xml:space="preserve">Act. Aprendizaje No 18</t>
  </si>
  <si>
    <t xml:space="preserve">Act. Aprendizaje No 19 - Pract No 4</t>
  </si>
  <si>
    <t xml:space="preserve">2doParcial</t>
  </si>
  <si>
    <t xml:space="preserve">Act. Aprendizaje No 21</t>
  </si>
  <si>
    <t xml:space="preserve">Act. Aprendizaje No 19 - Pract No 5</t>
  </si>
  <si>
    <t xml:space="preserve">Act. Aprendizaje No 20</t>
  </si>
  <si>
    <t xml:space="preserve">Act. Aprendizaje No 22</t>
  </si>
  <si>
    <t xml:space="preserve">Act. Aprendizaje No 23</t>
  </si>
  <si>
    <t xml:space="preserve">Act. Aprendizaje No 24</t>
  </si>
  <si>
    <t xml:space="preserve">Act. Aprendizaje No 27 - Pract No 6</t>
  </si>
  <si>
    <t xml:space="preserve">Act. Aprendizaje No 25</t>
  </si>
  <si>
    <t xml:space="preserve">Act. Aprendizaje No 26</t>
  </si>
  <si>
    <t xml:space="preserve">Act. Aprendizaje No 28</t>
  </si>
  <si>
    <t xml:space="preserve">Act. Aprendizaje No 29</t>
  </si>
  <si>
    <t xml:space="preserve">Final</t>
  </si>
  <si>
    <t xml:space="preserve">No Sesion</t>
  </si>
  <si>
    <t xml:space="preserve">Dia/NoHrs</t>
  </si>
  <si>
    <t xml:space="preserve">Expone</t>
  </si>
  <si>
    <t xml:space="preserve">Periodo Entrenamiento</t>
  </si>
  <si>
    <t xml:space="preserve">Presentación Curso, 1.1</t>
  </si>
  <si>
    <t xml:space="preserve">profesor</t>
  </si>
  <si>
    <t xml:space="preserve">2.1, 2.2</t>
  </si>
  <si>
    <t xml:space="preserve">3.2, ver programa, req manto</t>
  </si>
  <si>
    <t xml:space="preserve">4.2, ver programa, req manto</t>
  </si>
  <si>
    <t xml:space="preserve">5.1, ver programa, req manto</t>
  </si>
  <si>
    <t xml:space="preserve">5.3, 5.4</t>
  </si>
  <si>
    <t xml:space="preserve">Semana del Congreso</t>
  </si>
  <si>
    <t xml:space="preserve">5.5, 5.6</t>
  </si>
  <si>
    <t xml:space="preserve">Asesorias x equipo</t>
  </si>
  <si>
    <t xml:space="preserve">presentación avances proy</t>
  </si>
  <si>
    <t xml:space="preserve">Entrega Proyecto final</t>
  </si>
  <si>
    <t xml:space="preserve">Programas Prolog: recursivos, listas, manejo archivos</t>
  </si>
  <si>
    <t xml:space="preserve">50%P</t>
  </si>
  <si>
    <t xml:space="preserve">Gramática Española: conceptos, descripciones, análisis, lingüística, Morfología, etc.</t>
  </si>
  <si>
    <t xml:space="preserve">30%P</t>
  </si>
  <si>
    <t xml:space="preserve">Manual de referencia PROLOG: sintáxis, que hace, nativo o en librería</t>
  </si>
  <si>
    <t xml:space="preserve">Mantenimiento analizador léxico</t>
  </si>
  <si>
    <t xml:space="preserve">Mantenimiento analizador sintáctico</t>
  </si>
  <si>
    <t xml:space="preserve">Avance mantenimiento analizador semántico</t>
  </si>
  <si>
    <t xml:space="preserve">antes 23/09</t>
  </si>
  <si>
    <t xml:space="preserve">Propuesta de Proyecto final</t>
  </si>
  <si>
    <t xml:space="preserve">Mantenimiento analizador semántico</t>
  </si>
  <si>
    <t xml:space="preserve">100%T</t>
  </si>
  <si>
    <t xml:space="preserve">Avance PF: interfaz gráfica</t>
  </si>
  <si>
    <t xml:space="preserve">30%PF</t>
  </si>
  <si>
    <t xml:space="preserve">Ver Prog Act</t>
  </si>
  <si>
    <t xml:space="preserve">Avance PF: Exposición</t>
  </si>
  <si>
    <t xml:space="preserve">Proyecto Final:</t>
  </si>
  <si>
    <t xml:space="preserve">40%PF</t>
  </si>
  <si>
    <t xml:space="preserve">Capura de Evaluación</t>
  </si>
  <si>
    <t xml:space="preserve">Presentación Curso/1.1</t>
  </si>
  <si>
    <t xml:space="preserve">1.2/1.3</t>
  </si>
  <si>
    <t xml:space="preserve">1.4/1.5/2intro</t>
  </si>
  <si>
    <t xml:space="preserve">2.3, 3.3,3.1</t>
  </si>
  <si>
    <t xml:space="preserve">Exposición alumnos 2.2/2.3</t>
  </si>
  <si>
    <t xml:space="preserve">Examen y 3.2</t>
  </si>
  <si>
    <t xml:space="preserve">3.2/3.4/resol. Dudas</t>
  </si>
  <si>
    <t xml:space="preserve">3.4/3.5</t>
  </si>
  <si>
    <t xml:space="preserve">3.5/4.1</t>
  </si>
  <si>
    <t xml:space="preserve">4.2, 4.3, 5</t>
  </si>
  <si>
    <t xml:space="preserve">5.1, 5.2</t>
  </si>
  <si>
    <t xml:space="preserve">Examen, 5.2, 5.3</t>
  </si>
  <si>
    <t xml:space="preserve">5.4, 5.5</t>
  </si>
  <si>
    <t xml:space="preserve">Exposición alumnos 5.2/5.4</t>
  </si>
  <si>
    <t xml:space="preserve">6.1, 6.2</t>
  </si>
  <si>
    <t xml:space="preserve">Exposición alumnos 6.3/6.5</t>
  </si>
  <si>
    <t xml:space="preserve">Entrega proyecto final</t>
  </si>
  <si>
    <t xml:space="preserve">Exam. Final</t>
  </si>
  <si>
    <t xml:space="preserve">Implementación de un analizador léxico y Stopwords, pruebas con archivos</t>
  </si>
  <si>
    <t xml:space="preserve">Compresión/inversión </t>
  </si>
  <si>
    <t xml:space="preserve">Mapeo a Modelo Vectorial</t>
  </si>
  <si>
    <t xml:space="preserve">Integracion de todo lo realizado</t>
  </si>
  <si>
    <t xml:space="preserve">100%P</t>
  </si>
  <si>
    <t xml:space="preserve">L/2</t>
  </si>
  <si>
    <t xml:space="preserve">Encuadre del curso, 1.1</t>
  </si>
  <si>
    <t xml:space="preserve">M/1</t>
  </si>
  <si>
    <t xml:space="preserve">Suspensión labores</t>
  </si>
  <si>
    <t xml:space="preserve">1.5, 1er corte</t>
  </si>
  <si>
    <t xml:space="preserve">1.5(1), 2.1</t>
  </si>
  <si>
    <t xml:space="preserve">2.1(1), 2.2(1)</t>
  </si>
  <si>
    <t xml:space="preserve">2.3, 2o Corte</t>
  </si>
  <si>
    <t xml:space="preserve">3.1(0.5), 3.2</t>
  </si>
  <si>
    <t xml:space="preserve">Entrega Caso Estudio Final</t>
  </si>
  <si>
    <t xml:space="preserve">Proceso de Ingeniería de Software</t>
  </si>
  <si>
    <t xml:space="preserve">Entradas y Productos en la Ingeniería de Software</t>
  </si>
  <si>
    <t xml:space="preserve">Áreas de estudio e investigación en la Ingeniería de Software</t>
  </si>
  <si>
    <t xml:space="preserve">Caso estudio: descripción del proceso, entradas y productos</t>
  </si>
  <si>
    <t xml:space="preserve">Comparación ciclos de vida</t>
  </si>
  <si>
    <t xml:space="preserve">Caso estudio: ¿Qué caso ciclo de vida se aplicó?</t>
  </si>
  <si>
    <t xml:space="preserve">Caso estudio: Planeación de una solución</t>
  </si>
  <si>
    <t xml:space="preserve">ciclos de vida vs metodologías</t>
  </si>
  <si>
    <t xml:space="preserve">Comparación metodologías ciclos de vida</t>
  </si>
  <si>
    <t xml:space="preserve">Caso estudio: ¿por qué utilizar una metodología sobre otra?</t>
  </si>
  <si>
    <t xml:space="preserve">Dia/No hrs</t>
  </si>
  <si>
    <t xml:space="preserve">Presentación curso</t>
  </si>
  <si>
    <t xml:space="preserve">1.1</t>
  </si>
  <si>
    <t xml:space="preserve">1.2</t>
  </si>
  <si>
    <t xml:space="preserve">1.3</t>
  </si>
  <si>
    <t xml:space="preserve">1.4</t>
  </si>
  <si>
    <t xml:space="preserve">1.4, 1.6</t>
  </si>
  <si>
    <t xml:space="preserve">1.5</t>
  </si>
  <si>
    <t xml:space="preserve">Exposición Alumnos</t>
  </si>
  <si>
    <t xml:space="preserve">2.1</t>
  </si>
  <si>
    <t xml:space="preserve">2.1, Revisión Propuesta</t>
  </si>
  <si>
    <t xml:space="preserve">1er Periodo Examen</t>
  </si>
  <si>
    <t xml:space="preserve">1er Examen hora clase</t>
  </si>
  <si>
    <t xml:space="preserve">2.4.1</t>
  </si>
  <si>
    <t xml:space="preserve">2.4.2, Revisión Proyectos</t>
  </si>
  <si>
    <t xml:space="preserve">2.4.3, Revisión Proyectos</t>
  </si>
  <si>
    <t xml:space="preserve">3.1, MIND</t>
  </si>
  <si>
    <t xml:space="preserve">3.1, Revisión Proyectos</t>
  </si>
  <si>
    <t xml:space="preserve">3.2, Revisión Proyectos</t>
  </si>
  <si>
    <t xml:space="preserve">2do Examen hora clase (ideal)</t>
  </si>
  <si>
    <t xml:space="preserve">2o periodo examen</t>
  </si>
  <si>
    <t xml:space="preserve">MIND, 4.1</t>
  </si>
  <si>
    <t xml:space="preserve">Exposición Proyecto Final</t>
  </si>
  <si>
    <t xml:space="preserve">1.5 Productos para explotación de datos, Información, DWh: Ficha Técnica</t>
  </si>
  <si>
    <t xml:space="preserve">35%P</t>
  </si>
  <si>
    <t xml:space="preserve">1.5 Productos para explotación de datos, Información, DWh: Ficha Comercial</t>
  </si>
  <si>
    <t xml:space="preserve">Propuesta de Diseño de un Data Warehouse</t>
  </si>
  <si>
    <t xml:space="preserve">Avance 1 del Diseño de un Data Warehouse</t>
  </si>
  <si>
    <t xml:space="preserve">Avance 2 del Diseño de un Data Warehouse</t>
  </si>
  <si>
    <t xml:space="preserve">Diseño de un Data Warehouse</t>
  </si>
  <si>
    <t xml:space="preserve">Dia/Nohrs</t>
  </si>
  <si>
    <t xml:space="preserve">Presentación Curso</t>
  </si>
  <si>
    <t xml:space="preserve">1.1 --&gt; 1.2</t>
  </si>
  <si>
    <t xml:space="preserve">1.3, 1.5</t>
  </si>
  <si>
    <t xml:space="preserve">2.1 --&gt; 2.2</t>
  </si>
  <si>
    <t xml:space="preserve">2.3 --&gt; 2.4.1</t>
  </si>
  <si>
    <t xml:space="preserve">2.4.2</t>
  </si>
  <si>
    <t xml:space="preserve">2.4.3</t>
  </si>
  <si>
    <t xml:space="preserve">2.5 --&gt; 2.6</t>
  </si>
  <si>
    <t xml:space="preserve">ejercicios</t>
  </si>
  <si>
    <t xml:space="preserve">Examen hora clase</t>
  </si>
  <si>
    <t xml:space="preserve">3.2.1</t>
  </si>
  <si>
    <t xml:space="preserve">3.2.2</t>
  </si>
  <si>
    <t xml:space="preserve">3.2.3, 3.2.4</t>
  </si>
  <si>
    <t xml:space="preserve">3.3.1</t>
  </si>
  <si>
    <t xml:space="preserve">3.3.2</t>
  </si>
  <si>
    <t xml:space="preserve">3.3.3, 3.3.4</t>
  </si>
  <si>
    <t xml:space="preserve">Laboratorio</t>
  </si>
  <si>
    <t xml:space="preserve">4.1, 4.2</t>
  </si>
  <si>
    <t xml:space="preserve">Fecha Ideal</t>
  </si>
  <si>
    <t xml:space="preserve">4.3.3, 4.3.4</t>
  </si>
  <si>
    <t xml:space="preserve">4.3.5, revisión</t>
  </si>
  <si>
    <t xml:space="preserve">Revisión</t>
  </si>
  <si>
    <t xml:space="preserve">Edo del arte de la IA en México</t>
  </si>
  <si>
    <t xml:space="preserve">Todo acerca de un campo de aplicación</t>
  </si>
  <si>
    <t xml:space="preserve">Ejercicios de Búsqueda</t>
  </si>
  <si>
    <t xml:space="preserve">60%P</t>
  </si>
  <si>
    <t xml:space="preserve">¿Qué es el Conocimiento? Filosóficamente, carácterísticas, clasificación</t>
  </si>
  <si>
    <t xml:space="preserve">40%P</t>
  </si>
  <si>
    <t xml:space="preserve">Fec Ult Ex</t>
  </si>
  <si>
    <t xml:space="preserve">Análisis de desempeño del Best First y Hill Climbing</t>
  </si>
  <si>
    <t xml:space="preserve">2.3, 2.4</t>
  </si>
  <si>
    <t xml:space="preserve">Examen y 3.1</t>
  </si>
  <si>
    <t xml:space="preserve">3.4, 4.1</t>
  </si>
  <si>
    <t xml:space="preserve">Examen, 5.1</t>
  </si>
  <si>
    <t xml:space="preserve">Ensayo sobre el proceso de conocimiento</t>
  </si>
  <si>
    <t xml:space="preserve">Ensayo sobre el papel de la ciencia en la sociedad</t>
  </si>
  <si>
    <t xml:space="preserve">Ensayo sobre desarrollo y evolución tecnológica</t>
  </si>
  <si>
    <t xml:space="preserve">Gnoseología</t>
  </si>
  <si>
    <t xml:space="preserve">Propuesta de áreas potenciales para tesis</t>
  </si>
  <si>
    <t xml:space="preserve">Listado de Referencias bibliográficas del área seleccionada</t>
  </si>
  <si>
    <t xml:space="preserve">10%P</t>
  </si>
  <si>
    <t xml:space="preserve">Definición del problema a resolver</t>
  </si>
  <si>
    <t xml:space="preserve">Resumen del estado del arte del área más prometedor para tesis</t>
  </si>
  <si>
    <t xml:space="preserve">Presentación preliminar de protocolo de investigación</t>
  </si>
  <si>
    <t xml:space="preserve">Quien</t>
  </si>
  <si>
    <t xml:space="preserve">PERDIDA</t>
  </si>
  <si>
    <t xml:space="preserve">Unidad 1</t>
  </si>
  <si>
    <t xml:space="preserve">Suspensión de Labores</t>
  </si>
  <si>
    <t xml:space="preserve">Realización en clase</t>
  </si>
  <si>
    <t xml:space="preserve">3.1,3.2</t>
  </si>
  <si>
    <t xml:space="preserve">Fecha entrega final</t>
  </si>
  <si>
    <t xml:space="preserve">Herramientas de Sw de Planeación y Control de Proyectos</t>
  </si>
  <si>
    <t xml:space="preserve">Propuesta de Manual para la planeación y control de proyectos</t>
  </si>
  <si>
    <t xml:space="preserve">No evaluable</t>
  </si>
  <si>
    <t xml:space="preserve">Técnicas de presentación y manejo de juntas</t>
  </si>
  <si>
    <t xml:space="preserve">Avance del del Proyecto Final</t>
  </si>
  <si>
    <t xml:space="preserve">Calidad Total</t>
  </si>
  <si>
    <t xml:space="preserve">Metodologías de Reingeniería</t>
  </si>
  <si>
    <t xml:space="preserve">Manual de para la planeación y Control de Proyectos</t>
  </si>
  <si>
    <t xml:space="preserve">1.3 --&gt; 1.5</t>
  </si>
  <si>
    <t xml:space="preserve">1.3 --&gt; 1.4</t>
  </si>
  <si>
    <t xml:space="preserve">Revisión/1-3 --&gt; 1.4</t>
  </si>
  <si>
    <t xml:space="preserve">Periodo 1er Examen</t>
  </si>
  <si>
    <t xml:space="preserve">3.1</t>
  </si>
  <si>
    <t xml:space="preserve">3.2,3.3.1</t>
  </si>
  <si>
    <t xml:space="preserve">3.2.1,3.2.2</t>
  </si>
  <si>
    <t xml:space="preserve">3.3.3,3.3.4</t>
  </si>
  <si>
    <t xml:space="preserve">5.1</t>
  </si>
  <si>
    <t xml:space="preserve">medios/fines,4.1,4.2</t>
  </si>
  <si>
    <t xml:space="preserve">5.2</t>
  </si>
  <si>
    <t xml:space="preserve">2do Examen Parcial</t>
  </si>
  <si>
    <t xml:space="preserve">Clase si no hay traslape</t>
  </si>
  <si>
    <t xml:space="preserve">Fecha ideal examen</t>
  </si>
  <si>
    <t xml:space="preserve">4.3.1,4.3.2</t>
  </si>
  <si>
    <t xml:space="preserve">5.3</t>
  </si>
  <si>
    <t xml:space="preserve">4.3.3,4.3.4</t>
  </si>
  <si>
    <t xml:space="preserve">5.4</t>
  </si>
  <si>
    <t xml:space="preserve">5.5</t>
  </si>
  <si>
    <t xml:space="preserve">3er Examen Parcial, Fecha Entrega 8/Dic</t>
  </si>
  <si>
    <t xml:space="preserve">2.2, Revisión Proyectos</t>
  </si>
  <si>
    <t xml:space="preserve">CANCELAR</t>
  </si>
  <si>
    <t xml:space="preserve">MIND</t>
  </si>
  <si>
    <t xml:space="preserve">MIND, 3.2</t>
  </si>
  <si>
    <t xml:space="preserve">3.2</t>
  </si>
  <si>
    <t xml:space="preserve">MIND, 4.1, 4.2</t>
  </si>
  <si>
    <t xml:space="preserve">4.2, 4.3</t>
  </si>
  <si>
    <t xml:space="preserve">3er Examen Parcial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</si>
</sst>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M"/>
    <numFmt numFmtId="166" formatCode="0.0%"/>
    <numFmt numFmtId="167" formatCode="0%"/>
    <numFmt numFmtId="168" formatCode="0.0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92D050"/>
        <bgColor rgb="FFC0C0C0"/>
      </patternFill>
    </fill>
    <fill>
      <patternFill patternType="solid">
        <fgColor rgb="FFFFF200"/>
        <bgColor rgb="FFFFFF00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2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2" borderId="2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2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2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F55" activePane="bottomRight" state="frozen"/>
      <selection pane="topLeft" activeCell="A1" activeCellId="0" sqref="A1"/>
      <selection pane="topRight" activeCell="F1" activeCellId="0" sqref="F1"/>
      <selection pane="bottomLeft" activeCell="A55" activeCellId="0" sqref="A55"/>
      <selection pane="bottomRight" activeCell="F68" activeCellId="0" sqref="F68"/>
    </sheetView>
  </sheetViews>
  <sheetFormatPr defaultRowHeight="12.75" zeroHeight="false" outlineLevelRow="0" outlineLevelCol="0"/>
  <cols>
    <col collapsed="false" customWidth="false" hidden="true" outlineLevel="0" max="2" min="1" style="1" width="11.52"/>
    <col collapsed="false" customWidth="true" hidden="true" outlineLevel="0" max="3" min="3" style="1" width="27.14"/>
    <col collapsed="false" customWidth="true" hidden="true" outlineLevel="0" max="4" min="4" style="1" width="17.58"/>
    <col collapsed="false" customWidth="false" hidden="true" outlineLevel="0" max="5" min="5" style="1" width="11.52"/>
    <col collapsed="false" customWidth="true" hidden="false" outlineLevel="0" max="8" min="6" style="1" width="11.42"/>
    <col collapsed="false" customWidth="true" hidden="false" outlineLevel="0" max="9" min="9" style="1" width="27.85"/>
    <col collapsed="false" customWidth="true" hidden="false" outlineLevel="0" max="10" min="10" style="1" width="19.71"/>
    <col collapsed="false" customWidth="true" hidden="false" outlineLevel="0" max="11" min="11" style="1" width="2.99"/>
    <col collapsed="false" customWidth="true" hidden="false" outlineLevel="0" max="1025" min="12" style="1" width="11.42"/>
  </cols>
  <sheetData>
    <row r="1" customFormat="false" ht="13.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F1" s="5" t="s">
        <v>0</v>
      </c>
      <c r="G1" s="6" t="s">
        <v>4</v>
      </c>
      <c r="H1" s="7" t="s">
        <v>1</v>
      </c>
      <c r="I1" s="7" t="s">
        <v>2</v>
      </c>
      <c r="J1" s="8" t="s">
        <v>3</v>
      </c>
      <c r="L1" s="1" t="n">
        <f aca="false">4+0.5+2+1</f>
        <v>7.5</v>
      </c>
    </row>
    <row r="2" customFormat="false" ht="12.75" hidden="false" customHeight="false" outlineLevel="0" collapsed="false">
      <c r="A2" s="9" t="n">
        <v>1</v>
      </c>
      <c r="B2" s="10" t="n">
        <v>39301</v>
      </c>
      <c r="C2" s="11" t="s">
        <v>5</v>
      </c>
      <c r="D2" s="12" t="s">
        <v>6</v>
      </c>
      <c r="F2" s="9" t="n">
        <v>1</v>
      </c>
      <c r="G2" s="13" t="s">
        <v>7</v>
      </c>
      <c r="H2" s="10" t="n">
        <v>42766</v>
      </c>
      <c r="I2" s="14" t="s">
        <v>8</v>
      </c>
      <c r="J2" s="15" t="s">
        <v>6</v>
      </c>
      <c r="L2" s="1" t="n">
        <f aca="false">L1-1.5</f>
        <v>6</v>
      </c>
    </row>
    <row r="3" customFormat="false" ht="12.75" hidden="false" customHeight="false" outlineLevel="0" collapsed="false">
      <c r="A3" s="16" t="n">
        <v>2</v>
      </c>
      <c r="B3" s="17" t="n">
        <f aca="false">B2+2</f>
        <v>39303</v>
      </c>
      <c r="C3" s="18" t="s">
        <v>9</v>
      </c>
      <c r="D3" s="19" t="s">
        <v>6</v>
      </c>
      <c r="F3" s="16" t="n">
        <v>2</v>
      </c>
      <c r="G3" s="20" t="s">
        <v>10</v>
      </c>
      <c r="H3" s="17" t="n">
        <f aca="false">H2+2</f>
        <v>42768</v>
      </c>
      <c r="I3" s="21" t="s">
        <v>11</v>
      </c>
      <c r="J3" s="22" t="s">
        <v>6</v>
      </c>
      <c r="L3" s="1" t="n">
        <f aca="false">L2-2.5</f>
        <v>3.5</v>
      </c>
    </row>
    <row r="4" customFormat="false" ht="12.75" hidden="false" customHeight="false" outlineLevel="0" collapsed="false">
      <c r="A4" s="16" t="n">
        <v>3</v>
      </c>
      <c r="B4" s="17" t="n">
        <f aca="false">B3+5</f>
        <v>39308</v>
      </c>
      <c r="C4" s="23" t="n">
        <v>3.2</v>
      </c>
      <c r="D4" s="19" t="s">
        <v>6</v>
      </c>
      <c r="F4" s="16" t="n">
        <v>3</v>
      </c>
      <c r="G4" s="20" t="s">
        <v>7</v>
      </c>
      <c r="H4" s="17" t="n">
        <f aca="false">H3+5</f>
        <v>42773</v>
      </c>
      <c r="I4" s="24" t="s">
        <v>12</v>
      </c>
      <c r="J4" s="25" t="s">
        <v>6</v>
      </c>
      <c r="L4" s="1" t="n">
        <f aca="false">L3-2</f>
        <v>1.5</v>
      </c>
    </row>
    <row r="5" customFormat="false" ht="12.75" hidden="false" customHeight="false" outlineLevel="0" collapsed="false">
      <c r="A5" s="16" t="n">
        <v>4</v>
      </c>
      <c r="B5" s="17" t="n">
        <f aca="false">B4+2</f>
        <v>39310</v>
      </c>
      <c r="C5" s="23" t="n">
        <v>3.3</v>
      </c>
      <c r="D5" s="19" t="s">
        <v>6</v>
      </c>
      <c r="F5" s="16" t="n">
        <v>4</v>
      </c>
      <c r="G5" s="20" t="s">
        <v>10</v>
      </c>
      <c r="H5" s="17" t="n">
        <f aca="false">H4+2</f>
        <v>42775</v>
      </c>
      <c r="I5" s="24" t="s">
        <v>13</v>
      </c>
      <c r="J5" s="25" t="s">
        <v>14</v>
      </c>
      <c r="L5" s="1" t="n">
        <f aca="false">8+1.5-2.5</f>
        <v>7</v>
      </c>
    </row>
    <row r="6" customFormat="false" ht="12.75" hidden="false" customHeight="false" outlineLevel="0" collapsed="false">
      <c r="A6" s="16" t="n">
        <v>5</v>
      </c>
      <c r="B6" s="17" t="n">
        <f aca="false">B5+5</f>
        <v>39315</v>
      </c>
      <c r="C6" s="23" t="s">
        <v>15</v>
      </c>
      <c r="D6" s="19" t="s">
        <v>16</v>
      </c>
      <c r="F6" s="16" t="n">
        <v>5</v>
      </c>
      <c r="G6" s="20" t="s">
        <v>7</v>
      </c>
      <c r="H6" s="17" t="n">
        <f aca="false">H5+5</f>
        <v>42780</v>
      </c>
      <c r="I6" s="24" t="s">
        <v>17</v>
      </c>
      <c r="J6" s="25" t="s">
        <v>18</v>
      </c>
      <c r="L6" s="1" t="n">
        <f aca="false">L5-2</f>
        <v>5</v>
      </c>
    </row>
    <row r="7" customFormat="false" ht="12.75" hidden="false" customHeight="false" outlineLevel="0" collapsed="false">
      <c r="A7" s="16" t="n">
        <v>6</v>
      </c>
      <c r="B7" s="17" t="n">
        <f aca="false">B6+2</f>
        <v>39317</v>
      </c>
      <c r="C7" s="23" t="n">
        <v>3.4</v>
      </c>
      <c r="D7" s="19" t="s">
        <v>6</v>
      </c>
      <c r="F7" s="16" t="n">
        <v>6</v>
      </c>
      <c r="G7" s="20" t="s">
        <v>10</v>
      </c>
      <c r="H7" s="17" t="n">
        <f aca="false">H6+2</f>
        <v>42782</v>
      </c>
      <c r="I7" s="24" t="s">
        <v>19</v>
      </c>
      <c r="J7" s="22" t="s">
        <v>6</v>
      </c>
      <c r="L7" s="1" t="n">
        <f aca="false">L6-2.5</f>
        <v>2.5</v>
      </c>
    </row>
    <row r="8" customFormat="false" ht="12.75" hidden="false" customHeight="false" outlineLevel="0" collapsed="false">
      <c r="A8" s="16" t="n">
        <v>7</v>
      </c>
      <c r="B8" s="17" t="n">
        <f aca="false">B7+5</f>
        <v>39322</v>
      </c>
      <c r="C8" s="23" t="s">
        <v>20</v>
      </c>
      <c r="D8" s="19" t="s">
        <v>16</v>
      </c>
      <c r="F8" s="16" t="n">
        <v>7</v>
      </c>
      <c r="G8" s="20" t="s">
        <v>7</v>
      </c>
      <c r="H8" s="17" t="n">
        <f aca="false">H7+5</f>
        <v>42787</v>
      </c>
      <c r="I8" s="24" t="s">
        <v>21</v>
      </c>
      <c r="J8" s="25" t="s">
        <v>6</v>
      </c>
      <c r="L8" s="1" t="n">
        <f aca="false">L7-2</f>
        <v>0.5</v>
      </c>
    </row>
    <row r="9" customFormat="false" ht="12.75" hidden="false" customHeight="false" outlineLevel="0" collapsed="false">
      <c r="A9" s="16" t="n">
        <v>8</v>
      </c>
      <c r="B9" s="17" t="n">
        <f aca="false">B8+2</f>
        <v>39324</v>
      </c>
      <c r="C9" s="23" t="n">
        <v>3.5</v>
      </c>
      <c r="D9" s="19" t="s">
        <v>6</v>
      </c>
      <c r="F9" s="16" t="n">
        <v>8</v>
      </c>
      <c r="G9" s="20" t="s">
        <v>10</v>
      </c>
      <c r="H9" s="17" t="n">
        <f aca="false">H8+2</f>
        <v>42789</v>
      </c>
      <c r="I9" s="26" t="s">
        <v>22</v>
      </c>
      <c r="J9" s="25" t="s">
        <v>6</v>
      </c>
      <c r="L9" s="1" t="n">
        <f aca="false">11-2.5</f>
        <v>8.5</v>
      </c>
    </row>
    <row r="10" customFormat="false" ht="12.75" hidden="false" customHeight="false" outlineLevel="0" collapsed="false">
      <c r="A10" s="16" t="n">
        <v>9</v>
      </c>
      <c r="B10" s="17" t="n">
        <f aca="false">B9+5</f>
        <v>39329</v>
      </c>
      <c r="C10" s="23" t="s">
        <v>23</v>
      </c>
      <c r="D10" s="19" t="s">
        <v>16</v>
      </c>
      <c r="F10" s="16" t="n">
        <v>9</v>
      </c>
      <c r="G10" s="20" t="s">
        <v>7</v>
      </c>
      <c r="H10" s="17" t="n">
        <f aca="false">H9+5</f>
        <v>42794</v>
      </c>
      <c r="I10" s="26" t="s">
        <v>21</v>
      </c>
      <c r="J10" s="25" t="s">
        <v>14</v>
      </c>
      <c r="L10" s="1" t="n">
        <f aca="false">L9-2</f>
        <v>6.5</v>
      </c>
    </row>
    <row r="11" customFormat="false" ht="12.75" hidden="false" customHeight="false" outlineLevel="0" collapsed="false">
      <c r="A11" s="16" t="n">
        <v>10</v>
      </c>
      <c r="B11" s="17" t="n">
        <f aca="false">B10+2</f>
        <v>39331</v>
      </c>
      <c r="C11" s="23" t="n">
        <v>3.5</v>
      </c>
      <c r="D11" s="19" t="s">
        <v>6</v>
      </c>
      <c r="F11" s="16" t="n">
        <v>10</v>
      </c>
      <c r="G11" s="20" t="s">
        <v>10</v>
      </c>
      <c r="H11" s="17" t="n">
        <f aca="false">H10+2</f>
        <v>42796</v>
      </c>
      <c r="I11" s="26" t="s">
        <v>22</v>
      </c>
      <c r="J11" s="25" t="s">
        <v>14</v>
      </c>
      <c r="L11" s="1" t="n">
        <f aca="false">L10-2.5</f>
        <v>4</v>
      </c>
    </row>
    <row r="12" customFormat="false" ht="12.75" hidden="false" customHeight="true" outlineLevel="0" collapsed="false">
      <c r="A12" s="16" t="n">
        <v>11</v>
      </c>
      <c r="B12" s="17" t="n">
        <f aca="false">B11+5</f>
        <v>39336</v>
      </c>
      <c r="C12" s="18" t="s">
        <v>24</v>
      </c>
      <c r="D12" s="25" t="s">
        <v>25</v>
      </c>
      <c r="F12" s="16" t="n">
        <v>11</v>
      </c>
      <c r="G12" s="20" t="s">
        <v>7</v>
      </c>
      <c r="H12" s="17" t="n">
        <f aca="false">H11+5</f>
        <v>42801</v>
      </c>
      <c r="I12" s="26" t="s">
        <v>21</v>
      </c>
      <c r="J12" s="25" t="s">
        <v>14</v>
      </c>
      <c r="L12" s="1" t="n">
        <f aca="false">L11-2</f>
        <v>2</v>
      </c>
    </row>
    <row r="13" customFormat="false" ht="12.75" hidden="false" customHeight="false" outlineLevel="0" collapsed="false">
      <c r="A13" s="16" t="n">
        <v>12</v>
      </c>
      <c r="B13" s="17" t="n">
        <f aca="false">B12+2</f>
        <v>39338</v>
      </c>
      <c r="C13" s="23" t="n">
        <v>4.2</v>
      </c>
      <c r="D13" s="19" t="s">
        <v>26</v>
      </c>
      <c r="F13" s="16" t="n">
        <v>12</v>
      </c>
      <c r="G13" s="20" t="s">
        <v>10</v>
      </c>
      <c r="H13" s="17" t="n">
        <f aca="false">H12+2</f>
        <v>42803</v>
      </c>
      <c r="I13" s="27" t="s">
        <v>27</v>
      </c>
      <c r="J13" s="27"/>
    </row>
    <row r="14" customFormat="false" ht="12.75" hidden="false" customHeight="false" outlineLevel="0" collapsed="false">
      <c r="A14" s="16" t="n">
        <v>13</v>
      </c>
      <c r="B14" s="17" t="n">
        <f aca="false">B13+5</f>
        <v>39343</v>
      </c>
      <c r="C14" s="23" t="n">
        <v>4.2</v>
      </c>
      <c r="D14" s="19" t="s">
        <v>26</v>
      </c>
      <c r="F14" s="16" t="n">
        <v>13</v>
      </c>
      <c r="G14" s="20" t="s">
        <v>7</v>
      </c>
      <c r="H14" s="17" t="n">
        <f aca="false">H13+5</f>
        <v>42808</v>
      </c>
      <c r="I14" s="26" t="s">
        <v>28</v>
      </c>
      <c r="J14" s="25" t="s">
        <v>14</v>
      </c>
      <c r="L14" s="1" t="n">
        <f aca="false">4.5-2</f>
        <v>2.5</v>
      </c>
    </row>
    <row r="15" customFormat="false" ht="12.75" hidden="false" customHeight="true" outlineLevel="0" collapsed="false">
      <c r="A15" s="16" t="n">
        <v>14</v>
      </c>
      <c r="B15" s="17" t="n">
        <f aca="false">B14+2</f>
        <v>39345</v>
      </c>
      <c r="C15" s="28"/>
      <c r="D15" s="29" t="s">
        <v>29</v>
      </c>
      <c r="F15" s="16" t="n">
        <v>14</v>
      </c>
      <c r="G15" s="20" t="s">
        <v>10</v>
      </c>
      <c r="H15" s="17" t="n">
        <f aca="false">H14+2</f>
        <v>42810</v>
      </c>
      <c r="I15" s="26" t="s">
        <v>30</v>
      </c>
      <c r="J15" s="25" t="s">
        <v>14</v>
      </c>
      <c r="L15" s="1" t="n">
        <f aca="false">L14-2.5</f>
        <v>0</v>
      </c>
    </row>
    <row r="16" customFormat="false" ht="12.75" hidden="false" customHeight="true" outlineLevel="0" collapsed="false">
      <c r="A16" s="16" t="n">
        <v>15</v>
      </c>
      <c r="B16" s="17" t="n">
        <f aca="false">B15+5</f>
        <v>39350</v>
      </c>
      <c r="C16" s="23" t="n">
        <v>4.3</v>
      </c>
      <c r="D16" s="19" t="s">
        <v>31</v>
      </c>
      <c r="F16" s="16" t="n">
        <v>15</v>
      </c>
      <c r="G16" s="20" t="s">
        <v>7</v>
      </c>
      <c r="H16" s="17" t="n">
        <f aca="false">H15+5</f>
        <v>42815</v>
      </c>
      <c r="I16" s="26" t="s">
        <v>32</v>
      </c>
      <c r="J16" s="25" t="s">
        <v>6</v>
      </c>
    </row>
    <row r="17" customFormat="false" ht="12.75" hidden="false" customHeight="false" outlineLevel="0" collapsed="false">
      <c r="A17" s="16" t="n">
        <v>16</v>
      </c>
      <c r="B17" s="17" t="n">
        <f aca="false">B16+2</f>
        <v>39352</v>
      </c>
      <c r="C17" s="18" t="s">
        <v>33</v>
      </c>
      <c r="D17" s="19" t="s">
        <v>34</v>
      </c>
      <c r="F17" s="16" t="n">
        <v>16</v>
      </c>
      <c r="G17" s="20" t="s">
        <v>10</v>
      </c>
      <c r="H17" s="17" t="n">
        <f aca="false">H16+2</f>
        <v>42817</v>
      </c>
      <c r="I17" s="26" t="s">
        <v>35</v>
      </c>
      <c r="J17" s="25" t="s">
        <v>6</v>
      </c>
    </row>
    <row r="18" customFormat="false" ht="12.75" hidden="false" customHeight="false" outlineLevel="0" collapsed="false">
      <c r="A18" s="16" t="n">
        <v>17</v>
      </c>
      <c r="B18" s="17" t="n">
        <f aca="false">B17+5</f>
        <v>39357</v>
      </c>
      <c r="C18" s="23" t="s">
        <v>36</v>
      </c>
      <c r="D18" s="19" t="s">
        <v>6</v>
      </c>
      <c r="F18" s="16" t="n">
        <v>17</v>
      </c>
      <c r="G18" s="20" t="s">
        <v>7</v>
      </c>
      <c r="H18" s="17" t="n">
        <f aca="false">H17+5</f>
        <v>42822</v>
      </c>
      <c r="I18" s="26" t="s">
        <v>37</v>
      </c>
      <c r="J18" s="25" t="s">
        <v>14</v>
      </c>
    </row>
    <row r="19" customFormat="false" ht="12.75" hidden="false" customHeight="false" outlineLevel="0" collapsed="false">
      <c r="A19" s="16" t="n">
        <v>18</v>
      </c>
      <c r="B19" s="17" t="n">
        <f aca="false">B18+2</f>
        <v>39359</v>
      </c>
      <c r="C19" s="18" t="s">
        <v>38</v>
      </c>
      <c r="D19" s="19" t="s">
        <v>39</v>
      </c>
      <c r="F19" s="16" t="n">
        <v>18</v>
      </c>
      <c r="G19" s="20" t="s">
        <v>10</v>
      </c>
      <c r="H19" s="17" t="n">
        <f aca="false">H18+2</f>
        <v>42824</v>
      </c>
      <c r="I19" s="21" t="s">
        <v>40</v>
      </c>
      <c r="J19" s="25" t="s">
        <v>6</v>
      </c>
    </row>
    <row r="20" customFormat="false" ht="12.75" hidden="false" customHeight="false" outlineLevel="0" collapsed="false">
      <c r="A20" s="16" t="n">
        <v>19</v>
      </c>
      <c r="B20" s="17" t="n">
        <f aca="false">B19+5</f>
        <v>39364</v>
      </c>
      <c r="C20" s="23" t="s">
        <v>41</v>
      </c>
      <c r="D20" s="19" t="s">
        <v>6</v>
      </c>
      <c r="F20" s="30" t="n">
        <v>19</v>
      </c>
      <c r="G20" s="20" t="s">
        <v>7</v>
      </c>
      <c r="H20" s="17" t="n">
        <f aca="false">H19+5</f>
        <v>42829</v>
      </c>
      <c r="I20" s="26" t="s">
        <v>40</v>
      </c>
      <c r="J20" s="25" t="s">
        <v>14</v>
      </c>
    </row>
    <row r="21" customFormat="false" ht="12.75" hidden="false" customHeight="false" outlineLevel="0" collapsed="false">
      <c r="A21" s="16" t="n">
        <v>20</v>
      </c>
      <c r="B21" s="17" t="n">
        <f aca="false">B20+2</f>
        <v>39366</v>
      </c>
      <c r="C21" s="18" t="s">
        <v>42</v>
      </c>
      <c r="D21" s="19" t="s">
        <v>34</v>
      </c>
      <c r="F21" s="16" t="n">
        <v>20</v>
      </c>
      <c r="G21" s="20" t="s">
        <v>10</v>
      </c>
      <c r="H21" s="17" t="n">
        <f aca="false">H20+2</f>
        <v>42831</v>
      </c>
      <c r="I21" s="26" t="s">
        <v>43</v>
      </c>
      <c r="J21" s="25" t="s">
        <v>6</v>
      </c>
    </row>
    <row r="22" customFormat="false" ht="12.75" hidden="false" customHeight="false" outlineLevel="0" collapsed="false">
      <c r="A22" s="16" t="n">
        <v>21</v>
      </c>
      <c r="B22" s="17" t="n">
        <f aca="false">B21+5</f>
        <v>39371</v>
      </c>
      <c r="C22" s="18" t="s">
        <v>44</v>
      </c>
      <c r="D22" s="19"/>
      <c r="F22" s="16" t="n">
        <v>21</v>
      </c>
      <c r="G22" s="20" t="s">
        <v>7</v>
      </c>
      <c r="H22" s="17" t="n">
        <f aca="false">H21+5</f>
        <v>42836</v>
      </c>
      <c r="I22" s="31" t="s">
        <v>45</v>
      </c>
      <c r="J22" s="31"/>
    </row>
    <row r="23" customFormat="false" ht="12.75" hidden="false" customHeight="false" outlineLevel="0" collapsed="false">
      <c r="A23" s="16" t="n">
        <v>22</v>
      </c>
      <c r="B23" s="17" t="n">
        <f aca="false">B22+2</f>
        <v>39373</v>
      </c>
      <c r="C23" s="28"/>
      <c r="D23" s="19" t="s">
        <v>46</v>
      </c>
      <c r="F23" s="16" t="n">
        <v>22</v>
      </c>
      <c r="G23" s="20" t="s">
        <v>10</v>
      </c>
      <c r="H23" s="17" t="n">
        <f aca="false">H22+2</f>
        <v>42838</v>
      </c>
      <c r="I23" s="31"/>
      <c r="J23" s="31"/>
    </row>
    <row r="24" customFormat="false" ht="12.75" hidden="false" customHeight="true" outlineLevel="0" collapsed="false">
      <c r="A24" s="16" t="n">
        <v>23</v>
      </c>
      <c r="B24" s="17" t="n">
        <f aca="false">B23+5</f>
        <v>39378</v>
      </c>
      <c r="C24" s="18"/>
      <c r="D24" s="25" t="s">
        <v>46</v>
      </c>
      <c r="F24" s="16" t="n">
        <v>23</v>
      </c>
      <c r="G24" s="20" t="s">
        <v>7</v>
      </c>
      <c r="H24" s="17" t="n">
        <f aca="false">H23+5</f>
        <v>42843</v>
      </c>
      <c r="I24" s="26" t="s">
        <v>47</v>
      </c>
      <c r="J24" s="25" t="s">
        <v>6</v>
      </c>
    </row>
    <row r="25" customFormat="false" ht="12.75" hidden="false" customHeight="false" outlineLevel="0" collapsed="false">
      <c r="A25" s="16" t="n">
        <v>24</v>
      </c>
      <c r="B25" s="17" t="n">
        <f aca="false">B24+2</f>
        <v>39380</v>
      </c>
      <c r="C25" s="18"/>
      <c r="D25" s="29" t="s">
        <v>46</v>
      </c>
      <c r="F25" s="16" t="n">
        <v>24</v>
      </c>
      <c r="G25" s="20" t="s">
        <v>10</v>
      </c>
      <c r="H25" s="17" t="n">
        <f aca="false">H24+2</f>
        <v>42845</v>
      </c>
      <c r="I25" s="26" t="s">
        <v>48</v>
      </c>
      <c r="J25" s="25" t="s">
        <v>6</v>
      </c>
      <c r="L25" s="1" t="n">
        <f aca="false">6-2.5</f>
        <v>3.5</v>
      </c>
    </row>
    <row r="26" customFormat="false" ht="12.75" hidden="false" customHeight="false" outlineLevel="0" collapsed="false">
      <c r="A26" s="16" t="n">
        <v>25</v>
      </c>
      <c r="B26" s="17" t="n">
        <f aca="false">B25+5</f>
        <v>39385</v>
      </c>
      <c r="C26" s="18" t="s">
        <v>44</v>
      </c>
      <c r="D26" s="29"/>
      <c r="F26" s="30" t="n">
        <v>25</v>
      </c>
      <c r="G26" s="20" t="s">
        <v>7</v>
      </c>
      <c r="H26" s="17" t="n">
        <f aca="false">H25+5</f>
        <v>42850</v>
      </c>
      <c r="I26" s="26" t="s">
        <v>49</v>
      </c>
      <c r="J26" s="25" t="s">
        <v>6</v>
      </c>
      <c r="L26" s="1" t="n">
        <f aca="false">L25-2</f>
        <v>1.5</v>
      </c>
    </row>
    <row r="27" customFormat="false" ht="12.75" hidden="false" customHeight="false" outlineLevel="0" collapsed="false">
      <c r="A27" s="16" t="n">
        <v>26</v>
      </c>
      <c r="B27" s="17" t="n">
        <f aca="false">B26+2</f>
        <v>39387</v>
      </c>
      <c r="C27" s="18" t="s">
        <v>44</v>
      </c>
      <c r="D27" s="19"/>
      <c r="F27" s="16" t="n">
        <v>26</v>
      </c>
      <c r="G27" s="20" t="s">
        <v>10</v>
      </c>
      <c r="H27" s="17" t="n">
        <f aca="false">H26+2</f>
        <v>42852</v>
      </c>
      <c r="I27" s="31" t="s">
        <v>27</v>
      </c>
      <c r="J27" s="31"/>
      <c r="L27" s="1" t="n">
        <f aca="false">9.5+1.5-2.5</f>
        <v>8.5</v>
      </c>
    </row>
    <row r="28" customFormat="false" ht="12.75" hidden="false" customHeight="false" outlineLevel="0" collapsed="false">
      <c r="A28" s="16" t="n">
        <v>27</v>
      </c>
      <c r="B28" s="17" t="n">
        <f aca="false">B27+5</f>
        <v>39392</v>
      </c>
      <c r="C28" s="18" t="s">
        <v>44</v>
      </c>
      <c r="D28" s="19"/>
      <c r="F28" s="16" t="n">
        <v>27</v>
      </c>
      <c r="G28" s="20" t="s">
        <v>7</v>
      </c>
      <c r="H28" s="17" t="n">
        <f aca="false">H27+5</f>
        <v>42857</v>
      </c>
      <c r="I28" s="26" t="s">
        <v>50</v>
      </c>
      <c r="J28" s="25" t="s">
        <v>6</v>
      </c>
      <c r="L28" s="1" t="n">
        <v>8.5</v>
      </c>
    </row>
    <row r="29" customFormat="false" ht="12.75" hidden="false" customHeight="false" outlineLevel="0" collapsed="false">
      <c r="A29" s="16" t="n">
        <v>28</v>
      </c>
      <c r="B29" s="17" t="n">
        <f aca="false">B28+2</f>
        <v>39394</v>
      </c>
      <c r="C29" s="18" t="s">
        <v>44</v>
      </c>
      <c r="D29" s="19"/>
      <c r="F29" s="16" t="n">
        <v>28</v>
      </c>
      <c r="G29" s="20" t="s">
        <v>10</v>
      </c>
      <c r="H29" s="17" t="n">
        <f aca="false">H28+2</f>
        <v>42859</v>
      </c>
      <c r="I29" s="26" t="s">
        <v>51</v>
      </c>
      <c r="J29" s="25" t="s">
        <v>6</v>
      </c>
      <c r="L29" s="1" t="n">
        <f aca="false">L28-2.5</f>
        <v>6</v>
      </c>
    </row>
    <row r="30" customFormat="false" ht="12.75" hidden="false" customHeight="false" outlineLevel="0" collapsed="false">
      <c r="A30" s="16" t="n">
        <v>29</v>
      </c>
      <c r="B30" s="17" t="n">
        <f aca="false">B29+5</f>
        <v>39399</v>
      </c>
      <c r="C30" s="18" t="s">
        <v>52</v>
      </c>
      <c r="D30" s="19"/>
      <c r="F30" s="16" t="n">
        <v>29</v>
      </c>
      <c r="G30" s="20" t="s">
        <v>7</v>
      </c>
      <c r="H30" s="17" t="n">
        <f aca="false">H29+5</f>
        <v>42864</v>
      </c>
      <c r="I30" s="32" t="s">
        <v>53</v>
      </c>
      <c r="J30" s="25" t="s">
        <v>6</v>
      </c>
      <c r="L30" s="1" t="n">
        <f aca="false">L29-2</f>
        <v>4</v>
      </c>
    </row>
    <row r="31" customFormat="false" ht="12.75" hidden="false" customHeight="false" outlineLevel="0" collapsed="false">
      <c r="A31" s="16" t="n">
        <v>30</v>
      </c>
      <c r="B31" s="17" t="n">
        <f aca="false">B30+2</f>
        <v>39401</v>
      </c>
      <c r="C31" s="18" t="s">
        <v>52</v>
      </c>
      <c r="D31" s="19"/>
      <c r="F31" s="16" t="n">
        <v>30</v>
      </c>
      <c r="G31" s="20" t="s">
        <v>10</v>
      </c>
      <c r="H31" s="17" t="n">
        <f aca="false">H30+2</f>
        <v>42866</v>
      </c>
      <c r="I31" s="33" t="s">
        <v>54</v>
      </c>
      <c r="J31" s="25" t="s">
        <v>6</v>
      </c>
      <c r="L31" s="1" t="n">
        <f aca="false">L30-2.5</f>
        <v>1.5</v>
      </c>
    </row>
    <row r="32" customFormat="false" ht="12.75" hidden="false" customHeight="false" outlineLevel="0" collapsed="false">
      <c r="A32" s="16" t="n">
        <v>31</v>
      </c>
      <c r="B32" s="17" t="n">
        <f aca="false">B31+5</f>
        <v>39406</v>
      </c>
      <c r="C32" s="18" t="s">
        <v>52</v>
      </c>
      <c r="D32" s="19"/>
      <c r="F32" s="30" t="n">
        <v>31</v>
      </c>
      <c r="G32" s="20" t="s">
        <v>7</v>
      </c>
      <c r="H32" s="17" t="n">
        <f aca="false">H31+5</f>
        <v>42871</v>
      </c>
      <c r="I32" s="33" t="s">
        <v>55</v>
      </c>
      <c r="J32" s="25" t="s">
        <v>6</v>
      </c>
      <c r="L32" s="1" t="n">
        <f aca="false">L31+9-2</f>
        <v>8.5</v>
      </c>
    </row>
    <row r="33" customFormat="false" ht="12.75" hidden="false" customHeight="false" outlineLevel="0" collapsed="false">
      <c r="A33" s="16" t="n">
        <v>32</v>
      </c>
      <c r="B33" s="17" t="n">
        <f aca="false">B32+2</f>
        <v>39408</v>
      </c>
      <c r="C33" s="34" t="s">
        <v>52</v>
      </c>
      <c r="D33" s="19"/>
      <c r="F33" s="16" t="n">
        <v>32</v>
      </c>
      <c r="G33" s="20" t="s">
        <v>10</v>
      </c>
      <c r="H33" s="17" t="n">
        <f aca="false">H32+2</f>
        <v>42873</v>
      </c>
      <c r="I33" s="33" t="s">
        <v>54</v>
      </c>
      <c r="J33" s="25" t="s">
        <v>6</v>
      </c>
      <c r="L33" s="1" t="n">
        <f aca="false">L32-2.5</f>
        <v>6</v>
      </c>
    </row>
    <row r="34" customFormat="false" ht="12.75" hidden="false" customHeight="false" outlineLevel="0" collapsed="false">
      <c r="A34" s="16" t="n">
        <v>33</v>
      </c>
      <c r="B34" s="17" t="n">
        <f aca="false">B33+5</f>
        <v>39413</v>
      </c>
      <c r="C34" s="18"/>
      <c r="D34" s="19" t="s">
        <v>56</v>
      </c>
      <c r="F34" s="16" t="n">
        <v>33</v>
      </c>
      <c r="G34" s="20" t="s">
        <v>7</v>
      </c>
      <c r="H34" s="17" t="n">
        <f aca="false">H33+5</f>
        <v>42878</v>
      </c>
      <c r="I34" s="33" t="s">
        <v>57</v>
      </c>
      <c r="J34" s="25" t="s">
        <v>6</v>
      </c>
      <c r="L34" s="1" t="n">
        <f aca="false">L33-2</f>
        <v>4</v>
      </c>
    </row>
    <row r="35" customFormat="false" ht="12.75" hidden="false" customHeight="false" outlineLevel="0" collapsed="false">
      <c r="A35" s="16" t="n">
        <v>34</v>
      </c>
      <c r="B35" s="17" t="n">
        <f aca="false">B34+2</f>
        <v>39415</v>
      </c>
      <c r="C35" s="18"/>
      <c r="D35" s="19" t="s">
        <v>56</v>
      </c>
      <c r="F35" s="16" t="n">
        <v>34</v>
      </c>
      <c r="G35" s="20" t="s">
        <v>10</v>
      </c>
      <c r="H35" s="17" t="n">
        <f aca="false">H34+2</f>
        <v>42880</v>
      </c>
      <c r="I35" s="33" t="s">
        <v>58</v>
      </c>
      <c r="J35" s="25" t="s">
        <v>6</v>
      </c>
      <c r="L35" s="1" t="n">
        <f aca="false">L34-2.5</f>
        <v>1.5</v>
      </c>
    </row>
    <row r="36" customFormat="false" ht="13.5" hidden="false" customHeight="false" outlineLevel="0" collapsed="false">
      <c r="A36" s="35" t="n">
        <v>35</v>
      </c>
      <c r="B36" s="36" t="n">
        <f aca="false">B35+5</f>
        <v>39420</v>
      </c>
      <c r="C36" s="37"/>
      <c r="D36" s="38" t="s">
        <v>56</v>
      </c>
      <c r="F36" s="16" t="n">
        <v>35</v>
      </c>
      <c r="G36" s="20" t="s">
        <v>7</v>
      </c>
      <c r="H36" s="17" t="n">
        <f aca="false">H35+5</f>
        <v>42885</v>
      </c>
      <c r="I36" s="33" t="s">
        <v>59</v>
      </c>
      <c r="J36" s="25" t="s">
        <v>6</v>
      </c>
      <c r="L36" s="1" t="n">
        <f aca="false">9.5+1.5-2</f>
        <v>9</v>
      </c>
    </row>
    <row r="37" customFormat="false" ht="12.75" hidden="false" customHeight="false" outlineLevel="0" collapsed="false">
      <c r="A37" s="39"/>
      <c r="B37" s="40"/>
      <c r="C37" s="28"/>
      <c r="D37" s="28"/>
      <c r="F37" s="16" t="n">
        <v>36</v>
      </c>
      <c r="G37" s="20" t="s">
        <v>10</v>
      </c>
      <c r="H37" s="17" t="n">
        <f aca="false">H36+2</f>
        <v>42887</v>
      </c>
      <c r="I37" s="33" t="s">
        <v>58</v>
      </c>
      <c r="J37" s="25" t="s">
        <v>6</v>
      </c>
      <c r="L37" s="1" t="n">
        <f aca="false">L36-2.5</f>
        <v>6.5</v>
      </c>
    </row>
    <row r="38" customFormat="false" ht="12.75" hidden="false" customHeight="false" outlineLevel="0" collapsed="false">
      <c r="A38" s="39"/>
      <c r="B38" s="40"/>
      <c r="C38" s="28"/>
      <c r="D38" s="28"/>
      <c r="F38" s="16" t="n">
        <f aca="false">F37+1</f>
        <v>37</v>
      </c>
      <c r="G38" s="20" t="s">
        <v>7</v>
      </c>
      <c r="H38" s="17" t="n">
        <f aca="false">H37+5</f>
        <v>42892</v>
      </c>
      <c r="I38" s="33" t="s">
        <v>60</v>
      </c>
      <c r="J38" s="25" t="s">
        <v>6</v>
      </c>
      <c r="L38" s="1" t="n">
        <f aca="false">L37-2</f>
        <v>4.5</v>
      </c>
    </row>
    <row r="39" customFormat="false" ht="12.75" hidden="false" customHeight="false" outlineLevel="0" collapsed="false">
      <c r="A39" s="39"/>
      <c r="B39" s="40"/>
      <c r="C39" s="28"/>
      <c r="D39" s="28"/>
      <c r="F39" s="16" t="n">
        <f aca="false">F38+1</f>
        <v>38</v>
      </c>
      <c r="G39" s="20" t="s">
        <v>10</v>
      </c>
      <c r="H39" s="17" t="n">
        <f aca="false">H38+2</f>
        <v>42894</v>
      </c>
      <c r="I39" s="33" t="s">
        <v>61</v>
      </c>
      <c r="J39" s="25" t="s">
        <v>6</v>
      </c>
      <c r="L39" s="1" t="n">
        <f aca="false">L38-2.5</f>
        <v>2</v>
      </c>
    </row>
    <row r="40" customFormat="false" ht="12.75" hidden="false" customHeight="false" outlineLevel="0" collapsed="false">
      <c r="A40" s="39"/>
      <c r="B40" s="40"/>
      <c r="C40" s="28"/>
      <c r="D40" s="28"/>
      <c r="F40" s="16" t="n">
        <f aca="false">F39+1</f>
        <v>39</v>
      </c>
      <c r="G40" s="20" t="s">
        <v>7</v>
      </c>
      <c r="H40" s="17" t="n">
        <f aca="false">H39+5</f>
        <v>42899</v>
      </c>
      <c r="I40" s="33" t="s">
        <v>62</v>
      </c>
      <c r="J40" s="25" t="s">
        <v>6</v>
      </c>
      <c r="L40" s="1" t="n">
        <f aca="false">L39-2</f>
        <v>0</v>
      </c>
    </row>
    <row r="41" customFormat="false" ht="12.75" hidden="false" customHeight="false" outlineLevel="0" collapsed="false">
      <c r="A41" s="39"/>
      <c r="B41" s="40"/>
      <c r="C41" s="28"/>
      <c r="D41" s="28"/>
      <c r="F41" s="16" t="n">
        <f aca="false">F40+1</f>
        <v>40</v>
      </c>
      <c r="G41" s="20" t="s">
        <v>10</v>
      </c>
      <c r="H41" s="17" t="n">
        <f aca="false">H40+2</f>
        <v>42901</v>
      </c>
      <c r="I41" s="41" t="s">
        <v>63</v>
      </c>
      <c r="J41" s="41"/>
    </row>
    <row r="42" customFormat="false" ht="13.5" hidden="false" customHeight="false" outlineLevel="0" collapsed="false">
      <c r="A42" s="39"/>
      <c r="B42" s="40"/>
      <c r="C42" s="28"/>
      <c r="D42" s="28"/>
      <c r="F42" s="35"/>
      <c r="G42" s="42" t="s">
        <v>64</v>
      </c>
      <c r="H42" s="36" t="n">
        <v>42902</v>
      </c>
      <c r="I42" s="43" t="s">
        <v>65</v>
      </c>
      <c r="J42" s="43"/>
    </row>
    <row r="43" customFormat="false" ht="12.75" hidden="false" customHeight="false" outlineLevel="0" collapsed="false">
      <c r="A43" s="39"/>
      <c r="B43" s="40"/>
      <c r="C43" s="28"/>
      <c r="D43" s="28"/>
      <c r="F43" s="39"/>
      <c r="G43" s="44"/>
      <c r="H43" s="40"/>
      <c r="I43" s="45"/>
      <c r="J43" s="46"/>
    </row>
    <row r="44" customFormat="false" ht="13.5" hidden="false" customHeight="false" outlineLevel="0" collapsed="false">
      <c r="A44" s="47" t="s">
        <v>66</v>
      </c>
      <c r="B44" s="47"/>
      <c r="C44" s="47"/>
      <c r="D44" s="47"/>
      <c r="F44" s="47" t="s">
        <v>66</v>
      </c>
      <c r="G44" s="47"/>
      <c r="H44" s="47"/>
      <c r="I44" s="47"/>
      <c r="J44" s="47"/>
    </row>
    <row r="45" customFormat="false" ht="26.25" hidden="false" customHeight="false" outlineLevel="0" collapsed="false">
      <c r="A45" s="5" t="s">
        <v>67</v>
      </c>
      <c r="B45" s="7" t="s">
        <v>68</v>
      </c>
      <c r="C45" s="7" t="s">
        <v>69</v>
      </c>
      <c r="D45" s="8" t="s">
        <v>70</v>
      </c>
      <c r="F45" s="5" t="s">
        <v>67</v>
      </c>
      <c r="G45" s="6" t="s">
        <v>71</v>
      </c>
      <c r="H45" s="48" t="s">
        <v>72</v>
      </c>
      <c r="I45" s="7" t="s">
        <v>69</v>
      </c>
      <c r="J45" s="8" t="s">
        <v>70</v>
      </c>
    </row>
    <row r="46" customFormat="false" ht="38.25" hidden="false" customHeight="false" outlineLevel="0" collapsed="false">
      <c r="A46" s="49" t="n">
        <v>1</v>
      </c>
      <c r="B46" s="50" t="n">
        <v>39310</v>
      </c>
      <c r="C46" s="51" t="s">
        <v>73</v>
      </c>
      <c r="D46" s="52" t="s">
        <v>74</v>
      </c>
      <c r="F46" s="53" t="n">
        <v>1</v>
      </c>
      <c r="G46" s="54" t="s">
        <v>75</v>
      </c>
      <c r="H46" s="55" t="n">
        <v>42776</v>
      </c>
      <c r="I46" s="56" t="s">
        <v>76</v>
      </c>
      <c r="J46" s="57" t="n">
        <v>0.1</v>
      </c>
    </row>
    <row r="47" customFormat="false" ht="38.25" hidden="false" customHeight="false" outlineLevel="0" collapsed="false">
      <c r="A47" s="58" t="n">
        <v>2</v>
      </c>
      <c r="B47" s="59" t="n">
        <v>39310</v>
      </c>
      <c r="C47" s="60" t="s">
        <v>77</v>
      </c>
      <c r="D47" s="61" t="s">
        <v>78</v>
      </c>
      <c r="F47" s="62" t="n">
        <v>2</v>
      </c>
      <c r="G47" s="63" t="s">
        <v>75</v>
      </c>
      <c r="H47" s="64" t="n">
        <v>42776</v>
      </c>
      <c r="I47" s="65" t="s">
        <v>79</v>
      </c>
      <c r="J47" s="66" t="n">
        <v>0.1</v>
      </c>
    </row>
    <row r="48" customFormat="false" ht="38.25" hidden="false" customHeight="false" outlineLevel="0" collapsed="false">
      <c r="A48" s="58" t="n">
        <v>3</v>
      </c>
      <c r="B48" s="59" t="n">
        <v>39317</v>
      </c>
      <c r="C48" s="67" t="s">
        <v>80</v>
      </c>
      <c r="D48" s="61" t="s">
        <v>78</v>
      </c>
      <c r="F48" s="62" t="n">
        <v>3</v>
      </c>
      <c r="G48" s="63" t="s">
        <v>75</v>
      </c>
      <c r="H48" s="64" t="n">
        <v>42782</v>
      </c>
      <c r="I48" s="68" t="s">
        <v>81</v>
      </c>
      <c r="J48" s="66" t="n">
        <v>0.1</v>
      </c>
    </row>
    <row r="49" customFormat="false" ht="38.25" hidden="false" customHeight="false" outlineLevel="0" collapsed="false">
      <c r="A49" s="58" t="n">
        <v>4</v>
      </c>
      <c r="B49" s="59" t="n">
        <v>39317</v>
      </c>
      <c r="C49" s="67" t="s">
        <v>82</v>
      </c>
      <c r="D49" s="61" t="s">
        <v>78</v>
      </c>
      <c r="F49" s="62" t="n">
        <v>4</v>
      </c>
      <c r="G49" s="63" t="s">
        <v>75</v>
      </c>
      <c r="H49" s="69" t="n">
        <v>42777</v>
      </c>
      <c r="I49" s="68" t="s">
        <v>83</v>
      </c>
      <c r="J49" s="66" t="n">
        <v>0.025</v>
      </c>
    </row>
    <row r="50" customFormat="false" ht="27" hidden="false" customHeight="true" outlineLevel="0" collapsed="false">
      <c r="A50" s="58" t="n">
        <v>5</v>
      </c>
      <c r="B50" s="59" t="n">
        <v>39324</v>
      </c>
      <c r="C50" s="60" t="s">
        <v>84</v>
      </c>
      <c r="D50" s="61" t="s">
        <v>78</v>
      </c>
      <c r="F50" s="62" t="n">
        <v>5</v>
      </c>
      <c r="G50" s="63" t="s">
        <v>75</v>
      </c>
      <c r="H50" s="64" t="n">
        <v>42777</v>
      </c>
      <c r="I50" s="68" t="s">
        <v>85</v>
      </c>
      <c r="J50" s="66" t="n">
        <v>0.025</v>
      </c>
    </row>
    <row r="51" customFormat="false" ht="25.5" hidden="false" customHeight="false" outlineLevel="0" collapsed="false">
      <c r="A51" s="58" t="n">
        <v>6</v>
      </c>
      <c r="B51" s="70" t="n">
        <v>39324</v>
      </c>
      <c r="C51" s="67" t="s">
        <v>86</v>
      </c>
      <c r="D51" s="71" t="s">
        <v>74</v>
      </c>
      <c r="F51" s="62" t="n">
        <v>6</v>
      </c>
      <c r="G51" s="63" t="s">
        <v>75</v>
      </c>
      <c r="H51" s="64" t="n">
        <v>42778</v>
      </c>
      <c r="I51" s="68" t="s">
        <v>87</v>
      </c>
      <c r="J51" s="66" t="n">
        <v>0.025</v>
      </c>
    </row>
    <row r="52" customFormat="false" ht="26.25" hidden="false" customHeight="false" outlineLevel="0" collapsed="false">
      <c r="A52" s="72" t="n">
        <v>7</v>
      </c>
      <c r="B52" s="73" t="n">
        <v>39331</v>
      </c>
      <c r="C52" s="74" t="s">
        <v>88</v>
      </c>
      <c r="D52" s="75" t="n">
        <v>0.1</v>
      </c>
      <c r="F52" s="62" t="n">
        <v>7</v>
      </c>
      <c r="G52" s="63" t="s">
        <v>75</v>
      </c>
      <c r="H52" s="64" t="n">
        <v>42778</v>
      </c>
      <c r="I52" s="68" t="s">
        <v>89</v>
      </c>
      <c r="J52" s="66" t="n">
        <v>0.025</v>
      </c>
    </row>
    <row r="53" customFormat="false" ht="39" hidden="false" customHeight="false" outlineLevel="0" collapsed="false">
      <c r="A53" s="76"/>
      <c r="B53" s="77"/>
      <c r="C53" s="78"/>
      <c r="D53" s="79"/>
      <c r="F53" s="62" t="n">
        <v>8</v>
      </c>
      <c r="G53" s="63" t="s">
        <v>75</v>
      </c>
      <c r="H53" s="64" t="n">
        <v>42796</v>
      </c>
      <c r="I53" s="68" t="s">
        <v>90</v>
      </c>
      <c r="J53" s="80" t="n">
        <v>0.2</v>
      </c>
    </row>
    <row r="54" customFormat="false" ht="13.5" hidden="false" customHeight="false" outlineLevel="0" collapsed="false">
      <c r="A54" s="49" t="n">
        <v>8</v>
      </c>
      <c r="B54" s="81" t="n">
        <v>39346</v>
      </c>
      <c r="C54" s="51" t="s">
        <v>91</v>
      </c>
      <c r="D54" s="82" t="s">
        <v>92</v>
      </c>
      <c r="F54" s="83" t="n">
        <v>9</v>
      </c>
      <c r="G54" s="84" t="s">
        <v>75</v>
      </c>
      <c r="H54" s="85" t="n">
        <v>42802</v>
      </c>
      <c r="I54" s="86" t="s">
        <v>93</v>
      </c>
      <c r="J54" s="87" t="n">
        <v>0.2</v>
      </c>
    </row>
    <row r="55" customFormat="false" ht="38.25" hidden="false" customHeight="false" outlineLevel="0" collapsed="false">
      <c r="F55" s="53" t="n">
        <v>10</v>
      </c>
      <c r="G55" s="88" t="s">
        <v>75</v>
      </c>
      <c r="H55" s="55" t="n">
        <v>42808</v>
      </c>
      <c r="I55" s="89" t="s">
        <v>94</v>
      </c>
      <c r="J55" s="57" t="n">
        <v>0.1</v>
      </c>
    </row>
    <row r="56" customFormat="false" ht="38.25" hidden="false" customHeight="false" outlineLevel="0" collapsed="false">
      <c r="F56" s="62" t="n">
        <v>11</v>
      </c>
      <c r="G56" s="90" t="s">
        <v>75</v>
      </c>
      <c r="H56" s="64" t="n">
        <v>42815</v>
      </c>
      <c r="I56" s="91" t="s">
        <v>95</v>
      </c>
      <c r="J56" s="66" t="n">
        <v>0.15</v>
      </c>
    </row>
    <row r="57" customFormat="false" ht="38.25" hidden="false" customHeight="false" outlineLevel="0" collapsed="false">
      <c r="F57" s="62" t="n">
        <v>12</v>
      </c>
      <c r="G57" s="90" t="s">
        <v>75</v>
      </c>
      <c r="H57" s="64" t="n">
        <v>42822</v>
      </c>
      <c r="I57" s="91" t="s">
        <v>96</v>
      </c>
      <c r="J57" s="66" t="n">
        <v>0.15</v>
      </c>
    </row>
    <row r="58" customFormat="false" ht="25.5" hidden="false" customHeight="false" outlineLevel="0" collapsed="false">
      <c r="F58" s="62" t="n">
        <v>13</v>
      </c>
      <c r="G58" s="63" t="s">
        <v>75</v>
      </c>
      <c r="H58" s="64" t="n">
        <v>42836</v>
      </c>
      <c r="I58" s="91" t="s">
        <v>97</v>
      </c>
      <c r="J58" s="66" t="n">
        <v>0.15</v>
      </c>
    </row>
    <row r="59" customFormat="false" ht="25.5" hidden="false" customHeight="false" outlineLevel="0" collapsed="false">
      <c r="F59" s="92" t="n">
        <v>14</v>
      </c>
      <c r="G59" s="93" t="s">
        <v>75</v>
      </c>
      <c r="H59" s="94" t="n">
        <v>42845</v>
      </c>
      <c r="I59" s="95" t="s">
        <v>98</v>
      </c>
      <c r="J59" s="96" t="n">
        <v>0.21</v>
      </c>
    </row>
    <row r="60" customFormat="false" ht="12.75" hidden="false" customHeight="false" outlineLevel="0" collapsed="false">
      <c r="F60" s="58" t="n">
        <v>15</v>
      </c>
      <c r="G60" s="97" t="s">
        <v>75</v>
      </c>
      <c r="H60" s="98" t="n">
        <v>42848</v>
      </c>
      <c r="I60" s="99" t="s">
        <v>99</v>
      </c>
      <c r="J60" s="61" t="n">
        <v>0.21</v>
      </c>
    </row>
    <row r="61" customFormat="false" ht="26.25" hidden="false" customHeight="false" outlineLevel="0" collapsed="false">
      <c r="F61" s="100" t="n">
        <v>16</v>
      </c>
      <c r="G61" s="101" t="s">
        <v>75</v>
      </c>
      <c r="H61" s="102" t="n">
        <v>42850</v>
      </c>
      <c r="I61" s="103" t="s">
        <v>100</v>
      </c>
      <c r="J61" s="104" t="n">
        <v>0.13</v>
      </c>
      <c r="L61" s="105" t="n">
        <f aca="false">SUM(J55:J61)</f>
        <v>1.1</v>
      </c>
    </row>
    <row r="62" customFormat="false" ht="25.5" hidden="false" customHeight="false" outlineLevel="0" collapsed="false">
      <c r="F62" s="49" t="n">
        <v>17</v>
      </c>
      <c r="G62" s="106" t="s">
        <v>75</v>
      </c>
      <c r="H62" s="50" t="n">
        <v>42894</v>
      </c>
      <c r="I62" s="107" t="s">
        <v>101</v>
      </c>
      <c r="J62" s="52" t="n">
        <v>0.2</v>
      </c>
    </row>
    <row r="63" customFormat="false" ht="25.5" hidden="false" customHeight="false" outlineLevel="0" collapsed="false">
      <c r="F63" s="58" t="n">
        <v>18</v>
      </c>
      <c r="G63" s="97" t="s">
        <v>75</v>
      </c>
      <c r="H63" s="59" t="n">
        <v>42901</v>
      </c>
      <c r="I63" s="99" t="s">
        <v>102</v>
      </c>
      <c r="J63" s="61" t="n">
        <v>0.2</v>
      </c>
    </row>
    <row r="64" customFormat="false" ht="26.25" hidden="false" customHeight="false" outlineLevel="0" collapsed="false">
      <c r="F64" s="72" t="n">
        <v>19</v>
      </c>
      <c r="G64" s="108" t="s">
        <v>75</v>
      </c>
      <c r="H64" s="109" t="n">
        <v>42901</v>
      </c>
      <c r="I64" s="110" t="s">
        <v>103</v>
      </c>
      <c r="J64" s="111" t="n">
        <v>0.6</v>
      </c>
    </row>
  </sheetData>
  <mergeCells count="7">
    <mergeCell ref="I13:J13"/>
    <mergeCell ref="I22:J23"/>
    <mergeCell ref="I27:J27"/>
    <mergeCell ref="I41:J41"/>
    <mergeCell ref="I42:J42"/>
    <mergeCell ref="A44:D44"/>
    <mergeCell ref="F44:J44"/>
  </mergeCells>
  <printOptions headings="false" gridLines="false" gridLinesSet="true" horizontalCentered="true" verticalCentered="false"/>
  <pageMargins left="0.7875" right="0.7875" top="0.984027777777778" bottom="0.98402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&amp;C&amp;14INGENIERIA DEL CONOCIMIENTO
&amp;12PLAN DE TRABAJO x SESIÓN
&amp;11SECUENCIA 6NM2</oddHeader>
    <oddFooter>&amp;L&amp;P/&amp;N
&amp;D&amp;R&amp;A/&amp;F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3" activePane="bottomRight" state="frozen"/>
      <selection pane="topLeft" activeCell="A1" activeCellId="0" sqref="A1"/>
      <selection pane="topRight" activeCell="C1" activeCellId="0" sqref="C1"/>
      <selection pane="bottomLeft" activeCell="A33" activeCellId="0" sqref="A33"/>
      <selection pane="bottomRight" activeCell="D53" activeCellId="0" sqref="D53"/>
    </sheetView>
  </sheetViews>
  <sheetFormatPr defaultRowHeight="12.75" zeroHeight="false" outlineLevelRow="0" outlineLevelCol="0"/>
  <cols>
    <col collapsed="false" customWidth="true" hidden="false" outlineLevel="0" max="1" min="1" style="138" width="7"/>
    <col collapsed="false" customWidth="true" hidden="false" outlineLevel="0" max="2" min="2" style="138" width="10.42"/>
    <col collapsed="false" customWidth="true" hidden="false" outlineLevel="0" max="3" min="3" style="138" width="9.71"/>
    <col collapsed="false" customWidth="true" hidden="false" outlineLevel="0" max="4" min="4" style="138" width="32.42"/>
    <col collapsed="false" customWidth="true" hidden="false" outlineLevel="0" max="5" min="5" style="138" width="19.71"/>
    <col collapsed="false" customWidth="true" hidden="false" outlineLevel="0" max="6" min="6" style="138" width="7.29"/>
    <col collapsed="false" customWidth="true" hidden="false" outlineLevel="0" max="7" min="7" style="138" width="5.57"/>
    <col collapsed="false" customWidth="true" hidden="false" outlineLevel="0" max="8" min="8" style="138" width="9.14"/>
    <col collapsed="false" customWidth="true" hidden="false" outlineLevel="0" max="9" min="9" style="138" width="6.71"/>
    <col collapsed="false" customWidth="true" hidden="false" outlineLevel="0" max="10" min="10" style="138" width="8"/>
    <col collapsed="false" customWidth="true" hidden="false" outlineLevel="0" max="1025" min="11" style="138" width="11.42"/>
  </cols>
  <sheetData>
    <row r="1" customFormat="false" ht="13.5" hidden="false" customHeight="false" outlineLevel="0" collapsed="false">
      <c r="A1" s="6" t="s">
        <v>420</v>
      </c>
      <c r="B1" s="6" t="s">
        <v>421</v>
      </c>
      <c r="C1" s="7" t="s">
        <v>1</v>
      </c>
      <c r="D1" s="7" t="s">
        <v>2</v>
      </c>
      <c r="E1" s="8" t="s">
        <v>3</v>
      </c>
      <c r="F1" s="47"/>
      <c r="G1" s="47"/>
      <c r="H1" s="47"/>
    </row>
    <row r="2" customFormat="false" ht="12.75" hidden="false" customHeight="false" outlineLevel="0" collapsed="false">
      <c r="A2" s="189" t="n">
        <v>1</v>
      </c>
      <c r="B2" s="276" t="s">
        <v>151</v>
      </c>
      <c r="C2" s="277" t="n">
        <v>42089</v>
      </c>
      <c r="D2" s="192" t="s">
        <v>422</v>
      </c>
      <c r="E2" s="278" t="s">
        <v>6</v>
      </c>
    </row>
    <row r="3" customFormat="false" ht="12.75" hidden="false" customHeight="false" outlineLevel="0" collapsed="false">
      <c r="A3" s="194" t="n">
        <f aca="false">A2+1</f>
        <v>2</v>
      </c>
      <c r="B3" s="276" t="s">
        <v>7</v>
      </c>
      <c r="C3" s="279" t="n">
        <f aca="false">C2+5</f>
        <v>42094</v>
      </c>
      <c r="D3" s="197" t="s">
        <v>150</v>
      </c>
      <c r="E3" s="198" t="s">
        <v>6</v>
      </c>
    </row>
    <row r="4" customFormat="false" ht="12.75" hidden="false" customHeight="false" outlineLevel="0" collapsed="false">
      <c r="A4" s="194" t="n">
        <f aca="false">A3+1</f>
        <v>3</v>
      </c>
      <c r="B4" s="276" t="s">
        <v>151</v>
      </c>
      <c r="C4" s="279" t="n">
        <f aca="false">C3+2</f>
        <v>42096</v>
      </c>
      <c r="D4" s="280" t="s">
        <v>423</v>
      </c>
      <c r="E4" s="280"/>
    </row>
    <row r="5" customFormat="false" ht="12.75" hidden="false" customHeight="false" outlineLevel="0" collapsed="false">
      <c r="A5" s="194" t="n">
        <f aca="false">A4+1</f>
        <v>4</v>
      </c>
      <c r="B5" s="276" t="s">
        <v>7</v>
      </c>
      <c r="C5" s="279" t="n">
        <f aca="false">C4+5</f>
        <v>42101</v>
      </c>
      <c r="D5" s="280"/>
      <c r="E5" s="280"/>
    </row>
    <row r="6" customFormat="false" ht="12.75" hidden="false" customHeight="false" outlineLevel="0" collapsed="false">
      <c r="A6" s="194" t="n">
        <f aca="false">A5+1</f>
        <v>5</v>
      </c>
      <c r="B6" s="276" t="s">
        <v>151</v>
      </c>
      <c r="C6" s="279" t="n">
        <f aca="false">C5+2</f>
        <v>42103</v>
      </c>
      <c r="D6" s="280"/>
      <c r="E6" s="280"/>
    </row>
    <row r="7" customFormat="false" ht="12.75" hidden="false" customHeight="false" outlineLevel="0" collapsed="false">
      <c r="A7" s="16" t="n">
        <f aca="false">A6+1</f>
        <v>6</v>
      </c>
      <c r="B7" s="256" t="s">
        <v>7</v>
      </c>
      <c r="C7" s="70" t="n">
        <f aca="false">C6+5</f>
        <v>42108</v>
      </c>
      <c r="D7" s="24" t="s">
        <v>153</v>
      </c>
      <c r="E7" s="22" t="s">
        <v>6</v>
      </c>
    </row>
    <row r="8" customFormat="false" ht="12.75" hidden="false" customHeight="false" outlineLevel="0" collapsed="false">
      <c r="A8" s="16" t="n">
        <f aca="false">A7+1</f>
        <v>7</v>
      </c>
      <c r="B8" s="256" t="s">
        <v>151</v>
      </c>
      <c r="C8" s="70" t="n">
        <f aca="false">C7+2</f>
        <v>42110</v>
      </c>
      <c r="D8" s="24" t="s">
        <v>424</v>
      </c>
      <c r="E8" s="25" t="s">
        <v>18</v>
      </c>
    </row>
    <row r="9" customFormat="false" ht="12.75" hidden="false" customHeight="false" outlineLevel="0" collapsed="false">
      <c r="A9" s="16" t="n">
        <f aca="false">A8+1</f>
        <v>8</v>
      </c>
      <c r="B9" s="256" t="s">
        <v>7</v>
      </c>
      <c r="C9" s="70" t="n">
        <f aca="false">C8+5</f>
        <v>42115</v>
      </c>
      <c r="D9" s="24" t="s">
        <v>424</v>
      </c>
      <c r="E9" s="22" t="s">
        <v>18</v>
      </c>
    </row>
    <row r="10" customFormat="false" ht="12.75" hidden="false" customHeight="false" outlineLevel="0" collapsed="false">
      <c r="A10" s="16" t="n">
        <f aca="false">A9+1</f>
        <v>9</v>
      </c>
      <c r="B10" s="256" t="s">
        <v>151</v>
      </c>
      <c r="C10" s="70" t="n">
        <f aca="false">C9+2</f>
        <v>42117</v>
      </c>
      <c r="D10" s="24" t="n">
        <v>2.1</v>
      </c>
      <c r="E10" s="25" t="s">
        <v>6</v>
      </c>
    </row>
    <row r="11" customFormat="false" ht="12.75" hidden="false" customHeight="false" outlineLevel="0" collapsed="false">
      <c r="A11" s="16" t="n">
        <f aca="false">A10+1</f>
        <v>10</v>
      </c>
      <c r="B11" s="256" t="s">
        <v>7</v>
      </c>
      <c r="C11" s="70" t="n">
        <f aca="false">C10+5</f>
        <v>42122</v>
      </c>
      <c r="D11" s="24"/>
      <c r="E11" s="22" t="s">
        <v>6</v>
      </c>
    </row>
    <row r="12" customFormat="false" ht="12.75" hidden="false" customHeight="false" outlineLevel="0" collapsed="false">
      <c r="A12" s="16" t="n">
        <f aca="false">A11+1</f>
        <v>11</v>
      </c>
      <c r="B12" s="256" t="s">
        <v>151</v>
      </c>
      <c r="C12" s="70" t="n">
        <f aca="false">C11+2</f>
        <v>42124</v>
      </c>
      <c r="D12" s="24" t="n">
        <v>2.2</v>
      </c>
      <c r="E12" s="22" t="s">
        <v>425</v>
      </c>
    </row>
    <row r="13" customFormat="false" ht="12.75" hidden="false" customHeight="false" outlineLevel="0" collapsed="false">
      <c r="A13" s="16" t="n">
        <f aca="false">A12+1</f>
        <v>12</v>
      </c>
      <c r="B13" s="256" t="s">
        <v>7</v>
      </c>
      <c r="C13" s="70" t="n">
        <f aca="false">C12+5</f>
        <v>42129</v>
      </c>
      <c r="D13" s="151" t="s">
        <v>426</v>
      </c>
      <c r="E13" s="151"/>
    </row>
    <row r="14" customFormat="false" ht="12.75" hidden="false" customHeight="false" outlineLevel="0" collapsed="false">
      <c r="A14" s="16" t="n">
        <f aca="false">A13+1</f>
        <v>13</v>
      </c>
      <c r="B14" s="256" t="s">
        <v>151</v>
      </c>
      <c r="C14" s="70" t="n">
        <f aca="false">C13+2</f>
        <v>42131</v>
      </c>
      <c r="D14" s="24"/>
      <c r="E14" s="25" t="s">
        <v>6</v>
      </c>
    </row>
    <row r="15" customFormat="false" ht="12.75" hidden="false" customHeight="false" outlineLevel="0" collapsed="false">
      <c r="A15" s="16" t="n">
        <f aca="false">A14+1</f>
        <v>14</v>
      </c>
      <c r="B15" s="256" t="s">
        <v>7</v>
      </c>
      <c r="C15" s="70" t="n">
        <f aca="false">C14+5</f>
        <v>42136</v>
      </c>
      <c r="D15" s="281" t="n">
        <v>3.1</v>
      </c>
      <c r="E15" s="282" t="s">
        <v>6</v>
      </c>
    </row>
    <row r="16" customFormat="false" ht="12.75" hidden="false" customHeight="false" outlineLevel="0" collapsed="false">
      <c r="A16" s="16" t="n">
        <f aca="false">A15+1</f>
        <v>15</v>
      </c>
      <c r="B16" s="256" t="s">
        <v>151</v>
      </c>
      <c r="C16" s="70" t="n">
        <f aca="false">C15+2</f>
        <v>42138</v>
      </c>
      <c r="D16" s="281" t="n">
        <v>3.2</v>
      </c>
      <c r="E16" s="153" t="s">
        <v>18</v>
      </c>
    </row>
    <row r="17" customFormat="false" ht="12.75" hidden="false" customHeight="false" outlineLevel="0" collapsed="false">
      <c r="A17" s="16" t="n">
        <f aca="false">A16+1</f>
        <v>16</v>
      </c>
      <c r="B17" s="256" t="s">
        <v>7</v>
      </c>
      <c r="C17" s="70" t="n">
        <f aca="false">C16+5</f>
        <v>42143</v>
      </c>
      <c r="D17" s="281" t="n">
        <v>3.2</v>
      </c>
      <c r="E17" s="25" t="s">
        <v>18</v>
      </c>
    </row>
    <row r="18" customFormat="false" ht="12.75" hidden="false" customHeight="false" outlineLevel="0" collapsed="false">
      <c r="A18" s="16" t="n">
        <f aca="false">A17+1</f>
        <v>17</v>
      </c>
      <c r="B18" s="256" t="s">
        <v>151</v>
      </c>
      <c r="C18" s="70" t="n">
        <f aca="false">C17+2</f>
        <v>42145</v>
      </c>
      <c r="D18" s="149" t="n">
        <v>3.2</v>
      </c>
      <c r="E18" s="25" t="s">
        <v>18</v>
      </c>
    </row>
    <row r="19" customFormat="false" ht="12.75" hidden="false" customHeight="false" outlineLevel="0" collapsed="false">
      <c r="A19" s="16" t="n">
        <f aca="false">A18+1</f>
        <v>18</v>
      </c>
      <c r="B19" s="256" t="s">
        <v>7</v>
      </c>
      <c r="C19" s="70" t="n">
        <f aca="false">C18+5</f>
        <v>42150</v>
      </c>
      <c r="D19" s="149" t="n">
        <v>3.3</v>
      </c>
      <c r="E19" s="22" t="s">
        <v>6</v>
      </c>
    </row>
    <row r="20" customFormat="false" ht="12.75" hidden="false" customHeight="false" outlineLevel="0" collapsed="false">
      <c r="A20" s="16" t="n">
        <f aca="false">A19+1</f>
        <v>19</v>
      </c>
      <c r="B20" s="256" t="s">
        <v>151</v>
      </c>
      <c r="C20" s="70" t="n">
        <f aca="false">C19+2</f>
        <v>42152</v>
      </c>
      <c r="D20" s="24" t="n">
        <v>3.3</v>
      </c>
      <c r="E20" s="22" t="s">
        <v>6</v>
      </c>
    </row>
    <row r="21" customFormat="false" ht="12.75" hidden="false" customHeight="false" outlineLevel="0" collapsed="false">
      <c r="A21" s="16" t="n">
        <f aca="false">A20+1</f>
        <v>20</v>
      </c>
      <c r="B21" s="256" t="s">
        <v>7</v>
      </c>
      <c r="C21" s="70" t="n">
        <f aca="false">C20+5</f>
        <v>42157</v>
      </c>
      <c r="D21" s="24" t="n">
        <v>3.4</v>
      </c>
      <c r="E21" s="25" t="s">
        <v>6</v>
      </c>
    </row>
    <row r="22" customFormat="false" ht="12.75" hidden="false" customHeight="false" outlineLevel="0" collapsed="false">
      <c r="A22" s="16" t="n">
        <f aca="false">A21+1</f>
        <v>21</v>
      </c>
      <c r="B22" s="256" t="s">
        <v>151</v>
      </c>
      <c r="C22" s="70" t="n">
        <f aca="false">C21+2</f>
        <v>42159</v>
      </c>
      <c r="D22" s="24" t="n">
        <v>3.4</v>
      </c>
      <c r="E22" s="22" t="s">
        <v>18</v>
      </c>
    </row>
    <row r="23" customFormat="false" ht="12.75" hidden="false" customHeight="false" outlineLevel="0" collapsed="false">
      <c r="A23" s="16" t="n">
        <f aca="false">A22+1</f>
        <v>22</v>
      </c>
      <c r="B23" s="256" t="s">
        <v>7</v>
      </c>
      <c r="C23" s="70" t="n">
        <f aca="false">C22+5</f>
        <v>42164</v>
      </c>
      <c r="D23" s="24" t="s">
        <v>427</v>
      </c>
      <c r="E23" s="22" t="s">
        <v>18</v>
      </c>
    </row>
    <row r="24" customFormat="false" ht="12.75" hidden="false" customHeight="true" outlineLevel="0" collapsed="false">
      <c r="A24" s="16" t="n">
        <f aca="false">A23+1</f>
        <v>23</v>
      </c>
      <c r="B24" s="256" t="s">
        <v>151</v>
      </c>
      <c r="C24" s="70" t="n">
        <f aca="false">C23+2</f>
        <v>42166</v>
      </c>
      <c r="D24" s="24" t="n">
        <v>4.1</v>
      </c>
      <c r="E24" s="22" t="s">
        <v>425</v>
      </c>
    </row>
    <row r="25" customFormat="false" ht="12.75" hidden="false" customHeight="false" outlineLevel="0" collapsed="false">
      <c r="A25" s="16" t="n">
        <f aca="false">A24+1</f>
        <v>24</v>
      </c>
      <c r="B25" s="256" t="s">
        <v>7</v>
      </c>
      <c r="C25" s="70" t="n">
        <f aca="false">C24+5</f>
        <v>42171</v>
      </c>
      <c r="D25" s="24" t="n">
        <v>4.2</v>
      </c>
      <c r="E25" s="22" t="s">
        <v>6</v>
      </c>
    </row>
    <row r="26" customFormat="false" ht="12.75" hidden="false" customHeight="false" outlineLevel="0" collapsed="false">
      <c r="A26" s="16" t="n">
        <f aca="false">A25+1</f>
        <v>25</v>
      </c>
      <c r="B26" s="256" t="s">
        <v>151</v>
      </c>
      <c r="C26" s="70" t="n">
        <f aca="false">C25+2</f>
        <v>42173</v>
      </c>
      <c r="D26" s="24" t="n">
        <v>4.3</v>
      </c>
      <c r="E26" s="25" t="s">
        <v>6</v>
      </c>
    </row>
    <row r="27" customFormat="false" ht="12.75" hidden="false" customHeight="false" outlineLevel="0" collapsed="false">
      <c r="A27" s="16" t="n">
        <f aca="false">A26+1</f>
        <v>26</v>
      </c>
      <c r="B27" s="20" t="s">
        <v>7</v>
      </c>
      <c r="C27" s="70" t="n">
        <f aca="false">C26+5</f>
        <v>42178</v>
      </c>
      <c r="D27" s="24" t="s">
        <v>427</v>
      </c>
      <c r="E27" s="25" t="s">
        <v>18</v>
      </c>
    </row>
    <row r="28" customFormat="false" ht="12.75" hidden="false" customHeight="false" outlineLevel="0" collapsed="false">
      <c r="A28" s="16" t="n">
        <f aca="false">A27+1</f>
        <v>27</v>
      </c>
      <c r="B28" s="20" t="s">
        <v>151</v>
      </c>
      <c r="C28" s="70" t="n">
        <f aca="false">C27+2</f>
        <v>42180</v>
      </c>
      <c r="D28" s="24" t="s">
        <v>427</v>
      </c>
      <c r="E28" s="25" t="s">
        <v>18</v>
      </c>
    </row>
    <row r="29" customFormat="false" ht="12.75" hidden="false" customHeight="false" outlineLevel="0" collapsed="false">
      <c r="A29" s="16" t="n">
        <f aca="false">A28+1</f>
        <v>28</v>
      </c>
      <c r="B29" s="20" t="s">
        <v>7</v>
      </c>
      <c r="C29" s="70" t="n">
        <f aca="false">C28+5</f>
        <v>42185</v>
      </c>
      <c r="D29" s="24" t="s">
        <v>427</v>
      </c>
      <c r="E29" s="25" t="s">
        <v>18</v>
      </c>
    </row>
    <row r="30" customFormat="false" ht="12.75" hidden="false" customHeight="false" outlineLevel="0" collapsed="false">
      <c r="A30" s="16" t="n">
        <f aca="false">A29+1</f>
        <v>29</v>
      </c>
      <c r="B30" s="20" t="s">
        <v>151</v>
      </c>
      <c r="C30" s="70" t="n">
        <f aca="false">C29+2</f>
        <v>42187</v>
      </c>
      <c r="D30" s="24" t="n">
        <v>5.1</v>
      </c>
      <c r="E30" s="25" t="s">
        <v>6</v>
      </c>
    </row>
    <row r="31" customFormat="false" ht="12.75" hidden="false" customHeight="false" outlineLevel="0" collapsed="false">
      <c r="A31" s="16" t="n">
        <f aca="false">A30+1</f>
        <v>30</v>
      </c>
      <c r="B31" s="20" t="s">
        <v>7</v>
      </c>
      <c r="C31" s="70" t="n">
        <f aca="false">C30+5</f>
        <v>42192</v>
      </c>
      <c r="D31" s="24" t="n">
        <v>5.2</v>
      </c>
      <c r="E31" s="25" t="s">
        <v>6</v>
      </c>
    </row>
    <row r="32" customFormat="false" ht="12.75" hidden="false" customHeight="false" outlineLevel="0" collapsed="false">
      <c r="A32" s="16" t="n">
        <f aca="false">A31+1</f>
        <v>31</v>
      </c>
      <c r="B32" s="20" t="s">
        <v>151</v>
      </c>
      <c r="C32" s="70" t="n">
        <f aca="false">C31+2</f>
        <v>42194</v>
      </c>
      <c r="D32" s="24" t="n">
        <v>5.3</v>
      </c>
      <c r="E32" s="25" t="s">
        <v>6</v>
      </c>
    </row>
    <row r="33" customFormat="false" ht="12.75" hidden="false" customHeight="false" outlineLevel="0" collapsed="false">
      <c r="A33" s="16" t="n">
        <f aca="false">A32+1</f>
        <v>32</v>
      </c>
      <c r="B33" s="20" t="s">
        <v>7</v>
      </c>
      <c r="C33" s="70" t="n">
        <f aca="false">C32+5</f>
        <v>42199</v>
      </c>
      <c r="D33" s="24" t="s">
        <v>428</v>
      </c>
      <c r="E33" s="25" t="s">
        <v>18</v>
      </c>
    </row>
    <row r="34" customFormat="false" ht="12.75" hidden="false" customHeight="false" outlineLevel="0" collapsed="false">
      <c r="A34" s="16" t="n">
        <f aca="false">A33+1</f>
        <v>33</v>
      </c>
      <c r="B34" s="20" t="s">
        <v>151</v>
      </c>
      <c r="C34" s="70" t="n">
        <f aca="false">C33+2</f>
        <v>42201</v>
      </c>
      <c r="D34" s="24" t="s">
        <v>428</v>
      </c>
      <c r="E34" s="25" t="s">
        <v>425</v>
      </c>
    </row>
    <row r="35" customFormat="false" ht="13.5" hidden="false" customHeight="false" outlineLevel="0" collapsed="false">
      <c r="A35" s="35"/>
      <c r="B35" s="42"/>
      <c r="C35" s="73"/>
      <c r="D35" s="283"/>
      <c r="E35" s="284"/>
    </row>
    <row r="36" customFormat="false" ht="12.75" hidden="false" customHeight="false" outlineLevel="0" collapsed="false">
      <c r="A36" s="39"/>
      <c r="B36" s="39"/>
      <c r="C36" s="285"/>
      <c r="D36" s="44"/>
      <c r="E36" s="44"/>
    </row>
    <row r="37" customFormat="false" ht="13.5" hidden="false" customHeight="false" outlineLevel="0" collapsed="false">
      <c r="A37" s="113"/>
      <c r="B37" s="113"/>
      <c r="C37" s="113"/>
      <c r="D37" s="113"/>
      <c r="E37" s="113"/>
    </row>
    <row r="38" customFormat="false" ht="13.5" hidden="false" customHeight="false" outlineLevel="0" collapsed="false">
      <c r="A38" s="5" t="s">
        <v>67</v>
      </c>
      <c r="B38" s="6" t="s">
        <v>71</v>
      </c>
      <c r="C38" s="7" t="s">
        <v>277</v>
      </c>
      <c r="D38" s="7" t="s">
        <v>69</v>
      </c>
      <c r="E38" s="8" t="s">
        <v>70</v>
      </c>
    </row>
    <row r="39" customFormat="false" ht="12.75" hidden="false" customHeight="false" outlineLevel="0" collapsed="false">
      <c r="A39" s="53" t="n">
        <v>1</v>
      </c>
      <c r="B39" s="54" t="s">
        <v>75</v>
      </c>
      <c r="C39" s="55" t="n">
        <v>42094</v>
      </c>
      <c r="D39" s="208" t="s">
        <v>429</v>
      </c>
      <c r="E39" s="209" t="n">
        <v>0.1</v>
      </c>
    </row>
    <row r="40" customFormat="false" ht="12.75" hidden="false" customHeight="false" outlineLevel="0" collapsed="false">
      <c r="A40" s="62" t="n">
        <v>2</v>
      </c>
      <c r="B40" s="63" t="s">
        <v>75</v>
      </c>
      <c r="C40" s="64" t="n">
        <v>42099</v>
      </c>
      <c r="D40" s="210" t="s">
        <v>430</v>
      </c>
      <c r="E40" s="211" t="n">
        <v>0.1</v>
      </c>
    </row>
    <row r="41" customFormat="false" ht="12.75" hidden="false" customHeight="false" outlineLevel="0" collapsed="false">
      <c r="A41" s="62" t="n">
        <v>3</v>
      </c>
      <c r="B41" s="63" t="s">
        <v>75</v>
      </c>
      <c r="C41" s="64" t="n">
        <v>42115</v>
      </c>
      <c r="D41" s="210" t="s">
        <v>431</v>
      </c>
      <c r="E41" s="211" t="n">
        <v>0.1</v>
      </c>
    </row>
    <row r="42" customFormat="false" ht="26.25" hidden="false" customHeight="false" outlineLevel="0" collapsed="false">
      <c r="A42" s="83" t="n">
        <v>4</v>
      </c>
      <c r="B42" s="286" t="s">
        <v>75</v>
      </c>
      <c r="C42" s="287" t="n">
        <v>42124</v>
      </c>
      <c r="D42" s="288" t="s">
        <v>432</v>
      </c>
      <c r="E42" s="289" t="n">
        <v>0.15</v>
      </c>
    </row>
    <row r="43" customFormat="false" ht="38.25" hidden="false" customHeight="false" outlineLevel="0" collapsed="false">
      <c r="A43" s="53" t="n">
        <v>5</v>
      </c>
      <c r="B43" s="54" t="s">
        <v>75</v>
      </c>
      <c r="C43" s="55" t="n">
        <v>42130</v>
      </c>
      <c r="D43" s="208" t="s">
        <v>433</v>
      </c>
      <c r="E43" s="209" t="n">
        <v>0.15</v>
      </c>
    </row>
    <row r="44" customFormat="false" ht="12.75" hidden="false" customHeight="false" outlineLevel="0" collapsed="false">
      <c r="A44" s="213" t="n">
        <v>6</v>
      </c>
      <c r="B44" s="63" t="s">
        <v>75</v>
      </c>
      <c r="C44" s="290" t="n">
        <v>42140</v>
      </c>
      <c r="D44" s="210" t="s">
        <v>434</v>
      </c>
      <c r="E44" s="291" t="n">
        <v>0.1</v>
      </c>
    </row>
    <row r="45" customFormat="false" ht="12.75" hidden="false" customHeight="false" outlineLevel="0" collapsed="false">
      <c r="A45" s="167" t="n">
        <v>7</v>
      </c>
      <c r="B45" s="97" t="s">
        <v>75</v>
      </c>
      <c r="C45" s="176" t="n">
        <v>42143</v>
      </c>
      <c r="D45" s="165" t="s">
        <v>435</v>
      </c>
      <c r="E45" s="166" t="n">
        <v>0.02</v>
      </c>
    </row>
    <row r="46" customFormat="false" ht="12.75" hidden="false" customHeight="false" outlineLevel="0" collapsed="false">
      <c r="A46" s="167" t="n">
        <v>8</v>
      </c>
      <c r="B46" s="97" t="s">
        <v>75</v>
      </c>
      <c r="C46" s="176" t="n">
        <v>42159</v>
      </c>
      <c r="D46" s="165" t="s">
        <v>436</v>
      </c>
      <c r="E46" s="166" t="n">
        <v>0.08</v>
      </c>
    </row>
    <row r="47" customFormat="false" ht="13.5" hidden="false" customHeight="false" outlineLevel="0" collapsed="false">
      <c r="A47" s="292" t="n">
        <v>9</v>
      </c>
      <c r="B47" s="101" t="s">
        <v>75</v>
      </c>
      <c r="C47" s="293" t="n">
        <v>42162</v>
      </c>
      <c r="D47" s="294" t="s">
        <v>437</v>
      </c>
      <c r="E47" s="295" t="n">
        <v>0.1</v>
      </c>
    </row>
    <row r="48" customFormat="false" ht="12.75" hidden="false" customHeight="false" outlineLevel="0" collapsed="false">
      <c r="A48" s="296" t="n">
        <v>10</v>
      </c>
      <c r="B48" s="106" t="s">
        <v>75</v>
      </c>
      <c r="C48" s="175" t="n">
        <v>42171</v>
      </c>
      <c r="D48" s="163" t="s">
        <v>438</v>
      </c>
      <c r="E48" s="297" t="n">
        <v>0.15</v>
      </c>
    </row>
    <row r="49" customFormat="false" ht="12.75" hidden="false" customHeight="false" outlineLevel="0" collapsed="false">
      <c r="A49" s="30" t="n">
        <v>11</v>
      </c>
      <c r="B49" s="97" t="s">
        <v>75</v>
      </c>
      <c r="C49" s="176" t="n">
        <v>42177</v>
      </c>
      <c r="D49" s="165" t="s">
        <v>439</v>
      </c>
      <c r="E49" s="177" t="n">
        <v>0.15</v>
      </c>
    </row>
    <row r="50" customFormat="false" ht="38.25" hidden="false" customHeight="false" outlineLevel="0" collapsed="false">
      <c r="A50" s="30" t="n">
        <v>12</v>
      </c>
      <c r="B50" s="97" t="s">
        <v>440</v>
      </c>
      <c r="C50" s="98" t="n">
        <v>42182</v>
      </c>
      <c r="D50" s="165" t="s">
        <v>441</v>
      </c>
      <c r="E50" s="168" t="n">
        <v>0.2</v>
      </c>
    </row>
    <row r="51" customFormat="false" ht="12.75" hidden="false" customHeight="false" outlineLevel="0" collapsed="false">
      <c r="A51" s="30" t="n">
        <v>13</v>
      </c>
      <c r="B51" s="97" t="s">
        <v>75</v>
      </c>
      <c r="C51" s="176" t="n">
        <v>42192</v>
      </c>
      <c r="D51" s="165" t="s">
        <v>442</v>
      </c>
      <c r="E51" s="177" t="n">
        <v>0.1</v>
      </c>
      <c r="H51" s="179"/>
      <c r="M51" s="219"/>
    </row>
    <row r="52" customFormat="false" ht="12.75" hidden="false" customHeight="false" outlineLevel="0" collapsed="false">
      <c r="A52" s="30" t="n">
        <v>14</v>
      </c>
      <c r="B52" s="97" t="s">
        <v>75</v>
      </c>
      <c r="C52" s="176" t="n">
        <v>42196</v>
      </c>
      <c r="D52" s="165" t="s">
        <v>443</v>
      </c>
      <c r="E52" s="177" t="n">
        <v>0.1</v>
      </c>
    </row>
    <row r="53" customFormat="false" ht="13.5" hidden="false" customHeight="false" outlineLevel="0" collapsed="false">
      <c r="A53" s="72" t="n">
        <v>15</v>
      </c>
      <c r="B53" s="108" t="s">
        <v>75</v>
      </c>
      <c r="C53" s="180" t="n">
        <v>42199</v>
      </c>
      <c r="D53" s="172" t="s">
        <v>444</v>
      </c>
      <c r="E53" s="181" t="n">
        <v>0.1</v>
      </c>
    </row>
  </sheetData>
  <mergeCells count="2">
    <mergeCell ref="D4:E6"/>
    <mergeCell ref="D13:E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6" activePane="bottomRight" state="frozen"/>
      <selection pane="topLeft" activeCell="A1" activeCellId="0" sqref="A1"/>
      <selection pane="topRight" activeCell="B1" activeCellId="0" sqref="B1"/>
      <selection pane="bottomLeft" activeCell="A46" activeCellId="0" sqref="A46"/>
      <selection pane="bottomRight" activeCell="A58" activeCellId="0" sqref="A58"/>
    </sheetView>
  </sheetViews>
  <sheetFormatPr defaultRowHeight="12.75" zeroHeight="false" outlineLevelRow="0" outlineLevelCol="0"/>
  <cols>
    <col collapsed="false" customWidth="true" hidden="false" outlineLevel="0" max="1" min="1" style="298" width="11.42"/>
    <col collapsed="false" customWidth="true" hidden="false" outlineLevel="0" max="2" min="2" style="0" width="10.67"/>
    <col collapsed="false" customWidth="true" hidden="false" outlineLevel="0" max="3" min="3" style="0" width="11.71"/>
    <col collapsed="false" customWidth="true" hidden="false" outlineLevel="0" max="4" min="4" style="0" width="27.14"/>
    <col collapsed="false" customWidth="true" hidden="false" outlineLevel="0" max="5" min="5" style="0" width="19.57"/>
    <col collapsed="false" customWidth="true" hidden="false" outlineLevel="0" max="6" min="6" style="0" width="10.67"/>
    <col collapsed="false" customWidth="false" hidden="false" outlineLevel="0" max="7" min="7" style="0" width="11.57"/>
    <col collapsed="false" customWidth="true" hidden="false" outlineLevel="0" max="1025" min="8" style="0" width="10.67"/>
  </cols>
  <sheetData>
    <row r="1" customFormat="false" ht="13.5" hidden="false" customHeight="false" outlineLevel="0" collapsed="false">
      <c r="A1" s="162" t="s">
        <v>0</v>
      </c>
      <c r="B1" s="221" t="s">
        <v>445</v>
      </c>
      <c r="C1" s="221" t="s">
        <v>1</v>
      </c>
      <c r="D1" s="221" t="s">
        <v>2</v>
      </c>
      <c r="E1" s="222" t="s">
        <v>446</v>
      </c>
    </row>
    <row r="2" customFormat="false" ht="12.75" hidden="false" customHeight="false" outlineLevel="0" collapsed="false">
      <c r="A2" s="9" t="n">
        <v>1</v>
      </c>
      <c r="B2" s="299" t="s">
        <v>447</v>
      </c>
      <c r="C2" s="10" t="n">
        <v>42088</v>
      </c>
      <c r="D2" s="300" t="s">
        <v>448</v>
      </c>
      <c r="E2" s="301"/>
    </row>
    <row r="3" customFormat="false" ht="12.75" hidden="false" customHeight="false" outlineLevel="0" collapsed="false">
      <c r="A3" s="16" t="n">
        <v>2</v>
      </c>
      <c r="B3" s="256" t="s">
        <v>449</v>
      </c>
      <c r="C3" s="17" t="n">
        <f aca="false">C2+5</f>
        <v>42093</v>
      </c>
      <c r="D3" s="23" t="n">
        <v>1.1</v>
      </c>
      <c r="E3" s="25"/>
    </row>
    <row r="4" customFormat="false" ht="12.75" hidden="false" customHeight="false" outlineLevel="0" collapsed="false">
      <c r="A4" s="16" t="n">
        <v>3</v>
      </c>
      <c r="B4" s="256" t="s">
        <v>447</v>
      </c>
      <c r="C4" s="17" t="n">
        <f aca="false">C3+2</f>
        <v>42095</v>
      </c>
      <c r="D4" s="24" t="n">
        <v>1.2</v>
      </c>
      <c r="E4" s="302"/>
    </row>
    <row r="5" customFormat="false" ht="12.75" hidden="false" customHeight="false" outlineLevel="0" collapsed="false">
      <c r="A5" s="16" t="n">
        <v>4</v>
      </c>
      <c r="B5" s="256" t="s">
        <v>449</v>
      </c>
      <c r="C5" s="17" t="n">
        <f aca="false">C4+5</f>
        <v>42100</v>
      </c>
      <c r="D5" s="303" t="s">
        <v>450</v>
      </c>
      <c r="E5" s="303"/>
    </row>
    <row r="6" customFormat="false" ht="12.75" hidden="false" customHeight="false" outlineLevel="0" collapsed="false">
      <c r="A6" s="16" t="n">
        <v>5</v>
      </c>
      <c r="B6" s="256" t="s">
        <v>447</v>
      </c>
      <c r="C6" s="17" t="n">
        <f aca="false">C5+2</f>
        <v>42102</v>
      </c>
      <c r="D6" s="303"/>
      <c r="E6" s="303"/>
    </row>
    <row r="7" customFormat="false" ht="12.75" hidden="false" customHeight="false" outlineLevel="0" collapsed="false">
      <c r="A7" s="16" t="n">
        <v>6</v>
      </c>
      <c r="B7" s="256" t="s">
        <v>449</v>
      </c>
      <c r="C7" s="17" t="n">
        <f aca="false">C6+5</f>
        <v>42107</v>
      </c>
      <c r="D7" s="23" t="n">
        <v>1.2</v>
      </c>
      <c r="E7" s="25"/>
    </row>
    <row r="8" customFormat="false" ht="12.75" hidden="false" customHeight="false" outlineLevel="0" collapsed="false">
      <c r="A8" s="16" t="n">
        <v>7</v>
      </c>
      <c r="B8" s="256" t="s">
        <v>447</v>
      </c>
      <c r="C8" s="17" t="n">
        <f aca="false">C7+2</f>
        <v>42109</v>
      </c>
      <c r="D8" s="24" t="n">
        <v>1.3</v>
      </c>
      <c r="E8" s="25"/>
    </row>
    <row r="9" customFormat="false" ht="12.75" hidden="false" customHeight="false" outlineLevel="0" collapsed="false">
      <c r="A9" s="16" t="n">
        <v>8</v>
      </c>
      <c r="B9" s="256" t="s">
        <v>449</v>
      </c>
      <c r="C9" s="17" t="n">
        <f aca="false">C8+5</f>
        <v>42114</v>
      </c>
      <c r="D9" s="23" t="n">
        <v>1.3</v>
      </c>
      <c r="E9" s="25"/>
    </row>
    <row r="10" customFormat="false" ht="12.75" hidden="false" customHeight="false" outlineLevel="0" collapsed="false">
      <c r="A10" s="16" t="n">
        <v>9</v>
      </c>
      <c r="B10" s="256" t="s">
        <v>447</v>
      </c>
      <c r="C10" s="17" t="n">
        <f aca="false">C9+2</f>
        <v>42116</v>
      </c>
      <c r="D10" s="23" t="n">
        <v>1.4</v>
      </c>
      <c r="E10" s="25"/>
    </row>
    <row r="11" customFormat="false" ht="12.75" hidden="false" customHeight="false" outlineLevel="0" collapsed="false">
      <c r="A11" s="16" t="n">
        <v>10</v>
      </c>
      <c r="B11" s="256" t="s">
        <v>449</v>
      </c>
      <c r="C11" s="17" t="n">
        <f aca="false">C10+5</f>
        <v>42121</v>
      </c>
      <c r="D11" s="23" t="n">
        <v>1.4</v>
      </c>
      <c r="E11" s="304"/>
    </row>
    <row r="12" customFormat="false" ht="12.75" hidden="false" customHeight="false" outlineLevel="0" collapsed="false">
      <c r="A12" s="16" t="n">
        <v>11</v>
      </c>
      <c r="B12" s="256" t="s">
        <v>447</v>
      </c>
      <c r="C12" s="17" t="n">
        <f aca="false">C11+2</f>
        <v>42123</v>
      </c>
      <c r="D12" s="23" t="n">
        <v>1.5</v>
      </c>
      <c r="E12" s="304"/>
    </row>
    <row r="13" customFormat="false" ht="12.75" hidden="false" customHeight="false" outlineLevel="0" collapsed="false">
      <c r="A13" s="16" t="n">
        <v>12</v>
      </c>
      <c r="B13" s="256" t="s">
        <v>449</v>
      </c>
      <c r="C13" s="17" t="n">
        <f aca="false">C12+5</f>
        <v>42128</v>
      </c>
      <c r="D13" s="23" t="s">
        <v>451</v>
      </c>
      <c r="E13" s="31" t="s">
        <v>452</v>
      </c>
    </row>
    <row r="14" customFormat="false" ht="12.75" hidden="false" customHeight="false" outlineLevel="0" collapsed="false">
      <c r="A14" s="16" t="n">
        <v>13</v>
      </c>
      <c r="B14" s="256" t="s">
        <v>447</v>
      </c>
      <c r="C14" s="17" t="n">
        <f aca="false">C13+2</f>
        <v>42130</v>
      </c>
      <c r="D14" s="23" t="n">
        <v>1.6</v>
      </c>
      <c r="E14" s="31"/>
    </row>
    <row r="15" customFormat="false" ht="12.75" hidden="false" customHeight="false" outlineLevel="0" collapsed="false">
      <c r="A15" s="16" t="n">
        <v>14</v>
      </c>
      <c r="B15" s="256" t="s">
        <v>449</v>
      </c>
      <c r="C15" s="17" t="n">
        <f aca="false">C14+5</f>
        <v>42135</v>
      </c>
      <c r="D15" s="23" t="n">
        <v>1.6</v>
      </c>
      <c r="E15" s="25"/>
    </row>
    <row r="16" customFormat="false" ht="12.75" hidden="false" customHeight="false" outlineLevel="0" collapsed="false">
      <c r="A16" s="16" t="n">
        <v>15</v>
      </c>
      <c r="B16" s="256" t="s">
        <v>447</v>
      </c>
      <c r="C16" s="17" t="n">
        <f aca="false">C15+2</f>
        <v>42137</v>
      </c>
      <c r="D16" s="32" t="n">
        <v>2.1</v>
      </c>
      <c r="E16" s="305"/>
    </row>
    <row r="17" customFormat="false" ht="12.75" hidden="false" customHeight="false" outlineLevel="0" collapsed="false">
      <c r="A17" s="16" t="n">
        <v>16</v>
      </c>
      <c r="B17" s="256" t="s">
        <v>449</v>
      </c>
      <c r="C17" s="17" t="n">
        <f aca="false">C16+5</f>
        <v>42142</v>
      </c>
      <c r="D17" s="23" t="n">
        <v>2.1</v>
      </c>
      <c r="E17" s="305"/>
    </row>
    <row r="18" customFormat="false" ht="12.75" hidden="false" customHeight="false" outlineLevel="0" collapsed="false">
      <c r="A18" s="16" t="n">
        <v>17</v>
      </c>
      <c r="B18" s="256" t="s">
        <v>447</v>
      </c>
      <c r="C18" s="17" t="n">
        <f aca="false">C17+2</f>
        <v>42144</v>
      </c>
      <c r="D18" s="23" t="n">
        <v>2.1</v>
      </c>
      <c r="E18" s="19"/>
    </row>
    <row r="19" customFormat="false" ht="12.75" hidden="false" customHeight="false" outlineLevel="0" collapsed="false">
      <c r="A19" s="16" t="n">
        <v>18</v>
      </c>
      <c r="B19" s="256" t="s">
        <v>449</v>
      </c>
      <c r="C19" s="17" t="n">
        <f aca="false">C18+5</f>
        <v>42149</v>
      </c>
      <c r="D19" s="23" t="n">
        <v>2.2</v>
      </c>
      <c r="E19" s="29"/>
    </row>
    <row r="20" customFormat="false" ht="12.75" hidden="false" customHeight="false" outlineLevel="0" collapsed="false">
      <c r="A20" s="16" t="n">
        <v>19</v>
      </c>
      <c r="B20" s="256" t="s">
        <v>447</v>
      </c>
      <c r="C20" s="17" t="n">
        <f aca="false">C19+2</f>
        <v>42151</v>
      </c>
      <c r="D20" s="23" t="n">
        <v>2.2</v>
      </c>
      <c r="E20" s="19"/>
    </row>
    <row r="21" customFormat="false" ht="12.75" hidden="false" customHeight="false" outlineLevel="0" collapsed="false">
      <c r="A21" s="16" t="n">
        <v>20</v>
      </c>
      <c r="B21" s="256" t="s">
        <v>449</v>
      </c>
      <c r="C21" s="17" t="n">
        <f aca="false">C20+5</f>
        <v>42156</v>
      </c>
      <c r="D21" s="23" t="n">
        <v>2.2</v>
      </c>
      <c r="E21" s="305"/>
    </row>
    <row r="22" customFormat="false" ht="12.75" hidden="false" customHeight="false" outlineLevel="0" collapsed="false">
      <c r="A22" s="16" t="n">
        <v>21</v>
      </c>
      <c r="B22" s="256" t="s">
        <v>447</v>
      </c>
      <c r="C22" s="17" t="n">
        <f aca="false">C21+2</f>
        <v>42158</v>
      </c>
      <c r="D22" s="23" t="n">
        <v>2.3</v>
      </c>
      <c r="E22" s="305"/>
    </row>
    <row r="23" customFormat="false" ht="12.75" hidden="false" customHeight="false" outlineLevel="0" collapsed="false">
      <c r="A23" s="16" t="n">
        <v>22</v>
      </c>
      <c r="B23" s="256" t="s">
        <v>449</v>
      </c>
      <c r="C23" s="17" t="n">
        <f aca="false">C22+5</f>
        <v>42163</v>
      </c>
      <c r="D23" s="23" t="s">
        <v>453</v>
      </c>
      <c r="E23" s="19"/>
    </row>
    <row r="24" customFormat="false" ht="12.75" hidden="false" customHeight="true" outlineLevel="0" collapsed="false">
      <c r="A24" s="16" t="n">
        <v>23</v>
      </c>
      <c r="B24" s="256" t="s">
        <v>447</v>
      </c>
      <c r="C24" s="17" t="n">
        <f aca="false">C23+2</f>
        <v>42165</v>
      </c>
      <c r="D24" s="23" t="n">
        <v>2.3</v>
      </c>
      <c r="E24" s="306" t="s">
        <v>452</v>
      </c>
      <c r="F24" s="307" t="n">
        <v>42176</v>
      </c>
    </row>
    <row r="25" customFormat="false" ht="12.75" hidden="false" customHeight="false" outlineLevel="0" collapsed="false">
      <c r="A25" s="16" t="n">
        <v>24</v>
      </c>
      <c r="B25" s="256" t="s">
        <v>449</v>
      </c>
      <c r="C25" s="17" t="n">
        <f aca="false">C24+5</f>
        <v>42170</v>
      </c>
      <c r="D25" s="23" t="n">
        <v>2.4</v>
      </c>
      <c r="E25" s="306"/>
    </row>
    <row r="26" customFormat="false" ht="12.75" hidden="false" customHeight="false" outlineLevel="0" collapsed="false">
      <c r="A26" s="16" t="n">
        <v>25</v>
      </c>
      <c r="B26" s="256" t="s">
        <v>447</v>
      </c>
      <c r="C26" s="17" t="n">
        <f aca="false">C25+2</f>
        <v>42172</v>
      </c>
      <c r="D26" s="23" t="n">
        <v>2.4</v>
      </c>
      <c r="E26" s="153"/>
    </row>
    <row r="27" customFormat="false" ht="12.75" hidden="false" customHeight="false" outlineLevel="0" collapsed="false">
      <c r="A27" s="16" t="n">
        <v>26</v>
      </c>
      <c r="B27" s="256" t="s">
        <v>449</v>
      </c>
      <c r="C27" s="17" t="n">
        <f aca="false">C26+5</f>
        <v>42177</v>
      </c>
      <c r="D27" s="23" t="n">
        <v>2.4</v>
      </c>
      <c r="E27" s="19"/>
    </row>
    <row r="28" customFormat="false" ht="12.75" hidden="false" customHeight="false" outlineLevel="0" collapsed="false">
      <c r="A28" s="16" t="n">
        <v>27</v>
      </c>
      <c r="B28" s="256" t="s">
        <v>447</v>
      </c>
      <c r="C28" s="17" t="n">
        <f aca="false">C27+2</f>
        <v>42179</v>
      </c>
      <c r="D28" s="23" t="n">
        <v>3.1</v>
      </c>
      <c r="E28" s="19"/>
    </row>
    <row r="29" customFormat="false" ht="12.75" hidden="false" customHeight="false" outlineLevel="0" collapsed="false">
      <c r="A29" s="16" t="n">
        <v>28</v>
      </c>
      <c r="B29" s="256" t="s">
        <v>449</v>
      </c>
      <c r="C29" s="17" t="n">
        <f aca="false">C28+5</f>
        <v>42184</v>
      </c>
      <c r="D29" s="23" t="n">
        <v>3.1</v>
      </c>
      <c r="E29" s="19"/>
    </row>
    <row r="30" customFormat="false" ht="12.75" hidden="false" customHeight="false" outlineLevel="0" collapsed="false">
      <c r="A30" s="16" t="n">
        <v>29</v>
      </c>
      <c r="B30" s="256" t="s">
        <v>447</v>
      </c>
      <c r="C30" s="17" t="n">
        <f aca="false">C29+2</f>
        <v>42186</v>
      </c>
      <c r="D30" s="23" t="n">
        <v>3.1</v>
      </c>
      <c r="E30" s="302"/>
    </row>
    <row r="31" customFormat="false" ht="12.75" hidden="false" customHeight="false" outlineLevel="0" collapsed="false">
      <c r="A31" s="16" t="n">
        <v>30</v>
      </c>
      <c r="B31" s="256" t="s">
        <v>449</v>
      </c>
      <c r="C31" s="17" t="n">
        <f aca="false">C30+5</f>
        <v>42191</v>
      </c>
      <c r="D31" s="23" t="s">
        <v>454</v>
      </c>
      <c r="E31" s="19"/>
    </row>
    <row r="32" customFormat="false" ht="12.75" hidden="false" customHeight="false" outlineLevel="0" collapsed="false">
      <c r="A32" s="16" t="n">
        <v>31</v>
      </c>
      <c r="B32" s="256" t="s">
        <v>447</v>
      </c>
      <c r="C32" s="17" t="n">
        <f aca="false">C31+2</f>
        <v>42193</v>
      </c>
      <c r="D32" s="23" t="n">
        <v>3.2</v>
      </c>
      <c r="E32" s="19"/>
    </row>
    <row r="33" customFormat="false" ht="12.75" hidden="false" customHeight="false" outlineLevel="0" collapsed="false">
      <c r="A33" s="16" t="n">
        <v>32</v>
      </c>
      <c r="B33" s="256" t="s">
        <v>449</v>
      </c>
      <c r="C33" s="17" t="n">
        <f aca="false">C32+5</f>
        <v>42198</v>
      </c>
      <c r="D33" s="23" t="s">
        <v>27</v>
      </c>
      <c r="E33" s="305"/>
    </row>
    <row r="34" customFormat="false" ht="12.75" hidden="false" customHeight="false" outlineLevel="0" collapsed="false">
      <c r="A34" s="16" t="n">
        <v>33</v>
      </c>
      <c r="B34" s="256" t="s">
        <v>447</v>
      </c>
      <c r="C34" s="17" t="n">
        <f aca="false">C33+2</f>
        <v>42200</v>
      </c>
      <c r="D34" s="24" t="n">
        <v>3.2</v>
      </c>
      <c r="E34" s="305"/>
    </row>
    <row r="35" customFormat="false" ht="12.75" hidden="false" customHeight="false" outlineLevel="0" collapsed="false">
      <c r="A35" s="16" t="n">
        <v>34</v>
      </c>
      <c r="B35" s="256" t="s">
        <v>449</v>
      </c>
      <c r="C35" s="17" t="n">
        <f aca="false">C34+5</f>
        <v>42205</v>
      </c>
      <c r="D35" s="23"/>
      <c r="E35" s="308" t="s">
        <v>452</v>
      </c>
    </row>
    <row r="36" customFormat="false" ht="13.5" hidden="false" customHeight="false" outlineLevel="0" collapsed="false">
      <c r="A36" s="35" t="n">
        <v>35</v>
      </c>
      <c r="B36" s="309" t="s">
        <v>447</v>
      </c>
      <c r="C36" s="36" t="n">
        <f aca="false">C35+2</f>
        <v>42207</v>
      </c>
      <c r="D36" s="310"/>
      <c r="E36" s="311"/>
    </row>
    <row r="37" customFormat="false" ht="12.75" hidden="false" customHeight="false" outlineLevel="0" collapsed="false">
      <c r="A37" s="39"/>
      <c r="B37" s="39"/>
      <c r="C37" s="40"/>
      <c r="D37" s="248"/>
      <c r="E37" s="39"/>
    </row>
    <row r="38" customFormat="false" ht="12.75" hidden="false" customHeight="false" outlineLevel="0" collapsed="false">
      <c r="A38" s="39"/>
      <c r="B38" s="39"/>
      <c r="C38" s="40"/>
      <c r="D38" s="248"/>
      <c r="E38" s="39"/>
    </row>
    <row r="39" customFormat="false" ht="12.75" hidden="false" customHeight="false" outlineLevel="0" collapsed="false">
      <c r="A39" s="312"/>
      <c r="B39" s="1"/>
      <c r="C39" s="1"/>
      <c r="D39" s="1"/>
      <c r="E39" s="1"/>
    </row>
    <row r="40" customFormat="false" ht="13.5" hidden="false" customHeight="false" outlineLevel="0" collapsed="false">
      <c r="A40" s="233" t="s">
        <v>66</v>
      </c>
      <c r="B40" s="233"/>
      <c r="C40" s="233"/>
      <c r="D40" s="233"/>
      <c r="E40" s="233"/>
    </row>
    <row r="41" customFormat="false" ht="13.5" hidden="false" customHeight="false" outlineLevel="0" collapsed="false">
      <c r="A41" s="5" t="s">
        <v>67</v>
      </c>
      <c r="B41" s="7" t="s">
        <v>71</v>
      </c>
      <c r="C41" s="7" t="s">
        <v>277</v>
      </c>
      <c r="D41" s="7" t="s">
        <v>69</v>
      </c>
      <c r="E41" s="8" t="s">
        <v>70</v>
      </c>
    </row>
    <row r="42" customFormat="false" ht="25.5" hidden="false" customHeight="false" outlineLevel="0" collapsed="false">
      <c r="A42" s="53" t="n">
        <v>1</v>
      </c>
      <c r="B42" s="54" t="s">
        <v>440</v>
      </c>
      <c r="C42" s="55" t="n">
        <v>42100</v>
      </c>
      <c r="D42" s="208" t="s">
        <v>455</v>
      </c>
      <c r="E42" s="313" t="n">
        <v>0.01</v>
      </c>
    </row>
    <row r="43" customFormat="false" ht="12.75" hidden="false" customHeight="false" outlineLevel="0" collapsed="false">
      <c r="A43" s="62" t="n">
        <v>2</v>
      </c>
      <c r="B43" s="63" t="s">
        <v>75</v>
      </c>
      <c r="C43" s="64" t="n">
        <v>42100</v>
      </c>
      <c r="D43" s="210" t="s">
        <v>456</v>
      </c>
      <c r="E43" s="314" t="n">
        <v>0.05</v>
      </c>
    </row>
    <row r="44" customFormat="false" ht="25.5" hidden="false" customHeight="false" outlineLevel="0" collapsed="false">
      <c r="A44" s="62" t="n">
        <v>3</v>
      </c>
      <c r="B44" s="63" t="s">
        <v>440</v>
      </c>
      <c r="C44" s="64" t="n">
        <v>42100</v>
      </c>
      <c r="D44" s="210" t="s">
        <v>457</v>
      </c>
      <c r="E44" s="314" t="n">
        <v>0.01</v>
      </c>
    </row>
    <row r="45" customFormat="false" ht="25.5" hidden="false" customHeight="false" outlineLevel="0" collapsed="false">
      <c r="A45" s="62" t="n">
        <v>4</v>
      </c>
      <c r="B45" s="63" t="s">
        <v>440</v>
      </c>
      <c r="C45" s="64" t="n">
        <v>42107</v>
      </c>
      <c r="D45" s="210" t="s">
        <v>458</v>
      </c>
      <c r="E45" s="314" t="n">
        <v>0.01</v>
      </c>
    </row>
    <row r="46" customFormat="false" ht="25.5" hidden="false" customHeight="false" outlineLevel="0" collapsed="false">
      <c r="A46" s="62" t="n">
        <v>5</v>
      </c>
      <c r="B46" s="63" t="s">
        <v>75</v>
      </c>
      <c r="C46" s="64" t="n">
        <v>42107</v>
      </c>
      <c r="D46" s="210" t="s">
        <v>459</v>
      </c>
      <c r="E46" s="314" t="n">
        <v>0.05</v>
      </c>
    </row>
    <row r="47" customFormat="false" ht="38.25" hidden="false" customHeight="false" outlineLevel="0" collapsed="false">
      <c r="A47" s="62" t="n">
        <v>6</v>
      </c>
      <c r="B47" s="63" t="s">
        <v>440</v>
      </c>
      <c r="C47" s="64" t="n">
        <v>42111</v>
      </c>
      <c r="D47" s="210" t="s">
        <v>460</v>
      </c>
      <c r="E47" s="314" t="n">
        <v>0.01</v>
      </c>
    </row>
    <row r="48" customFormat="false" ht="12.75" hidden="false" customHeight="false" outlineLevel="0" collapsed="false">
      <c r="A48" s="62" t="n">
        <v>7</v>
      </c>
      <c r="B48" s="63" t="s">
        <v>75</v>
      </c>
      <c r="C48" s="64" t="n">
        <v>42111</v>
      </c>
      <c r="D48" s="210" t="s">
        <v>461</v>
      </c>
      <c r="E48" s="314" t="n">
        <v>0.1</v>
      </c>
    </row>
    <row r="49" customFormat="false" ht="38.25" hidden="false" customHeight="false" outlineLevel="0" collapsed="false">
      <c r="A49" s="62" t="n">
        <v>8</v>
      </c>
      <c r="B49" s="63" t="s">
        <v>75</v>
      </c>
      <c r="C49" s="64" t="n">
        <v>42121</v>
      </c>
      <c r="D49" s="210" t="s">
        <v>462</v>
      </c>
      <c r="E49" s="314" t="n">
        <v>0.04</v>
      </c>
    </row>
    <row r="50" customFormat="false" ht="38.25" hidden="false" customHeight="false" outlineLevel="0" collapsed="false">
      <c r="A50" s="62" t="n">
        <v>9</v>
      </c>
      <c r="B50" s="63" t="s">
        <v>440</v>
      </c>
      <c r="C50" s="64" t="n">
        <v>42117</v>
      </c>
      <c r="D50" s="210" t="s">
        <v>463</v>
      </c>
      <c r="E50" s="314" t="n">
        <v>0.01</v>
      </c>
    </row>
    <row r="51" customFormat="false" ht="25.5" hidden="false" customHeight="false" outlineLevel="0" collapsed="false">
      <c r="A51" s="62" t="n">
        <v>10</v>
      </c>
      <c r="B51" s="63" t="s">
        <v>440</v>
      </c>
      <c r="C51" s="64" t="n">
        <v>42121</v>
      </c>
      <c r="D51" s="210" t="s">
        <v>464</v>
      </c>
      <c r="E51" s="314" t="n">
        <v>0.01</v>
      </c>
    </row>
    <row r="52" customFormat="false" ht="25.5" hidden="false" customHeight="false" outlineLevel="0" collapsed="false">
      <c r="A52" s="62" t="n">
        <v>11</v>
      </c>
      <c r="B52" s="63" t="s">
        <v>75</v>
      </c>
      <c r="C52" s="64" t="n">
        <v>42121</v>
      </c>
      <c r="D52" s="210" t="s">
        <v>465</v>
      </c>
      <c r="E52" s="314" t="n">
        <v>0.1</v>
      </c>
      <c r="F52" s="315" t="n">
        <f aca="false">SUM(E42:E52)</f>
        <v>0.4</v>
      </c>
    </row>
    <row r="53" customFormat="false" ht="25.5" hidden="false" customHeight="false" outlineLevel="0" collapsed="false">
      <c r="A53" s="62" t="n">
        <v>13</v>
      </c>
      <c r="B53" s="90" t="s">
        <v>75</v>
      </c>
      <c r="C53" s="64" t="n">
        <v>42153</v>
      </c>
      <c r="D53" s="210" t="s">
        <v>466</v>
      </c>
      <c r="E53" s="314" t="n">
        <v>0.25</v>
      </c>
    </row>
    <row r="54" customFormat="false" ht="12.75" hidden="false" customHeight="false" outlineLevel="0" collapsed="false">
      <c r="A54" s="316" t="n">
        <v>14</v>
      </c>
      <c r="B54" s="317" t="s">
        <v>75</v>
      </c>
      <c r="C54" s="318" t="n">
        <v>42165</v>
      </c>
      <c r="D54" s="319" t="s">
        <v>467</v>
      </c>
      <c r="E54" s="320" t="n">
        <v>0.25</v>
      </c>
    </row>
    <row r="55" customFormat="false" ht="12.75" hidden="false" customHeight="false" outlineLevel="0" collapsed="false">
      <c r="A55" s="316" t="n">
        <v>15</v>
      </c>
      <c r="B55" s="317" t="s">
        <v>75</v>
      </c>
      <c r="C55" s="321" t="n">
        <v>42170</v>
      </c>
      <c r="D55" s="319" t="s">
        <v>468</v>
      </c>
      <c r="E55" s="320" t="n">
        <v>0.25</v>
      </c>
    </row>
    <row r="56" customFormat="false" ht="12.75" hidden="false" customHeight="false" outlineLevel="0" collapsed="false">
      <c r="A56" s="316" t="n">
        <v>16</v>
      </c>
      <c r="B56" s="317" t="s">
        <v>75</v>
      </c>
      <c r="C56" s="321" t="n">
        <v>42180</v>
      </c>
      <c r="D56" s="319" t="s">
        <v>469</v>
      </c>
      <c r="E56" s="320" t="n">
        <v>0.25</v>
      </c>
    </row>
    <row r="57" customFormat="false" ht="12.75" hidden="false" customHeight="false" outlineLevel="0" collapsed="false">
      <c r="A57" s="316" t="n">
        <v>18</v>
      </c>
      <c r="B57" s="322" t="s">
        <v>75</v>
      </c>
      <c r="C57" s="321" t="n">
        <v>42197</v>
      </c>
      <c r="D57" s="319" t="s">
        <v>470</v>
      </c>
      <c r="E57" s="320" t="n">
        <v>0.3</v>
      </c>
    </row>
    <row r="58" customFormat="false" ht="25.5" hidden="false" customHeight="false" outlineLevel="0" collapsed="false">
      <c r="A58" s="316" t="n">
        <v>19</v>
      </c>
      <c r="B58" s="322" t="s">
        <v>75</v>
      </c>
      <c r="C58" s="321" t="n">
        <v>42200</v>
      </c>
      <c r="D58" s="319" t="s">
        <v>471</v>
      </c>
      <c r="E58" s="320" t="n">
        <v>0.3</v>
      </c>
    </row>
    <row r="59" customFormat="false" ht="13.5" hidden="false" customHeight="false" outlineLevel="0" collapsed="false">
      <c r="A59" s="323" t="n">
        <v>20</v>
      </c>
      <c r="B59" s="324" t="s">
        <v>75</v>
      </c>
      <c r="C59" s="325" t="n">
        <v>42200</v>
      </c>
      <c r="D59" s="326" t="s">
        <v>472</v>
      </c>
      <c r="E59" s="327" t="n">
        <v>0.4</v>
      </c>
    </row>
  </sheetData>
  <mergeCells count="3">
    <mergeCell ref="D5:E6"/>
    <mergeCell ref="E13:E14"/>
    <mergeCell ref="A40:E40"/>
  </mergeCells>
  <printOptions headings="false" gridLines="false" gridLinesSet="true" horizontalCentered="true" verticalCentered="false"/>
  <pageMargins left="0.7875" right="0.7875" top="0.984722222222222" bottom="0.708333333333333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&amp;CESTRUCTURA Y REPRESENTACION DE DATOS
PLAN DE TRABAJO x SESION
SECUENCIA 2CM3</oddHeader>
    <oddFooter>&amp;L&amp;P/&amp;N
&amp;D&amp;R&amp;A/&amp;F</oddFooter>
  </headerFooter>
  <rowBreaks count="1" manualBreakCount="1">
    <brk id="38" man="true" max="16383" min="0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32" activePane="bottomRight" state="frozen"/>
      <selection pane="topLeft" activeCell="A1" activeCellId="0" sqref="A1"/>
      <selection pane="topRight" activeCell="C1" activeCellId="0" sqref="C1"/>
      <selection pane="bottomLeft" activeCell="A32" activeCellId="0" sqref="A32"/>
      <selection pane="bottomRight" activeCell="H46" activeCellId="0" sqref="H46"/>
    </sheetView>
  </sheetViews>
  <sheetFormatPr defaultRowHeight="12.75" zeroHeight="false" outlineLevelRow="0" outlineLevelCol="0"/>
  <cols>
    <col collapsed="false" customWidth="true" hidden="false" outlineLevel="0" max="1" min="1" style="138" width="7"/>
    <col collapsed="false" customWidth="true" hidden="false" outlineLevel="0" max="2" min="2" style="138" width="10.42"/>
    <col collapsed="false" customWidth="true" hidden="false" outlineLevel="0" max="3" min="3" style="138" width="9.71"/>
    <col collapsed="false" customWidth="true" hidden="false" outlineLevel="0" max="4" min="4" style="138" width="32.42"/>
    <col collapsed="false" customWidth="true" hidden="false" outlineLevel="0" max="5" min="5" style="138" width="19.71"/>
    <col collapsed="false" customWidth="true" hidden="false" outlineLevel="0" max="6" min="6" style="138" width="7.29"/>
    <col collapsed="false" customWidth="true" hidden="false" outlineLevel="0" max="7" min="7" style="138" width="5.57"/>
    <col collapsed="false" customWidth="true" hidden="false" outlineLevel="0" max="8" min="8" style="138" width="9.14"/>
    <col collapsed="false" customWidth="true" hidden="false" outlineLevel="0" max="9" min="9" style="138" width="10.29"/>
    <col collapsed="false" customWidth="true" hidden="false" outlineLevel="0" max="10" min="10" style="138" width="6.01"/>
    <col collapsed="false" customWidth="true" hidden="false" outlineLevel="0" max="11" min="11" style="138" width="6.71"/>
    <col collapsed="false" customWidth="true" hidden="false" outlineLevel="0" max="12" min="12" style="138" width="8"/>
    <col collapsed="false" customWidth="true" hidden="false" outlineLevel="0" max="1025" min="13" style="138" width="11.42"/>
  </cols>
  <sheetData>
    <row r="1" customFormat="false" ht="13.5" hidden="false" customHeight="false" outlineLevel="0" collapsed="false">
      <c r="A1" s="6" t="s">
        <v>420</v>
      </c>
      <c r="B1" s="6" t="s">
        <v>421</v>
      </c>
      <c r="C1" s="7" t="s">
        <v>1</v>
      </c>
      <c r="D1" s="7" t="s">
        <v>2</v>
      </c>
      <c r="E1" s="8" t="s">
        <v>3</v>
      </c>
      <c r="F1" s="47"/>
      <c r="G1" s="47"/>
      <c r="H1" s="47"/>
    </row>
    <row r="2" customFormat="false" ht="12.75" hidden="false" customHeight="false" outlineLevel="0" collapsed="false">
      <c r="A2" s="189" t="n">
        <v>1</v>
      </c>
      <c r="B2" s="328" t="s">
        <v>7</v>
      </c>
      <c r="C2" s="277" t="n">
        <v>41870</v>
      </c>
      <c r="D2" s="192" t="s">
        <v>422</v>
      </c>
      <c r="E2" s="278" t="s">
        <v>6</v>
      </c>
    </row>
    <row r="3" customFormat="false" ht="12.75" hidden="false" customHeight="false" outlineLevel="0" collapsed="false">
      <c r="A3" s="194" t="n">
        <f aca="false">A2+1</f>
        <v>2</v>
      </c>
      <c r="B3" s="276" t="s">
        <v>151</v>
      </c>
      <c r="C3" s="279" t="n">
        <f aca="false">C2+2</f>
        <v>41872</v>
      </c>
      <c r="D3" s="197" t="s">
        <v>150</v>
      </c>
      <c r="E3" s="198" t="s">
        <v>6</v>
      </c>
    </row>
    <row r="4" customFormat="false" ht="12.75" hidden="false" customHeight="false" outlineLevel="0" collapsed="false">
      <c r="A4" s="194" t="n">
        <f aca="false">A3+1</f>
        <v>3</v>
      </c>
      <c r="B4" s="276" t="s">
        <v>7</v>
      </c>
      <c r="C4" s="279" t="n">
        <f aca="false">C3+5</f>
        <v>41877</v>
      </c>
      <c r="D4" s="197" t="s">
        <v>153</v>
      </c>
      <c r="E4" s="201" t="s">
        <v>6</v>
      </c>
    </row>
    <row r="5" customFormat="false" ht="12.75" hidden="false" customHeight="false" outlineLevel="0" collapsed="false">
      <c r="A5" s="194" t="n">
        <f aca="false">A4+1</f>
        <v>4</v>
      </c>
      <c r="B5" s="276" t="s">
        <v>151</v>
      </c>
      <c r="C5" s="279" t="n">
        <f aca="false">C4+2</f>
        <v>41879</v>
      </c>
      <c r="D5" s="197" t="s">
        <v>424</v>
      </c>
      <c r="E5" s="198" t="s">
        <v>18</v>
      </c>
    </row>
    <row r="6" customFormat="false" ht="12.75" hidden="false" customHeight="false" outlineLevel="0" collapsed="false">
      <c r="A6" s="194" t="n">
        <f aca="false">A5+1</f>
        <v>5</v>
      </c>
      <c r="B6" s="276" t="s">
        <v>7</v>
      </c>
      <c r="C6" s="279" t="n">
        <f aca="false">C5+5</f>
        <v>41884</v>
      </c>
      <c r="D6" s="197" t="s">
        <v>424</v>
      </c>
      <c r="E6" s="201" t="s">
        <v>18</v>
      </c>
    </row>
    <row r="7" customFormat="false" ht="12.75" hidden="false" customHeight="false" outlineLevel="0" collapsed="false">
      <c r="A7" s="194" t="n">
        <f aca="false">A6+1</f>
        <v>6</v>
      </c>
      <c r="B7" s="276" t="s">
        <v>151</v>
      </c>
      <c r="C7" s="279" t="n">
        <f aca="false">C6+2</f>
        <v>41886</v>
      </c>
      <c r="D7" s="197" t="n">
        <v>2.1</v>
      </c>
      <c r="E7" s="198" t="s">
        <v>6</v>
      </c>
    </row>
    <row r="8" customFormat="false" ht="12.75" hidden="false" customHeight="false" outlineLevel="0" collapsed="false">
      <c r="A8" s="194" t="n">
        <f aca="false">A7+1</f>
        <v>7</v>
      </c>
      <c r="B8" s="276" t="s">
        <v>7</v>
      </c>
      <c r="C8" s="279" t="n">
        <f aca="false">C7+5</f>
        <v>41891</v>
      </c>
      <c r="D8" s="197" t="n">
        <v>2.2</v>
      </c>
      <c r="E8" s="201" t="s">
        <v>6</v>
      </c>
    </row>
    <row r="9" customFormat="false" ht="12.75" hidden="false" customHeight="false" outlineLevel="0" collapsed="false">
      <c r="A9" s="194" t="n">
        <f aca="false">A8+1</f>
        <v>8</v>
      </c>
      <c r="B9" s="276" t="s">
        <v>151</v>
      </c>
      <c r="C9" s="279" t="n">
        <f aca="false">C8+2</f>
        <v>41893</v>
      </c>
      <c r="D9" s="197" t="n">
        <v>2.3</v>
      </c>
      <c r="E9" s="201" t="s">
        <v>6</v>
      </c>
    </row>
    <row r="10" customFormat="false" ht="12.75" hidden="false" customHeight="false" outlineLevel="0" collapsed="false">
      <c r="A10" s="194" t="n">
        <f aca="false">A9+1</f>
        <v>9</v>
      </c>
      <c r="B10" s="276" t="s">
        <v>7</v>
      </c>
      <c r="C10" s="279" t="n">
        <f aca="false">C9+5</f>
        <v>41898</v>
      </c>
      <c r="D10" s="329" t="s">
        <v>426</v>
      </c>
      <c r="E10" s="329"/>
    </row>
    <row r="11" customFormat="false" ht="12.75" hidden="false" customHeight="false" outlineLevel="0" collapsed="false">
      <c r="A11" s="194" t="n">
        <f aca="false">A10+1</f>
        <v>10</v>
      </c>
      <c r="B11" s="276" t="s">
        <v>151</v>
      </c>
      <c r="C11" s="279" t="n">
        <f aca="false">C10+2</f>
        <v>41900</v>
      </c>
      <c r="D11" s="197" t="n">
        <v>2.4</v>
      </c>
      <c r="E11" s="198" t="s">
        <v>6</v>
      </c>
    </row>
    <row r="12" customFormat="false" ht="12.75" hidden="false" customHeight="false" outlineLevel="0" collapsed="false">
      <c r="A12" s="194" t="n">
        <f aca="false">A11+1</f>
        <v>11</v>
      </c>
      <c r="B12" s="276" t="s">
        <v>7</v>
      </c>
      <c r="C12" s="279"/>
      <c r="D12" s="197"/>
      <c r="E12" s="201"/>
    </row>
    <row r="13" customFormat="false" ht="12.75" hidden="false" customHeight="false" outlineLevel="0" collapsed="false">
      <c r="A13" s="16" t="n">
        <f aca="false">A12+1</f>
        <v>12</v>
      </c>
      <c r="B13" s="256" t="s">
        <v>151</v>
      </c>
      <c r="C13" s="70" t="n">
        <v>41647</v>
      </c>
      <c r="D13" s="24"/>
      <c r="E13" s="22"/>
    </row>
    <row r="14" customFormat="false" ht="12.75" hidden="false" customHeight="false" outlineLevel="0" collapsed="false">
      <c r="A14" s="16" t="n">
        <f aca="false">A13+1</f>
        <v>13</v>
      </c>
      <c r="B14" s="256" t="s">
        <v>7</v>
      </c>
      <c r="C14" s="70" t="n">
        <f aca="false">C13+5</f>
        <v>41652</v>
      </c>
      <c r="D14" s="24" t="n">
        <v>3.4</v>
      </c>
      <c r="E14" s="282" t="s">
        <v>6</v>
      </c>
    </row>
    <row r="15" customFormat="false" ht="12.75" hidden="false" customHeight="false" outlineLevel="0" collapsed="false">
      <c r="A15" s="16" t="n">
        <f aca="false">A14+1</f>
        <v>14</v>
      </c>
      <c r="B15" s="256" t="s">
        <v>151</v>
      </c>
      <c r="C15" s="70" t="n">
        <f aca="false">C14+2</f>
        <v>41654</v>
      </c>
      <c r="D15" s="24" t="n">
        <v>3.4</v>
      </c>
      <c r="E15" s="153" t="s">
        <v>18</v>
      </c>
    </row>
    <row r="16" customFormat="false" ht="12.75" hidden="false" customHeight="false" outlineLevel="0" collapsed="false">
      <c r="A16" s="16" t="n">
        <f aca="false">A15+1</f>
        <v>15</v>
      </c>
      <c r="B16" s="256" t="s">
        <v>7</v>
      </c>
      <c r="C16" s="70" t="n">
        <f aca="false">C15+5</f>
        <v>41659</v>
      </c>
      <c r="D16" s="24" t="n">
        <v>3.4</v>
      </c>
      <c r="E16" s="25" t="s">
        <v>18</v>
      </c>
    </row>
    <row r="17" customFormat="false" ht="12.75" hidden="false" customHeight="false" outlineLevel="0" collapsed="false">
      <c r="A17" s="16" t="n">
        <f aca="false">A16+1</f>
        <v>16</v>
      </c>
      <c r="B17" s="256" t="s">
        <v>151</v>
      </c>
      <c r="C17" s="70" t="n">
        <f aca="false">C16+2</f>
        <v>41661</v>
      </c>
      <c r="D17" s="24" t="s">
        <v>427</v>
      </c>
      <c r="E17" s="25" t="s">
        <v>18</v>
      </c>
    </row>
    <row r="18" customFormat="false" ht="12.75" hidden="false" customHeight="false" outlineLevel="0" collapsed="false">
      <c r="A18" s="16" t="n">
        <f aca="false">A17+1</f>
        <v>17</v>
      </c>
      <c r="B18" s="256" t="s">
        <v>7</v>
      </c>
      <c r="C18" s="70" t="n">
        <f aca="false">C17+5</f>
        <v>41666</v>
      </c>
      <c r="D18" s="24" t="n">
        <v>4.1</v>
      </c>
      <c r="E18" s="22" t="s">
        <v>6</v>
      </c>
    </row>
    <row r="19" customFormat="false" ht="12.75" hidden="false" customHeight="false" outlineLevel="0" collapsed="false">
      <c r="A19" s="16" t="n">
        <f aca="false">A18+1</f>
        <v>18</v>
      </c>
      <c r="B19" s="256" t="s">
        <v>151</v>
      </c>
      <c r="C19" s="70" t="n">
        <f aca="false">C18+2</f>
        <v>41668</v>
      </c>
      <c r="D19" s="24" t="n">
        <v>4.2</v>
      </c>
      <c r="E19" s="22" t="s">
        <v>6</v>
      </c>
    </row>
    <row r="20" customFormat="false" ht="12.75" hidden="false" customHeight="false" outlineLevel="0" collapsed="false">
      <c r="A20" s="16" t="n">
        <f aca="false">A19+1</f>
        <v>19</v>
      </c>
      <c r="B20" s="256" t="s">
        <v>7</v>
      </c>
      <c r="C20" s="70" t="n">
        <f aca="false">C19+5</f>
        <v>41673</v>
      </c>
      <c r="D20" s="24" t="n">
        <v>4.3</v>
      </c>
      <c r="E20" s="25" t="s">
        <v>6</v>
      </c>
    </row>
    <row r="21" customFormat="false" ht="12.75" hidden="false" customHeight="false" outlineLevel="0" collapsed="false">
      <c r="A21" s="16" t="n">
        <f aca="false">A20+1</f>
        <v>20</v>
      </c>
      <c r="B21" s="256" t="s">
        <v>151</v>
      </c>
      <c r="C21" s="70" t="n">
        <f aca="false">C20+2</f>
        <v>41675</v>
      </c>
      <c r="D21" s="24" t="s">
        <v>427</v>
      </c>
      <c r="E21" s="22" t="s">
        <v>18</v>
      </c>
    </row>
    <row r="22" customFormat="false" ht="12.75" hidden="false" customHeight="false" outlineLevel="0" collapsed="false">
      <c r="A22" s="16" t="n">
        <f aca="false">A21+1</f>
        <v>21</v>
      </c>
      <c r="B22" s="256" t="s">
        <v>7</v>
      </c>
      <c r="C22" s="70" t="n">
        <f aca="false">C21+5</f>
        <v>41680</v>
      </c>
      <c r="D22" s="24" t="s">
        <v>427</v>
      </c>
      <c r="E22" s="22" t="s">
        <v>18</v>
      </c>
    </row>
    <row r="23" customFormat="false" ht="12.75" hidden="false" customHeight="false" outlineLevel="0" collapsed="false">
      <c r="A23" s="16" t="n">
        <f aca="false">A22+1</f>
        <v>22</v>
      </c>
      <c r="B23" s="256" t="s">
        <v>151</v>
      </c>
      <c r="C23" s="70" t="n">
        <f aca="false">C22+2</f>
        <v>41682</v>
      </c>
      <c r="D23" s="24" t="s">
        <v>427</v>
      </c>
      <c r="E23" s="22" t="s">
        <v>18</v>
      </c>
    </row>
    <row r="24" customFormat="false" ht="12.75" hidden="false" customHeight="true" outlineLevel="0" collapsed="false">
      <c r="A24" s="16" t="n">
        <f aca="false">A23+1</f>
        <v>23</v>
      </c>
      <c r="B24" s="256" t="s">
        <v>7</v>
      </c>
      <c r="C24" s="70" t="n">
        <f aca="false">C23+5</f>
        <v>41687</v>
      </c>
      <c r="D24" s="24" t="n">
        <v>5.1</v>
      </c>
      <c r="E24" s="22" t="s">
        <v>6</v>
      </c>
    </row>
    <row r="25" customFormat="false" ht="12.75" hidden="false" customHeight="false" outlineLevel="0" collapsed="false">
      <c r="A25" s="16" t="n">
        <f aca="false">A24+1</f>
        <v>24</v>
      </c>
      <c r="B25" s="256" t="s">
        <v>151</v>
      </c>
      <c r="C25" s="70" t="n">
        <f aca="false">C24+2</f>
        <v>41689</v>
      </c>
      <c r="D25" s="24" t="n">
        <v>5.2</v>
      </c>
      <c r="E25" s="25" t="s">
        <v>6</v>
      </c>
    </row>
    <row r="26" customFormat="false" ht="12.75" hidden="false" customHeight="false" outlineLevel="0" collapsed="false">
      <c r="A26" s="16" t="n">
        <f aca="false">A25+1</f>
        <v>25</v>
      </c>
      <c r="B26" s="256" t="s">
        <v>7</v>
      </c>
      <c r="C26" s="70" t="n">
        <f aca="false">C25+5</f>
        <v>41694</v>
      </c>
      <c r="D26" s="24" t="n">
        <v>5.3</v>
      </c>
      <c r="E26" s="25" t="s">
        <v>18</v>
      </c>
    </row>
    <row r="27" customFormat="false" ht="12.75" hidden="false" customHeight="false" outlineLevel="0" collapsed="false">
      <c r="A27" s="16" t="n">
        <f aca="false">A26+1</f>
        <v>26</v>
      </c>
      <c r="B27" s="256" t="s">
        <v>151</v>
      </c>
      <c r="C27" s="70" t="n">
        <f aca="false">C26+2</f>
        <v>41696</v>
      </c>
      <c r="D27" s="24" t="s">
        <v>428</v>
      </c>
      <c r="E27" s="25" t="s">
        <v>18</v>
      </c>
    </row>
    <row r="28" customFormat="false" ht="12.75" hidden="false" customHeight="false" outlineLevel="0" collapsed="false">
      <c r="A28" s="16" t="n">
        <f aca="false">A27+1</f>
        <v>27</v>
      </c>
      <c r="B28" s="256" t="s">
        <v>7</v>
      </c>
      <c r="C28" s="70" t="n">
        <f aca="false">C27+5</f>
        <v>41701</v>
      </c>
      <c r="D28" s="24" t="s">
        <v>428</v>
      </c>
      <c r="E28" s="25" t="s">
        <v>18</v>
      </c>
    </row>
    <row r="29" customFormat="false" ht="13.5" hidden="false" customHeight="false" outlineLevel="0" collapsed="false">
      <c r="A29" s="35" t="n">
        <f aca="false">A28+1</f>
        <v>28</v>
      </c>
      <c r="B29" s="309" t="s">
        <v>151</v>
      </c>
      <c r="C29" s="73" t="n">
        <f aca="false">C28+2</f>
        <v>41703</v>
      </c>
      <c r="D29" s="283" t="s">
        <v>473</v>
      </c>
      <c r="E29" s="284"/>
    </row>
    <row r="30" customFormat="false" ht="12.75" hidden="false" customHeight="false" outlineLevel="0" collapsed="false">
      <c r="A30" s="39"/>
      <c r="B30" s="39"/>
      <c r="C30" s="285"/>
      <c r="D30" s="255"/>
      <c r="E30" s="255"/>
    </row>
    <row r="31" customFormat="false" ht="13.5" hidden="false" customHeight="false" outlineLevel="0" collapsed="false"/>
    <row r="32" customFormat="false" ht="13.5" hidden="false" customHeight="false" outlineLevel="0" collapsed="false">
      <c r="A32" s="162" t="s">
        <v>67</v>
      </c>
      <c r="B32" s="6" t="s">
        <v>71</v>
      </c>
      <c r="C32" s="7" t="s">
        <v>277</v>
      </c>
      <c r="D32" s="7" t="s">
        <v>69</v>
      </c>
      <c r="E32" s="8" t="s">
        <v>70</v>
      </c>
    </row>
    <row r="33" customFormat="false" ht="12.75" hidden="false" customHeight="false" outlineLevel="0" collapsed="false">
      <c r="A33" s="53" t="n">
        <v>1</v>
      </c>
      <c r="B33" s="54" t="s">
        <v>75</v>
      </c>
      <c r="C33" s="55" t="n">
        <v>41875</v>
      </c>
      <c r="D33" s="208" t="s">
        <v>474</v>
      </c>
      <c r="E33" s="209" t="n">
        <v>0.1</v>
      </c>
    </row>
    <row r="34" customFormat="false" ht="12.75" hidden="false" customHeight="false" outlineLevel="0" collapsed="false">
      <c r="A34" s="62" t="n">
        <v>2</v>
      </c>
      <c r="B34" s="63" t="s">
        <v>75</v>
      </c>
      <c r="C34" s="64" t="n">
        <v>41882</v>
      </c>
      <c r="D34" s="210" t="s">
        <v>430</v>
      </c>
      <c r="E34" s="211" t="n">
        <v>0.1</v>
      </c>
    </row>
    <row r="35" customFormat="false" ht="12.75" hidden="false" customHeight="false" outlineLevel="0" collapsed="false">
      <c r="A35" s="62" t="n">
        <v>3</v>
      </c>
      <c r="B35" s="63" t="s">
        <v>75</v>
      </c>
      <c r="C35" s="64" t="n">
        <v>41889</v>
      </c>
      <c r="D35" s="210" t="s">
        <v>475</v>
      </c>
      <c r="E35" s="211" t="n">
        <v>0.1</v>
      </c>
    </row>
    <row r="36" customFormat="false" ht="25.5" hidden="false" customHeight="false" outlineLevel="0" collapsed="false">
      <c r="A36" s="62" t="n">
        <v>4</v>
      </c>
      <c r="B36" s="63" t="s">
        <v>75</v>
      </c>
      <c r="C36" s="64" t="n">
        <v>41898</v>
      </c>
      <c r="D36" s="210" t="s">
        <v>476</v>
      </c>
      <c r="E36" s="211" t="n">
        <v>0.1</v>
      </c>
    </row>
    <row r="37" customFormat="false" ht="25.5" hidden="false" customHeight="false" outlineLevel="0" collapsed="false">
      <c r="A37" s="62" t="n">
        <v>5</v>
      </c>
      <c r="B37" s="63" t="s">
        <v>75</v>
      </c>
      <c r="C37" s="64" t="n">
        <v>41902</v>
      </c>
      <c r="D37" s="210" t="s">
        <v>477</v>
      </c>
      <c r="E37" s="211" t="n">
        <v>0.1</v>
      </c>
    </row>
    <row r="38" customFormat="false" ht="39" hidden="false" customHeight="false" outlineLevel="0" collapsed="false">
      <c r="A38" s="330" t="n">
        <v>6</v>
      </c>
      <c r="B38" s="331" t="s">
        <v>75</v>
      </c>
      <c r="C38" s="124" t="n">
        <v>41909</v>
      </c>
      <c r="D38" s="332" t="s">
        <v>433</v>
      </c>
      <c r="E38" s="333" t="n">
        <v>0.1</v>
      </c>
    </row>
    <row r="39" customFormat="false" ht="25.5" hidden="false" customHeight="false" outlineLevel="0" collapsed="false">
      <c r="A39" s="334" t="n">
        <v>7</v>
      </c>
      <c r="B39" s="54" t="s">
        <v>75</v>
      </c>
      <c r="C39" s="335" t="n">
        <v>41915</v>
      </c>
      <c r="D39" s="208" t="s">
        <v>478</v>
      </c>
      <c r="E39" s="336" t="n">
        <v>0.2</v>
      </c>
    </row>
    <row r="40" customFormat="false" ht="12.75" hidden="false" customHeight="false" outlineLevel="0" collapsed="false">
      <c r="A40" s="213" t="n">
        <v>8</v>
      </c>
      <c r="B40" s="63" t="s">
        <v>75</v>
      </c>
      <c r="C40" s="290" t="n">
        <v>41922</v>
      </c>
      <c r="D40" s="210" t="s">
        <v>479</v>
      </c>
      <c r="E40" s="291" t="n">
        <v>0.1</v>
      </c>
    </row>
    <row r="41" customFormat="false" ht="12.75" hidden="false" customHeight="false" outlineLevel="0" collapsed="false">
      <c r="A41" s="213" t="n">
        <v>9</v>
      </c>
      <c r="B41" s="63" t="s">
        <v>75</v>
      </c>
      <c r="C41" s="290" t="n">
        <v>41929</v>
      </c>
      <c r="D41" s="210" t="s">
        <v>435</v>
      </c>
      <c r="E41" s="211" t="n">
        <v>0.02</v>
      </c>
    </row>
    <row r="42" customFormat="false" ht="13.5" hidden="false" customHeight="false" outlineLevel="0" collapsed="false">
      <c r="A42" s="337" t="n">
        <v>10</v>
      </c>
      <c r="B42" s="331" t="s">
        <v>75</v>
      </c>
      <c r="C42" s="338" t="n">
        <v>41936</v>
      </c>
      <c r="D42" s="332" t="s">
        <v>436</v>
      </c>
      <c r="E42" s="333" t="n">
        <v>0.08</v>
      </c>
    </row>
    <row r="43" customFormat="false" ht="12.75" hidden="false" customHeight="false" outlineLevel="0" collapsed="false">
      <c r="A43" s="339" t="s">
        <v>480</v>
      </c>
      <c r="B43" s="340" t="s">
        <v>440</v>
      </c>
      <c r="C43" s="341" t="n">
        <v>41666</v>
      </c>
      <c r="D43" s="342" t="s">
        <v>481</v>
      </c>
      <c r="E43" s="343"/>
      <c r="F43" s="138" t="s">
        <v>482</v>
      </c>
    </row>
    <row r="44" customFormat="false" ht="12.75" hidden="false" customHeight="false" outlineLevel="0" collapsed="false">
      <c r="A44" s="344" t="n">
        <v>11</v>
      </c>
      <c r="B44" s="345" t="s">
        <v>75</v>
      </c>
      <c r="C44" s="346" t="n">
        <v>41655</v>
      </c>
      <c r="D44" s="347" t="s">
        <v>437</v>
      </c>
      <c r="E44" s="348" t="n">
        <v>0.1</v>
      </c>
    </row>
    <row r="45" customFormat="false" ht="12.75" hidden="false" customHeight="false" outlineLevel="0" collapsed="false">
      <c r="A45" s="349" t="n">
        <v>12</v>
      </c>
      <c r="B45" s="97" t="s">
        <v>75</v>
      </c>
      <c r="C45" s="187" t="n">
        <v>41668</v>
      </c>
      <c r="D45" s="165" t="s">
        <v>438</v>
      </c>
      <c r="E45" s="177" t="n">
        <v>0.15</v>
      </c>
      <c r="H45" s="179"/>
      <c r="O45" s="219"/>
    </row>
    <row r="46" customFormat="false" ht="12.75" hidden="false" customHeight="false" outlineLevel="0" collapsed="false">
      <c r="A46" s="349" t="n">
        <v>13</v>
      </c>
      <c r="B46" s="97" t="s">
        <v>75</v>
      </c>
      <c r="C46" s="187" t="n">
        <v>41674</v>
      </c>
      <c r="D46" s="165" t="s">
        <v>439</v>
      </c>
      <c r="E46" s="177" t="n">
        <v>0.15</v>
      </c>
    </row>
    <row r="47" customFormat="false" ht="38.25" hidden="false" customHeight="false" outlineLevel="0" collapsed="false">
      <c r="A47" s="349" t="n">
        <v>14</v>
      </c>
      <c r="B47" s="97" t="s">
        <v>440</v>
      </c>
      <c r="C47" s="318" t="n">
        <v>41680</v>
      </c>
      <c r="D47" s="165" t="s">
        <v>441</v>
      </c>
      <c r="E47" s="168" t="n">
        <v>0.2</v>
      </c>
    </row>
    <row r="48" customFormat="false" ht="12.75" hidden="false" customHeight="false" outlineLevel="0" collapsed="false">
      <c r="A48" s="58" t="n">
        <v>15</v>
      </c>
      <c r="B48" s="97" t="s">
        <v>75</v>
      </c>
      <c r="C48" s="187" t="n">
        <v>41691</v>
      </c>
      <c r="D48" s="165" t="s">
        <v>442</v>
      </c>
      <c r="E48" s="177" t="n">
        <v>0.1</v>
      </c>
    </row>
    <row r="49" customFormat="false" ht="12.75" hidden="false" customHeight="false" outlineLevel="0" collapsed="false">
      <c r="A49" s="58" t="n">
        <v>16</v>
      </c>
      <c r="B49" s="97" t="s">
        <v>75</v>
      </c>
      <c r="C49" s="187" t="n">
        <v>41694</v>
      </c>
      <c r="D49" s="165" t="s">
        <v>443</v>
      </c>
      <c r="E49" s="177" t="n">
        <v>0.1</v>
      </c>
      <c r="F49" s="179"/>
    </row>
    <row r="50" customFormat="false" ht="26.25" hidden="false" customHeight="false" outlineLevel="0" collapsed="false">
      <c r="A50" s="72" t="n">
        <v>17</v>
      </c>
      <c r="B50" s="108" t="s">
        <v>75</v>
      </c>
      <c r="C50" s="350" t="n">
        <v>41697</v>
      </c>
      <c r="D50" s="172" t="s">
        <v>483</v>
      </c>
      <c r="E50" s="181" t="n">
        <v>0.1</v>
      </c>
    </row>
  </sheetData>
  <mergeCells count="1">
    <mergeCell ref="D10:E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E69" activeCellId="0" sqref="E69"/>
    </sheetView>
  </sheetViews>
  <sheetFormatPr defaultRowHeight="12.75" zeroHeight="false" outlineLevelRow="0" outlineLevelCol="0"/>
  <cols>
    <col collapsed="false" customWidth="true" hidden="false" outlineLevel="0" max="1" min="1" style="138" width="7"/>
    <col collapsed="false" customWidth="true" hidden="false" outlineLevel="0" max="2" min="2" style="138" width="10.42"/>
    <col collapsed="false" customWidth="true" hidden="false" outlineLevel="0" max="3" min="3" style="138" width="9.71"/>
    <col collapsed="false" customWidth="true" hidden="false" outlineLevel="0" max="4" min="4" style="138" width="24.15"/>
    <col collapsed="false" customWidth="true" hidden="false" outlineLevel="0" max="5" min="5" style="138" width="19.71"/>
    <col collapsed="false" customWidth="true" hidden="false" outlineLevel="0" max="6" min="6" style="138" width="7.29"/>
    <col collapsed="false" customWidth="true" hidden="false" outlineLevel="0" max="7" min="7" style="138" width="5.57"/>
    <col collapsed="false" customWidth="true" hidden="false" outlineLevel="0" max="8" min="8" style="138" width="9.14"/>
    <col collapsed="false" customWidth="true" hidden="false" outlineLevel="0" max="9" min="9" style="138" width="10.29"/>
    <col collapsed="false" customWidth="true" hidden="false" outlineLevel="0" max="10" min="10" style="138" width="6.01"/>
    <col collapsed="false" customWidth="true" hidden="false" outlineLevel="0" max="11" min="11" style="138" width="6.71"/>
    <col collapsed="false" customWidth="true" hidden="false" outlineLevel="0" max="12" min="12" style="138" width="8"/>
    <col collapsed="false" customWidth="true" hidden="false" outlineLevel="0" max="1025" min="13" style="138" width="11.42"/>
  </cols>
  <sheetData>
    <row r="1" customFormat="false" ht="13.5" hidden="false" customHeight="false" outlineLevel="0" collapsed="false">
      <c r="A1" s="2" t="s">
        <v>420</v>
      </c>
      <c r="B1" s="263" t="s">
        <v>421</v>
      </c>
      <c r="C1" s="3" t="s">
        <v>1</v>
      </c>
      <c r="D1" s="3" t="s">
        <v>2</v>
      </c>
      <c r="E1" s="4" t="s">
        <v>3</v>
      </c>
      <c r="F1" s="47"/>
      <c r="G1" s="47"/>
      <c r="H1" s="47"/>
    </row>
    <row r="2" customFormat="false" ht="12.75" hidden="false" customHeight="false" outlineLevel="0" collapsed="false">
      <c r="A2" s="189" t="n">
        <v>1</v>
      </c>
      <c r="B2" s="328" t="s">
        <v>484</v>
      </c>
      <c r="C2" s="277" t="n">
        <v>41862</v>
      </c>
      <c r="D2" s="192" t="s">
        <v>485</v>
      </c>
      <c r="E2" s="278" t="s">
        <v>6</v>
      </c>
    </row>
    <row r="3" customFormat="false" ht="12.75" hidden="false" customHeight="false" outlineLevel="0" collapsed="false">
      <c r="A3" s="194" t="n">
        <f aca="false">A2+1</f>
        <v>2</v>
      </c>
      <c r="B3" s="276" t="s">
        <v>147</v>
      </c>
      <c r="C3" s="279" t="n">
        <f aca="false">C2+2</f>
        <v>41864</v>
      </c>
      <c r="D3" s="197" t="s">
        <v>486</v>
      </c>
      <c r="E3" s="198" t="s">
        <v>6</v>
      </c>
    </row>
    <row r="4" customFormat="false" ht="12.75" hidden="false" customHeight="false" outlineLevel="0" collapsed="false">
      <c r="A4" s="194" t="n">
        <f aca="false">A3+1</f>
        <v>3</v>
      </c>
      <c r="B4" s="276" t="s">
        <v>487</v>
      </c>
      <c r="C4" s="279" t="n">
        <f aca="false">C3+2</f>
        <v>41866</v>
      </c>
      <c r="D4" s="197" t="s">
        <v>488</v>
      </c>
      <c r="E4" s="198" t="s">
        <v>6</v>
      </c>
    </row>
    <row r="5" customFormat="false" ht="12.75" hidden="false" customHeight="false" outlineLevel="0" collapsed="false">
      <c r="A5" s="194" t="n">
        <f aca="false">A4+1</f>
        <v>4</v>
      </c>
      <c r="B5" s="276" t="s">
        <v>484</v>
      </c>
      <c r="C5" s="279" t="n">
        <f aca="false">C4+3</f>
        <v>41869</v>
      </c>
      <c r="D5" s="197" t="n">
        <v>1.4</v>
      </c>
      <c r="E5" s="198" t="s">
        <v>6</v>
      </c>
    </row>
    <row r="6" customFormat="false" ht="12.75" hidden="false" customHeight="false" outlineLevel="0" collapsed="false">
      <c r="A6" s="194" t="n">
        <f aca="false">A5+1</f>
        <v>5</v>
      </c>
      <c r="B6" s="276" t="s">
        <v>147</v>
      </c>
      <c r="C6" s="279" t="n">
        <f aca="false">C5+2</f>
        <v>41871</v>
      </c>
      <c r="D6" s="197" t="n">
        <v>1.4</v>
      </c>
      <c r="E6" s="198" t="s">
        <v>6</v>
      </c>
    </row>
    <row r="7" customFormat="false" ht="12.75" hidden="false" customHeight="false" outlineLevel="0" collapsed="false">
      <c r="A7" s="194" t="n">
        <f aca="false">A6+1</f>
        <v>6</v>
      </c>
      <c r="B7" s="276" t="s">
        <v>487</v>
      </c>
      <c r="C7" s="279" t="n">
        <f aca="false">C6+2</f>
        <v>41873</v>
      </c>
      <c r="D7" s="197" t="n">
        <v>1.4</v>
      </c>
      <c r="E7" s="198" t="s">
        <v>6</v>
      </c>
    </row>
    <row r="8" customFormat="false" ht="12.75" hidden="false" customHeight="false" outlineLevel="0" collapsed="false">
      <c r="A8" s="194" t="n">
        <f aca="false">A7+1</f>
        <v>7</v>
      </c>
      <c r="B8" s="276" t="s">
        <v>484</v>
      </c>
      <c r="C8" s="279" t="n">
        <f aca="false">C7+3</f>
        <v>41876</v>
      </c>
      <c r="D8" s="197" t="s">
        <v>489</v>
      </c>
      <c r="E8" s="198" t="s">
        <v>6</v>
      </c>
    </row>
    <row r="9" customFormat="false" ht="12.75" hidden="false" customHeight="false" outlineLevel="0" collapsed="false">
      <c r="A9" s="194" t="n">
        <f aca="false">A8+1</f>
        <v>8</v>
      </c>
      <c r="B9" s="276" t="s">
        <v>147</v>
      </c>
      <c r="C9" s="279" t="n">
        <f aca="false">C8+2</f>
        <v>41878</v>
      </c>
      <c r="D9" s="197" t="n">
        <v>1.5</v>
      </c>
      <c r="E9" s="198" t="s">
        <v>6</v>
      </c>
    </row>
    <row r="10" customFormat="false" ht="12.75" hidden="false" customHeight="false" outlineLevel="0" collapsed="false">
      <c r="A10" s="194" t="n">
        <f aca="false">A9+1</f>
        <v>9</v>
      </c>
      <c r="B10" s="276" t="s">
        <v>487</v>
      </c>
      <c r="C10" s="279" t="n">
        <f aca="false">C9+2</f>
        <v>41880</v>
      </c>
      <c r="D10" s="197" t="s">
        <v>490</v>
      </c>
      <c r="E10" s="198" t="s">
        <v>6</v>
      </c>
    </row>
    <row r="11" customFormat="false" ht="12.75" hidden="false" customHeight="false" outlineLevel="0" collapsed="false">
      <c r="A11" s="194" t="n">
        <f aca="false">A10+1</f>
        <v>10</v>
      </c>
      <c r="B11" s="276" t="s">
        <v>484</v>
      </c>
      <c r="C11" s="279" t="n">
        <f aca="false">C10+3</f>
        <v>41883</v>
      </c>
      <c r="D11" s="197" t="n">
        <v>2.2</v>
      </c>
      <c r="E11" s="198" t="s">
        <v>491</v>
      </c>
    </row>
    <row r="12" customFormat="false" ht="12.75" hidden="false" customHeight="false" outlineLevel="0" collapsed="false">
      <c r="A12" s="194" t="n">
        <f aca="false">A11+1</f>
        <v>11</v>
      </c>
      <c r="B12" s="276" t="s">
        <v>147</v>
      </c>
      <c r="C12" s="279" t="n">
        <f aca="false">C11+2</f>
        <v>41885</v>
      </c>
      <c r="D12" s="197" t="n">
        <v>2.3</v>
      </c>
      <c r="E12" s="198" t="s">
        <v>6</v>
      </c>
    </row>
    <row r="13" customFormat="false" ht="12.75" hidden="false" customHeight="false" outlineLevel="0" collapsed="false">
      <c r="A13" s="194" t="n">
        <f aca="false">A12+1</f>
        <v>12</v>
      </c>
      <c r="B13" s="276" t="s">
        <v>487</v>
      </c>
      <c r="C13" s="279" t="n">
        <f aca="false">C12+2</f>
        <v>41887</v>
      </c>
      <c r="D13" s="197" t="n">
        <v>2.3</v>
      </c>
      <c r="E13" s="198" t="s">
        <v>6</v>
      </c>
    </row>
    <row r="14" customFormat="false" ht="12.75" hidden="false" customHeight="false" outlineLevel="0" collapsed="false">
      <c r="A14" s="194" t="n">
        <f aca="false">A13+1</f>
        <v>13</v>
      </c>
      <c r="B14" s="276" t="s">
        <v>484</v>
      </c>
      <c r="C14" s="279" t="n">
        <f aca="false">C13+3</f>
        <v>41890</v>
      </c>
      <c r="D14" s="351" t="n">
        <v>2.3</v>
      </c>
      <c r="E14" s="198" t="s">
        <v>6</v>
      </c>
    </row>
    <row r="15" customFormat="false" ht="12.75" hidden="false" customHeight="false" outlineLevel="0" collapsed="false">
      <c r="A15" s="194" t="n">
        <f aca="false">A14+1</f>
        <v>14</v>
      </c>
      <c r="B15" s="276" t="s">
        <v>147</v>
      </c>
      <c r="C15" s="279" t="n">
        <f aca="false">C14+2</f>
        <v>41892</v>
      </c>
      <c r="D15" s="351" t="s">
        <v>492</v>
      </c>
      <c r="E15" s="198" t="s">
        <v>6</v>
      </c>
    </row>
    <row r="16" customFormat="false" ht="12.75" hidden="false" customHeight="false" outlineLevel="0" collapsed="false">
      <c r="A16" s="194" t="n">
        <f aca="false">A15+1</f>
        <v>15</v>
      </c>
      <c r="B16" s="276" t="s">
        <v>487</v>
      </c>
      <c r="C16" s="279" t="n">
        <f aca="false">C15+2</f>
        <v>41894</v>
      </c>
      <c r="D16" s="197" t="n">
        <v>2.4</v>
      </c>
      <c r="E16" s="198" t="s">
        <v>6</v>
      </c>
    </row>
    <row r="17" customFormat="false" ht="12.75" hidden="false" customHeight="false" outlineLevel="0" collapsed="false">
      <c r="A17" s="194" t="n">
        <f aca="false">A16+1</f>
        <v>16</v>
      </c>
      <c r="B17" s="276" t="s">
        <v>484</v>
      </c>
      <c r="C17" s="279" t="n">
        <f aca="false">C16+3</f>
        <v>41897</v>
      </c>
      <c r="D17" s="197" t="n">
        <v>2.4</v>
      </c>
      <c r="E17" s="198" t="s">
        <v>6</v>
      </c>
    </row>
    <row r="18" customFormat="false" ht="12.75" hidden="false" customHeight="false" outlineLevel="0" collapsed="false">
      <c r="A18" s="194" t="n">
        <f aca="false">A17+1</f>
        <v>17</v>
      </c>
      <c r="B18" s="276" t="s">
        <v>147</v>
      </c>
      <c r="C18" s="279" t="n">
        <f aca="false">C17+2</f>
        <v>41899</v>
      </c>
      <c r="D18" s="197" t="n">
        <v>2.4</v>
      </c>
      <c r="E18" s="198" t="s">
        <v>6</v>
      </c>
    </row>
    <row r="19" customFormat="false" ht="12.75" hidden="false" customHeight="false" outlineLevel="0" collapsed="false">
      <c r="A19" s="194" t="n">
        <f aca="false">A18+1</f>
        <v>18</v>
      </c>
      <c r="B19" s="276" t="s">
        <v>487</v>
      </c>
      <c r="C19" s="279" t="n">
        <f aca="false">C18+2</f>
        <v>41901</v>
      </c>
      <c r="D19" s="197" t="s">
        <v>493</v>
      </c>
      <c r="E19" s="198" t="s">
        <v>6</v>
      </c>
    </row>
    <row r="20" customFormat="false" ht="12.75" hidden="false" customHeight="false" outlineLevel="0" collapsed="false">
      <c r="A20" s="194" t="n">
        <f aca="false">A19+1</f>
        <v>19</v>
      </c>
      <c r="B20" s="276" t="s">
        <v>484</v>
      </c>
      <c r="C20" s="279" t="n">
        <f aca="false">C19+3</f>
        <v>41904</v>
      </c>
      <c r="D20" s="197" t="n">
        <v>2.5</v>
      </c>
      <c r="E20" s="198" t="s">
        <v>6</v>
      </c>
    </row>
    <row r="21" customFormat="false" ht="12.75" hidden="false" customHeight="false" outlineLevel="0" collapsed="false">
      <c r="A21" s="194" t="n">
        <f aca="false">A20+1</f>
        <v>20</v>
      </c>
      <c r="B21" s="276" t="s">
        <v>147</v>
      </c>
      <c r="C21" s="279" t="n">
        <f aca="false">C20+2</f>
        <v>41906</v>
      </c>
      <c r="D21" s="197" t="n">
        <v>2.5</v>
      </c>
      <c r="E21" s="198" t="s">
        <v>6</v>
      </c>
    </row>
    <row r="22" customFormat="false" ht="12.75" hidden="false" customHeight="false" outlineLevel="0" collapsed="false">
      <c r="A22" s="16" t="n">
        <f aca="false">A21+1</f>
        <v>21</v>
      </c>
      <c r="B22" s="256" t="s">
        <v>487</v>
      </c>
      <c r="C22" s="70" t="n">
        <f aca="false">C21+2</f>
        <v>41908</v>
      </c>
      <c r="D22" s="24" t="n">
        <v>2.5</v>
      </c>
      <c r="E22" s="25" t="s">
        <v>491</v>
      </c>
    </row>
    <row r="23" customFormat="false" ht="12.75" hidden="false" customHeight="false" outlineLevel="0" collapsed="false">
      <c r="A23" s="16" t="n">
        <f aca="false">A22+1</f>
        <v>22</v>
      </c>
      <c r="B23" s="256" t="s">
        <v>484</v>
      </c>
      <c r="C23" s="70" t="n">
        <f aca="false">C22+3</f>
        <v>41911</v>
      </c>
      <c r="D23" s="32" t="n">
        <v>2.5</v>
      </c>
      <c r="E23" s="25" t="s">
        <v>6</v>
      </c>
    </row>
    <row r="24" customFormat="false" ht="12.75" hidden="false" customHeight="true" outlineLevel="0" collapsed="false">
      <c r="A24" s="16" t="n">
        <f aca="false">A23+1</f>
        <v>23</v>
      </c>
      <c r="B24" s="256" t="s">
        <v>147</v>
      </c>
      <c r="C24" s="70" t="n">
        <v>41646</v>
      </c>
      <c r="D24" s="32" t="s">
        <v>494</v>
      </c>
      <c r="E24" s="25" t="s">
        <v>6</v>
      </c>
    </row>
    <row r="25" customFormat="false" ht="12.75" hidden="false" customHeight="false" outlineLevel="0" collapsed="false">
      <c r="A25" s="16" t="n">
        <f aca="false">A24+1</f>
        <v>24</v>
      </c>
      <c r="B25" s="256" t="s">
        <v>487</v>
      </c>
      <c r="C25" s="70" t="n">
        <f aca="false">C24+2</f>
        <v>41648</v>
      </c>
      <c r="D25" s="32" t="s">
        <v>494</v>
      </c>
      <c r="E25" s="25" t="s">
        <v>6</v>
      </c>
    </row>
    <row r="26" customFormat="false" ht="12.75" hidden="false" customHeight="false" outlineLevel="0" collapsed="false">
      <c r="A26" s="16" t="n">
        <f aca="false">A25+1</f>
        <v>25</v>
      </c>
      <c r="B26" s="256" t="s">
        <v>484</v>
      </c>
      <c r="C26" s="70" t="n">
        <f aca="false">C25+3</f>
        <v>41651</v>
      </c>
      <c r="D26" s="32" t="s">
        <v>494</v>
      </c>
      <c r="E26" s="25" t="s">
        <v>6</v>
      </c>
    </row>
    <row r="27" customFormat="false" ht="12.75" hidden="false" customHeight="false" outlineLevel="0" collapsed="false">
      <c r="A27" s="16" t="n">
        <f aca="false">A26+1</f>
        <v>26</v>
      </c>
      <c r="B27" s="256" t="s">
        <v>147</v>
      </c>
      <c r="C27" s="70" t="n">
        <f aca="false">C26+2</f>
        <v>41653</v>
      </c>
      <c r="D27" s="32" t="s">
        <v>494</v>
      </c>
      <c r="E27" s="25" t="s">
        <v>6</v>
      </c>
    </row>
    <row r="28" customFormat="false" ht="12.75" hidden="false" customHeight="false" outlineLevel="0" collapsed="false">
      <c r="A28" s="16" t="n">
        <f aca="false">A27+1</f>
        <v>27</v>
      </c>
      <c r="B28" s="256" t="s">
        <v>487</v>
      </c>
      <c r="C28" s="70" t="n">
        <f aca="false">C27+2</f>
        <v>41655</v>
      </c>
      <c r="D28" s="32" t="s">
        <v>494</v>
      </c>
      <c r="E28" s="25" t="s">
        <v>6</v>
      </c>
    </row>
    <row r="29" customFormat="false" ht="12.75" hidden="false" customHeight="false" outlineLevel="0" collapsed="false">
      <c r="A29" s="16" t="n">
        <f aca="false">A28+1</f>
        <v>28</v>
      </c>
      <c r="B29" s="256" t="s">
        <v>484</v>
      </c>
      <c r="C29" s="70" t="n">
        <f aca="false">C28+3</f>
        <v>41658</v>
      </c>
      <c r="D29" s="24" t="n">
        <v>3.1</v>
      </c>
      <c r="E29" s="25" t="s">
        <v>6</v>
      </c>
    </row>
    <row r="30" customFormat="false" ht="12.75" hidden="false" customHeight="false" outlineLevel="0" collapsed="false">
      <c r="A30" s="16" t="n">
        <f aca="false">A29+1</f>
        <v>29</v>
      </c>
      <c r="B30" s="256" t="s">
        <v>147</v>
      </c>
      <c r="C30" s="70" t="n">
        <f aca="false">C29+2</f>
        <v>41660</v>
      </c>
      <c r="D30" s="24" t="s">
        <v>495</v>
      </c>
      <c r="E30" s="25" t="s">
        <v>6</v>
      </c>
    </row>
    <row r="31" customFormat="false" ht="12.75" hidden="false" customHeight="false" outlineLevel="0" collapsed="false">
      <c r="A31" s="16" t="n">
        <f aca="false">A30+1</f>
        <v>30</v>
      </c>
      <c r="B31" s="256" t="s">
        <v>487</v>
      </c>
      <c r="C31" s="70" t="n">
        <f aca="false">C30+2</f>
        <v>41662</v>
      </c>
      <c r="D31" s="24" t="n">
        <v>3.2</v>
      </c>
      <c r="E31" s="25" t="s">
        <v>6</v>
      </c>
    </row>
    <row r="32" customFormat="false" ht="12.75" hidden="false" customHeight="false" outlineLevel="0" collapsed="false">
      <c r="A32" s="16" t="n">
        <f aca="false">A31+1</f>
        <v>31</v>
      </c>
      <c r="B32" s="256" t="s">
        <v>484</v>
      </c>
      <c r="C32" s="70" t="n">
        <f aca="false">C31+3</f>
        <v>41665</v>
      </c>
      <c r="D32" s="24" t="n">
        <v>3.2</v>
      </c>
      <c r="E32" s="25" t="s">
        <v>6</v>
      </c>
    </row>
    <row r="33" customFormat="false" ht="12.75" hidden="false" customHeight="false" outlineLevel="0" collapsed="false">
      <c r="A33" s="16" t="n">
        <f aca="false">A32+1</f>
        <v>32</v>
      </c>
      <c r="B33" s="256" t="s">
        <v>147</v>
      </c>
      <c r="C33" s="70" t="n">
        <f aca="false">C32+2</f>
        <v>41667</v>
      </c>
      <c r="D33" s="24" t="n">
        <v>3.2</v>
      </c>
      <c r="E33" s="25" t="s">
        <v>6</v>
      </c>
    </row>
    <row r="34" customFormat="false" ht="12.75" hidden="false" customHeight="false" outlineLevel="0" collapsed="false">
      <c r="A34" s="16" t="n">
        <f aca="false">A33+1</f>
        <v>33</v>
      </c>
      <c r="B34" s="256" t="s">
        <v>487</v>
      </c>
      <c r="C34" s="70" t="n">
        <f aca="false">C33+2</f>
        <v>41669</v>
      </c>
      <c r="D34" s="24" t="n">
        <v>3.2</v>
      </c>
      <c r="E34" s="25" t="s">
        <v>6</v>
      </c>
    </row>
    <row r="35" customFormat="false" ht="12.75" hidden="false" customHeight="false" outlineLevel="0" collapsed="false">
      <c r="A35" s="16" t="n">
        <f aca="false">A34+1</f>
        <v>34</v>
      </c>
      <c r="B35" s="256" t="s">
        <v>484</v>
      </c>
      <c r="C35" s="70" t="n">
        <f aca="false">C34+3</f>
        <v>41672</v>
      </c>
      <c r="D35" s="41" t="s">
        <v>426</v>
      </c>
      <c r="E35" s="41"/>
    </row>
    <row r="36" customFormat="false" ht="12.75" hidden="false" customHeight="false" outlineLevel="0" collapsed="false">
      <c r="A36" s="16" t="n">
        <f aca="false">A35+1</f>
        <v>35</v>
      </c>
      <c r="B36" s="256" t="s">
        <v>147</v>
      </c>
      <c r="C36" s="70" t="n">
        <f aca="false">C35+2</f>
        <v>41674</v>
      </c>
      <c r="D36" s="24" t="s">
        <v>496</v>
      </c>
      <c r="E36" s="25" t="s">
        <v>6</v>
      </c>
    </row>
    <row r="37" customFormat="false" ht="12.75" hidden="false" customHeight="false" outlineLevel="0" collapsed="false">
      <c r="A37" s="16" t="n">
        <f aca="false">A36+1</f>
        <v>36</v>
      </c>
      <c r="B37" s="256" t="s">
        <v>487</v>
      </c>
      <c r="C37" s="70" t="n">
        <f aca="false">C36+2</f>
        <v>41676</v>
      </c>
      <c r="D37" s="24" t="n">
        <v>3.3</v>
      </c>
      <c r="E37" s="25" t="s">
        <v>6</v>
      </c>
    </row>
    <row r="38" customFormat="false" ht="12.75" hidden="false" customHeight="false" outlineLevel="0" collapsed="false">
      <c r="A38" s="16" t="n">
        <f aca="false">A37+1</f>
        <v>37</v>
      </c>
      <c r="B38" s="256" t="s">
        <v>484</v>
      </c>
      <c r="C38" s="70" t="n">
        <f aca="false">C37+3</f>
        <v>41679</v>
      </c>
      <c r="D38" s="24" t="n">
        <v>3.3</v>
      </c>
      <c r="E38" s="25" t="s">
        <v>6</v>
      </c>
    </row>
    <row r="39" customFormat="false" ht="12.75" hidden="false" customHeight="false" outlineLevel="0" collapsed="false">
      <c r="A39" s="16" t="n">
        <f aca="false">A38+1</f>
        <v>38</v>
      </c>
      <c r="B39" s="256" t="s">
        <v>147</v>
      </c>
      <c r="C39" s="70" t="n">
        <f aca="false">C38+2</f>
        <v>41681</v>
      </c>
      <c r="D39" s="24" t="n">
        <v>3.3</v>
      </c>
      <c r="E39" s="25" t="s">
        <v>6</v>
      </c>
    </row>
    <row r="40" customFormat="false" ht="12.75" hidden="false" customHeight="false" outlineLevel="0" collapsed="false">
      <c r="A40" s="16" t="n">
        <f aca="false">A39+1</f>
        <v>39</v>
      </c>
      <c r="B40" s="256" t="s">
        <v>487</v>
      </c>
      <c r="C40" s="70" t="n">
        <f aca="false">C39+2</f>
        <v>41683</v>
      </c>
      <c r="D40" s="157" t="n">
        <v>3.3</v>
      </c>
      <c r="E40" s="25" t="s">
        <v>6</v>
      </c>
    </row>
    <row r="41" customFormat="false" ht="12.75" hidden="false" customHeight="false" outlineLevel="0" collapsed="false">
      <c r="A41" s="16" t="n">
        <f aca="false">A40+1</f>
        <v>40</v>
      </c>
      <c r="B41" s="256" t="s">
        <v>484</v>
      </c>
      <c r="C41" s="70" t="n">
        <f aca="false">C40+3</f>
        <v>41686</v>
      </c>
      <c r="D41" s="157" t="n">
        <v>3.3</v>
      </c>
      <c r="E41" s="25" t="s">
        <v>6</v>
      </c>
    </row>
    <row r="42" customFormat="false" ht="12.75" hidden="false" customHeight="false" outlineLevel="0" collapsed="false">
      <c r="A42" s="16" t="n">
        <f aca="false">A41+1</f>
        <v>41</v>
      </c>
      <c r="B42" s="256" t="s">
        <v>147</v>
      </c>
      <c r="C42" s="70" t="n">
        <f aca="false">C41+2</f>
        <v>41688</v>
      </c>
      <c r="D42" s="157" t="n">
        <v>3.4</v>
      </c>
      <c r="E42" s="25" t="s">
        <v>6</v>
      </c>
    </row>
    <row r="43" customFormat="false" ht="12.75" hidden="false" customHeight="false" outlineLevel="0" collapsed="false">
      <c r="A43" s="16" t="n">
        <f aca="false">A42+1</f>
        <v>42</v>
      </c>
      <c r="B43" s="256" t="s">
        <v>487</v>
      </c>
      <c r="C43" s="70" t="n">
        <f aca="false">C42+2</f>
        <v>41690</v>
      </c>
      <c r="D43" s="157" t="n">
        <v>4.1</v>
      </c>
      <c r="E43" s="25" t="s">
        <v>6</v>
      </c>
    </row>
    <row r="44" customFormat="false" ht="12.75" hidden="false" customHeight="false" outlineLevel="0" collapsed="false">
      <c r="A44" s="16" t="n">
        <f aca="false">A43+1</f>
        <v>43</v>
      </c>
      <c r="B44" s="256" t="s">
        <v>484</v>
      </c>
      <c r="C44" s="70" t="n">
        <f aca="false">C43+3</f>
        <v>41693</v>
      </c>
      <c r="D44" s="352" t="n">
        <v>4.2</v>
      </c>
      <c r="E44" s="353"/>
    </row>
    <row r="45" customFormat="false" ht="12.75" hidden="false" customHeight="false" outlineLevel="0" collapsed="false">
      <c r="A45" s="16" t="n">
        <f aca="false">A44+1</f>
        <v>44</v>
      </c>
      <c r="B45" s="256" t="s">
        <v>147</v>
      </c>
      <c r="C45" s="70" t="n">
        <f aca="false">C44+2</f>
        <v>41695</v>
      </c>
      <c r="D45" s="157" t="n">
        <v>4.3</v>
      </c>
      <c r="E45" s="25" t="s">
        <v>6</v>
      </c>
    </row>
    <row r="46" customFormat="false" ht="12.75" hidden="false" customHeight="false" outlineLevel="0" collapsed="false">
      <c r="A46" s="16" t="n">
        <f aca="false">A45+1</f>
        <v>45</v>
      </c>
      <c r="B46" s="256" t="s">
        <v>487</v>
      </c>
      <c r="C46" s="70" t="n">
        <f aca="false">C45+2</f>
        <v>41697</v>
      </c>
      <c r="D46" s="157" t="n">
        <v>4.3</v>
      </c>
      <c r="E46" s="25" t="s">
        <v>6</v>
      </c>
    </row>
    <row r="47" customFormat="false" ht="12.75" hidden="false" customHeight="false" outlineLevel="0" collapsed="false">
      <c r="A47" s="16" t="n">
        <f aca="false">A46+1</f>
        <v>46</v>
      </c>
      <c r="B47" s="256" t="s">
        <v>484</v>
      </c>
      <c r="C47" s="70" t="n">
        <f aca="false">C46+3</f>
        <v>41700</v>
      </c>
      <c r="D47" s="157" t="n">
        <v>4.3</v>
      </c>
      <c r="E47" s="25" t="s">
        <v>6</v>
      </c>
    </row>
    <row r="48" customFormat="false" ht="12.75" hidden="false" customHeight="false" outlineLevel="0" collapsed="false">
      <c r="A48" s="16" t="n">
        <f aca="false">A47+1</f>
        <v>47</v>
      </c>
      <c r="B48" s="256" t="s">
        <v>147</v>
      </c>
      <c r="C48" s="70" t="n">
        <f aca="false">C47+2</f>
        <v>41702</v>
      </c>
      <c r="D48" s="157" t="n">
        <v>4.3</v>
      </c>
      <c r="E48" s="25" t="s">
        <v>6</v>
      </c>
    </row>
    <row r="49" customFormat="false" ht="13.5" hidden="false" customHeight="false" outlineLevel="0" collapsed="false">
      <c r="A49" s="35" t="n">
        <f aca="false">A48+1</f>
        <v>48</v>
      </c>
      <c r="B49" s="309" t="s">
        <v>487</v>
      </c>
      <c r="C49" s="73" t="n">
        <f aca="false">C48+2</f>
        <v>41704</v>
      </c>
      <c r="D49" s="354" t="s">
        <v>497</v>
      </c>
      <c r="E49" s="354"/>
    </row>
    <row r="50" customFormat="false" ht="13.5" hidden="false" customHeight="false" outlineLevel="0" collapsed="false"/>
    <row r="51" customFormat="false" ht="13.5" hidden="false" customHeight="false" outlineLevel="0" collapsed="false">
      <c r="A51" s="240" t="s">
        <v>67</v>
      </c>
      <c r="B51" s="263" t="s">
        <v>71</v>
      </c>
      <c r="C51" s="3" t="s">
        <v>277</v>
      </c>
      <c r="D51" s="3" t="s">
        <v>69</v>
      </c>
      <c r="E51" s="4" t="s">
        <v>70</v>
      </c>
    </row>
    <row r="52" customFormat="false" ht="51" hidden="false" customHeight="false" outlineLevel="0" collapsed="false">
      <c r="A52" s="53" t="n">
        <v>1</v>
      </c>
      <c r="B52" s="88" t="s">
        <v>75</v>
      </c>
      <c r="C52" s="55" t="n">
        <v>41867</v>
      </c>
      <c r="D52" s="355" t="s">
        <v>498</v>
      </c>
      <c r="E52" s="209" t="n">
        <v>0.06</v>
      </c>
    </row>
    <row r="53" customFormat="false" ht="27.75" hidden="false" customHeight="true" outlineLevel="0" collapsed="false">
      <c r="A53" s="62" t="n">
        <v>2</v>
      </c>
      <c r="B53" s="90" t="s">
        <v>75</v>
      </c>
      <c r="C53" s="64" t="n">
        <v>41875</v>
      </c>
      <c r="D53" s="91" t="s">
        <v>499</v>
      </c>
      <c r="E53" s="211" t="n">
        <v>0.06</v>
      </c>
    </row>
    <row r="54" customFormat="false" ht="27" hidden="false" customHeight="true" outlineLevel="0" collapsed="false">
      <c r="A54" s="62" t="n">
        <v>3</v>
      </c>
      <c r="B54" s="90" t="s">
        <v>75</v>
      </c>
      <c r="C54" s="64" t="n">
        <v>41875</v>
      </c>
      <c r="D54" s="356" t="s">
        <v>500</v>
      </c>
      <c r="E54" s="211" t="n">
        <v>0.06</v>
      </c>
    </row>
    <row r="55" customFormat="false" ht="25.5" hidden="false" customHeight="false" outlineLevel="0" collapsed="false">
      <c r="A55" s="62" t="n">
        <v>4</v>
      </c>
      <c r="B55" s="90" t="s">
        <v>75</v>
      </c>
      <c r="C55" s="64" t="n">
        <v>41875</v>
      </c>
      <c r="D55" s="356" t="s">
        <v>501</v>
      </c>
      <c r="E55" s="211" t="n">
        <v>0.06</v>
      </c>
    </row>
    <row r="56" customFormat="false" ht="12.75" hidden="false" customHeight="false" outlineLevel="0" collapsed="false">
      <c r="A56" s="62" t="n">
        <v>5</v>
      </c>
      <c r="B56" s="90" t="s">
        <v>75</v>
      </c>
      <c r="C56" s="64" t="n">
        <v>41875</v>
      </c>
      <c r="D56" s="356" t="s">
        <v>502</v>
      </c>
      <c r="E56" s="211" t="n">
        <v>0.06</v>
      </c>
    </row>
    <row r="57" customFormat="false" ht="26.25" hidden="false" customHeight="true" outlineLevel="0" collapsed="false">
      <c r="A57" s="213" t="n">
        <v>6</v>
      </c>
      <c r="B57" s="90" t="s">
        <v>75</v>
      </c>
      <c r="C57" s="64" t="n">
        <v>41881</v>
      </c>
      <c r="D57" s="356" t="s">
        <v>503</v>
      </c>
      <c r="E57" s="211" t="n">
        <v>0.55</v>
      </c>
      <c r="I57" s="179"/>
    </row>
    <row r="58" customFormat="false" ht="12.75" hidden="false" customHeight="false" outlineLevel="0" collapsed="false">
      <c r="A58" s="213" t="n">
        <v>7</v>
      </c>
      <c r="B58" s="90" t="s">
        <v>75</v>
      </c>
      <c r="C58" s="290" t="n">
        <v>41881</v>
      </c>
      <c r="D58" s="356" t="s">
        <v>504</v>
      </c>
      <c r="E58" s="291" t="n">
        <v>0.15</v>
      </c>
      <c r="F58" s="357"/>
      <c r="I58" s="179"/>
    </row>
    <row r="59" customFormat="false" ht="38.25" hidden="false" customHeight="false" outlineLevel="0" collapsed="false">
      <c r="A59" s="358" t="n">
        <v>8</v>
      </c>
      <c r="B59" s="359" t="s">
        <v>75</v>
      </c>
      <c r="C59" s="360" t="n">
        <v>41885</v>
      </c>
      <c r="D59" s="361" t="s">
        <v>505</v>
      </c>
      <c r="E59" s="348" t="n">
        <v>0.03</v>
      </c>
    </row>
    <row r="60" customFormat="false" ht="38.25" hidden="false" customHeight="false" outlineLevel="0" collapsed="false">
      <c r="A60" s="358" t="n">
        <v>9</v>
      </c>
      <c r="B60" s="359" t="s">
        <v>75</v>
      </c>
      <c r="C60" s="360" t="n">
        <v>41885</v>
      </c>
      <c r="D60" s="356" t="s">
        <v>506</v>
      </c>
      <c r="E60" s="362" t="n">
        <v>0.03</v>
      </c>
    </row>
    <row r="61" customFormat="false" ht="38.25" hidden="false" customHeight="false" outlineLevel="0" collapsed="false">
      <c r="A61" s="363" t="n">
        <v>10</v>
      </c>
      <c r="B61" s="90" t="s">
        <v>75</v>
      </c>
      <c r="C61" s="69" t="n">
        <v>41887</v>
      </c>
      <c r="D61" s="356" t="s">
        <v>507</v>
      </c>
      <c r="E61" s="211" t="n">
        <v>0.02</v>
      </c>
    </row>
    <row r="62" customFormat="false" ht="13.5" hidden="false" customHeight="false" outlineLevel="0" collapsed="false">
      <c r="A62" s="364" t="n">
        <v>11</v>
      </c>
      <c r="B62" s="84" t="s">
        <v>75</v>
      </c>
      <c r="C62" s="365" t="n">
        <v>41897</v>
      </c>
      <c r="D62" s="366" t="s">
        <v>508</v>
      </c>
      <c r="E62" s="218" t="n">
        <v>0.22</v>
      </c>
      <c r="H62" s="179"/>
    </row>
    <row r="63" customFormat="false" ht="12.75" hidden="false" customHeight="false" outlineLevel="0" collapsed="false">
      <c r="A63" s="367" t="n">
        <v>12</v>
      </c>
      <c r="B63" s="88" t="s">
        <v>75</v>
      </c>
      <c r="C63" s="335" t="n">
        <v>41648</v>
      </c>
      <c r="D63" s="355" t="s">
        <v>509</v>
      </c>
      <c r="E63" s="368" t="n">
        <v>0.22</v>
      </c>
      <c r="H63" s="179"/>
      <c r="O63" s="219"/>
    </row>
    <row r="64" customFormat="false" ht="12.75" hidden="false" customHeight="false" outlineLevel="0" collapsed="false">
      <c r="A64" s="363" t="n">
        <v>13</v>
      </c>
      <c r="B64" s="90" t="s">
        <v>75</v>
      </c>
      <c r="C64" s="290" t="n">
        <v>41655</v>
      </c>
      <c r="D64" s="356" t="s">
        <v>510</v>
      </c>
      <c r="E64" s="291" t="n">
        <v>0.21</v>
      </c>
    </row>
    <row r="65" customFormat="false" ht="25.5" hidden="false" customHeight="false" outlineLevel="0" collapsed="false">
      <c r="A65" s="363" t="n">
        <v>14</v>
      </c>
      <c r="B65" s="90" t="s">
        <v>75</v>
      </c>
      <c r="C65" s="290" t="n">
        <v>41662</v>
      </c>
      <c r="D65" s="356" t="s">
        <v>511</v>
      </c>
      <c r="E65" s="291" t="n">
        <v>0.21</v>
      </c>
      <c r="I65" s="179"/>
    </row>
    <row r="66" customFormat="false" ht="12.75" hidden="false" customHeight="false" outlineLevel="0" collapsed="false">
      <c r="A66" s="62" t="n">
        <v>15</v>
      </c>
      <c r="B66" s="90" t="s">
        <v>75</v>
      </c>
      <c r="C66" s="290" t="n">
        <v>41669</v>
      </c>
      <c r="D66" s="356" t="s">
        <v>512</v>
      </c>
      <c r="E66" s="291" t="n">
        <v>0.06</v>
      </c>
      <c r="H66" s="179"/>
      <c r="I66" s="179"/>
    </row>
    <row r="67" customFormat="false" ht="13.5" hidden="false" customHeight="false" outlineLevel="0" collapsed="false">
      <c r="A67" s="83" t="n">
        <v>16</v>
      </c>
      <c r="B67" s="84" t="s">
        <v>75</v>
      </c>
      <c r="C67" s="216" t="n">
        <v>41669</v>
      </c>
      <c r="D67" s="217" t="s">
        <v>513</v>
      </c>
      <c r="E67" s="218" t="n">
        <v>0.425</v>
      </c>
      <c r="F67" s="179"/>
      <c r="H67" s="179"/>
      <c r="I67" s="179"/>
    </row>
    <row r="68" customFormat="false" ht="25.5" hidden="false" customHeight="false" outlineLevel="0" collapsed="false">
      <c r="A68" s="49" t="n">
        <v>17</v>
      </c>
      <c r="B68" s="133" t="s">
        <v>75</v>
      </c>
      <c r="C68" s="369" t="n">
        <v>41687</v>
      </c>
      <c r="D68" s="163" t="s">
        <v>514</v>
      </c>
      <c r="E68" s="297" t="n">
        <v>0.12</v>
      </c>
    </row>
    <row r="69" customFormat="false" ht="25.5" hidden="false" customHeight="false" outlineLevel="0" collapsed="false">
      <c r="A69" s="58" t="n">
        <v>18</v>
      </c>
      <c r="B69" s="135" t="s">
        <v>75</v>
      </c>
      <c r="C69" s="187" t="n">
        <v>41690</v>
      </c>
      <c r="D69" s="165" t="s">
        <v>515</v>
      </c>
      <c r="E69" s="177" t="n">
        <v>0.12</v>
      </c>
    </row>
    <row r="70" customFormat="false" ht="25.5" hidden="false" customHeight="false" outlineLevel="0" collapsed="false">
      <c r="A70" s="58" t="n">
        <v>19</v>
      </c>
      <c r="B70" s="135" t="s">
        <v>75</v>
      </c>
      <c r="C70" s="187" t="n">
        <v>41693</v>
      </c>
      <c r="D70" s="165" t="s">
        <v>516</v>
      </c>
      <c r="E70" s="177" t="n">
        <v>0.1</v>
      </c>
    </row>
    <row r="71" customFormat="false" ht="38.25" hidden="false" customHeight="false" outlineLevel="0" collapsed="false">
      <c r="A71" s="167" t="n">
        <v>20</v>
      </c>
      <c r="B71" s="135" t="s">
        <v>75</v>
      </c>
      <c r="C71" s="318" t="n">
        <v>41696</v>
      </c>
      <c r="D71" s="165" t="s">
        <v>517</v>
      </c>
      <c r="E71" s="177" t="n">
        <v>0.085</v>
      </c>
      <c r="I71" s="179"/>
    </row>
    <row r="72" customFormat="false" ht="25.5" hidden="false" customHeight="false" outlineLevel="0" collapsed="false">
      <c r="A72" s="167" t="n">
        <v>21</v>
      </c>
      <c r="B72" s="135" t="s">
        <v>75</v>
      </c>
      <c r="C72" s="318" t="n">
        <v>41699</v>
      </c>
      <c r="D72" s="165" t="s">
        <v>518</v>
      </c>
      <c r="E72" s="177" t="n">
        <v>0.15</v>
      </c>
      <c r="I72" s="179"/>
      <c r="L72" s="179"/>
    </row>
    <row r="73" customFormat="false" ht="24.75" hidden="false" customHeight="true" outlineLevel="0" collapsed="false">
      <c r="A73" s="167" t="n">
        <v>22</v>
      </c>
      <c r="B73" s="97" t="s">
        <v>75</v>
      </c>
      <c r="C73" s="318" t="n">
        <v>41702</v>
      </c>
      <c r="D73" s="165" t="s">
        <v>519</v>
      </c>
      <c r="E73" s="177" t="n">
        <v>0.62</v>
      </c>
    </row>
    <row r="74" customFormat="false" ht="13.5" hidden="false" customHeight="false" outlineLevel="0" collapsed="false">
      <c r="A74" s="170" t="n">
        <v>23</v>
      </c>
      <c r="B74" s="108" t="s">
        <v>75</v>
      </c>
      <c r="C74" s="370" t="n">
        <v>41704</v>
      </c>
      <c r="D74" s="172" t="s">
        <v>520</v>
      </c>
      <c r="E74" s="173" t="n">
        <v>0.38</v>
      </c>
      <c r="H74" s="179"/>
      <c r="I74" s="179"/>
    </row>
  </sheetData>
  <mergeCells count="2">
    <mergeCell ref="D35:E35"/>
    <mergeCell ref="D49:E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F2" activeCellId="0" sqref="F2"/>
    </sheetView>
  </sheetViews>
  <sheetFormatPr defaultRowHeight="12.75" zeroHeight="false" outlineLevelRow="0" outlineLevelCol="0"/>
  <cols>
    <col collapsed="false" customWidth="false" hidden="true" outlineLevel="0" max="2" min="1" style="1" width="11.52"/>
    <col collapsed="false" customWidth="true" hidden="true" outlineLevel="0" max="3" min="3" style="1" width="27.14"/>
    <col collapsed="false" customWidth="true" hidden="true" outlineLevel="0" max="4" min="4" style="1" width="17.58"/>
    <col collapsed="false" customWidth="false" hidden="true" outlineLevel="0" max="5" min="5" style="1" width="11.52"/>
    <col collapsed="false" customWidth="true" hidden="false" outlineLevel="0" max="8" min="6" style="1" width="11.42"/>
    <col collapsed="false" customWidth="true" hidden="false" outlineLevel="0" max="9" min="9" style="1" width="27.85"/>
    <col collapsed="false" customWidth="true" hidden="false" outlineLevel="0" max="10" min="10" style="1" width="19.71"/>
    <col collapsed="false" customWidth="true" hidden="false" outlineLevel="0" max="12" min="11" style="1" width="11.42"/>
    <col collapsed="false" customWidth="true" hidden="false" outlineLevel="0" max="13" min="13" style="1" width="27.14"/>
    <col collapsed="false" customWidth="true" hidden="false" outlineLevel="0" max="1025" min="14" style="1" width="11.42"/>
  </cols>
  <sheetData>
    <row r="1" customFormat="false" ht="13.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F1" s="371" t="s">
        <v>0</v>
      </c>
      <c r="G1" s="372" t="s">
        <v>4</v>
      </c>
      <c r="H1" s="373" t="s">
        <v>1</v>
      </c>
      <c r="I1" s="373" t="s">
        <v>2</v>
      </c>
      <c r="J1" s="374" t="s">
        <v>3</v>
      </c>
    </row>
    <row r="2" customFormat="false" ht="12.75" hidden="false" customHeight="false" outlineLevel="0" collapsed="false">
      <c r="A2" s="9" t="n">
        <v>1</v>
      </c>
      <c r="B2" s="10" t="n">
        <v>39301</v>
      </c>
      <c r="C2" s="11" t="s">
        <v>5</v>
      </c>
      <c r="D2" s="12" t="s">
        <v>6</v>
      </c>
      <c r="F2" s="189" t="n">
        <v>1</v>
      </c>
      <c r="G2" s="190" t="s">
        <v>7</v>
      </c>
      <c r="H2" s="191" t="n">
        <v>41492</v>
      </c>
      <c r="I2" s="375" t="s">
        <v>521</v>
      </c>
      <c r="J2" s="376" t="s">
        <v>6</v>
      </c>
      <c r="L2" s="21"/>
      <c r="M2" s="305"/>
    </row>
    <row r="3" customFormat="false" ht="12.75" hidden="false" customHeight="false" outlineLevel="0" collapsed="false">
      <c r="A3" s="16" t="n">
        <v>2</v>
      </c>
      <c r="B3" s="17" t="n">
        <f aca="false">B2+2</f>
        <v>39303</v>
      </c>
      <c r="C3" s="18" t="s">
        <v>9</v>
      </c>
      <c r="D3" s="19" t="s">
        <v>6</v>
      </c>
      <c r="F3" s="194" t="n">
        <v>2</v>
      </c>
      <c r="G3" s="195" t="s">
        <v>522</v>
      </c>
      <c r="H3" s="196" t="n">
        <f aca="false">H2+3</f>
        <v>41495</v>
      </c>
      <c r="I3" s="377" t="s">
        <v>523</v>
      </c>
      <c r="J3" s="376" t="s">
        <v>6</v>
      </c>
      <c r="L3" s="378"/>
      <c r="M3" s="305"/>
    </row>
    <row r="4" customFormat="false" ht="12.75" hidden="false" customHeight="false" outlineLevel="0" collapsed="false">
      <c r="A4" s="16" t="n">
        <v>3</v>
      </c>
      <c r="B4" s="17" t="n">
        <f aca="false">B3+5</f>
        <v>39308</v>
      </c>
      <c r="C4" s="23" t="n">
        <v>3.2</v>
      </c>
      <c r="D4" s="19" t="s">
        <v>6</v>
      </c>
      <c r="F4" s="194" t="n">
        <v>3</v>
      </c>
      <c r="G4" s="195" t="s">
        <v>7</v>
      </c>
      <c r="H4" s="196" t="n">
        <f aca="false">H3+4</f>
        <v>41499</v>
      </c>
      <c r="I4" s="379" t="s">
        <v>524</v>
      </c>
      <c r="J4" s="380" t="s">
        <v>6</v>
      </c>
      <c r="L4" s="18"/>
      <c r="M4" s="19"/>
    </row>
    <row r="5" customFormat="false" ht="12.75" hidden="false" customHeight="false" outlineLevel="0" collapsed="false">
      <c r="A5" s="16" t="n">
        <v>4</v>
      </c>
      <c r="B5" s="17" t="n">
        <f aca="false">B4+2</f>
        <v>39310</v>
      </c>
      <c r="C5" s="23" t="n">
        <v>3.3</v>
      </c>
      <c r="D5" s="19" t="s">
        <v>6</v>
      </c>
      <c r="F5" s="194" t="n">
        <v>4</v>
      </c>
      <c r="G5" s="195" t="s">
        <v>522</v>
      </c>
      <c r="H5" s="196" t="n">
        <f aca="false">H4+3</f>
        <v>41502</v>
      </c>
      <c r="I5" s="379" t="s">
        <v>525</v>
      </c>
      <c r="J5" s="380" t="s">
        <v>6</v>
      </c>
      <c r="L5" s="18"/>
      <c r="M5" s="19"/>
    </row>
    <row r="6" customFormat="false" ht="12.75" hidden="false" customHeight="false" outlineLevel="0" collapsed="false">
      <c r="A6" s="16" t="n">
        <v>5</v>
      </c>
      <c r="B6" s="17" t="n">
        <f aca="false">B5+5</f>
        <v>39315</v>
      </c>
      <c r="C6" s="23" t="s">
        <v>15</v>
      </c>
      <c r="D6" s="19" t="s">
        <v>16</v>
      </c>
      <c r="F6" s="194" t="n">
        <v>5</v>
      </c>
      <c r="G6" s="195" t="s">
        <v>7</v>
      </c>
      <c r="H6" s="196" t="n">
        <f aca="false">H5+4</f>
        <v>41506</v>
      </c>
      <c r="I6" s="381" t="n">
        <v>3.5</v>
      </c>
      <c r="J6" s="380" t="s">
        <v>6</v>
      </c>
      <c r="L6" s="23"/>
      <c r="M6" s="19"/>
    </row>
    <row r="7" customFormat="false" ht="12.75" hidden="false" customHeight="false" outlineLevel="0" collapsed="false">
      <c r="A7" s="16" t="n">
        <v>6</v>
      </c>
      <c r="B7" s="17" t="n">
        <f aca="false">B6+2</f>
        <v>39317</v>
      </c>
      <c r="C7" s="23" t="n">
        <v>3.4</v>
      </c>
      <c r="D7" s="19" t="s">
        <v>6</v>
      </c>
      <c r="F7" s="194" t="n">
        <v>6</v>
      </c>
      <c r="G7" s="195" t="s">
        <v>522</v>
      </c>
      <c r="H7" s="196" t="n">
        <f aca="false">H6+3</f>
        <v>41509</v>
      </c>
      <c r="I7" s="381" t="n">
        <v>3.6</v>
      </c>
      <c r="J7" s="198" t="s">
        <v>526</v>
      </c>
      <c r="L7" s="23"/>
      <c r="M7" s="25"/>
    </row>
    <row r="8" customFormat="false" ht="12.75" hidden="false" customHeight="false" outlineLevel="0" collapsed="false">
      <c r="A8" s="16" t="n">
        <v>7</v>
      </c>
      <c r="B8" s="17" t="n">
        <f aca="false">B7+5</f>
        <v>39322</v>
      </c>
      <c r="C8" s="23" t="s">
        <v>20</v>
      </c>
      <c r="D8" s="19" t="s">
        <v>16</v>
      </c>
      <c r="F8" s="194" t="n">
        <v>7</v>
      </c>
      <c r="G8" s="195" t="s">
        <v>7</v>
      </c>
      <c r="H8" s="196" t="n">
        <f aca="false">H7+4</f>
        <v>41513</v>
      </c>
      <c r="I8" s="197" t="s">
        <v>527</v>
      </c>
      <c r="J8" s="380" t="s">
        <v>528</v>
      </c>
      <c r="L8" s="24"/>
      <c r="M8" s="19"/>
    </row>
    <row r="9" customFormat="false" ht="12.75" hidden="false" customHeight="false" outlineLevel="0" collapsed="false">
      <c r="A9" s="16" t="n">
        <v>8</v>
      </c>
      <c r="B9" s="17" t="n">
        <f aca="false">B8+2</f>
        <v>39324</v>
      </c>
      <c r="C9" s="23" t="n">
        <v>3.5</v>
      </c>
      <c r="D9" s="19" t="s">
        <v>6</v>
      </c>
      <c r="F9" s="194" t="n">
        <v>8</v>
      </c>
      <c r="G9" s="195" t="s">
        <v>522</v>
      </c>
      <c r="H9" s="196" t="n">
        <f aca="false">H8+3</f>
        <v>41516</v>
      </c>
      <c r="I9" s="197" t="s">
        <v>529</v>
      </c>
      <c r="J9" s="380" t="s">
        <v>528</v>
      </c>
      <c r="L9" s="24"/>
      <c r="M9" s="19"/>
    </row>
    <row r="10" customFormat="false" ht="12.75" hidden="false" customHeight="false" outlineLevel="0" collapsed="false">
      <c r="A10" s="16" t="n">
        <v>9</v>
      </c>
      <c r="B10" s="17" t="n">
        <f aca="false">B9+5</f>
        <v>39329</v>
      </c>
      <c r="C10" s="23" t="s">
        <v>23</v>
      </c>
      <c r="D10" s="19" t="s">
        <v>16</v>
      </c>
      <c r="F10" s="194" t="n">
        <v>9</v>
      </c>
      <c r="G10" s="195" t="s">
        <v>7</v>
      </c>
      <c r="H10" s="196" t="n">
        <f aca="false">H9+4</f>
        <v>41520</v>
      </c>
      <c r="I10" s="382" t="s">
        <v>530</v>
      </c>
      <c r="J10" s="198" t="s">
        <v>528</v>
      </c>
      <c r="L10" s="26"/>
      <c r="M10" s="25"/>
    </row>
    <row r="11" customFormat="false" ht="12.75" hidden="false" customHeight="false" outlineLevel="0" collapsed="false">
      <c r="A11" s="16" t="n">
        <v>10</v>
      </c>
      <c r="B11" s="17" t="n">
        <f aca="false">B10+2</f>
        <v>39331</v>
      </c>
      <c r="C11" s="23" t="n">
        <v>3.5</v>
      </c>
      <c r="D11" s="19" t="s">
        <v>6</v>
      </c>
      <c r="F11" s="194" t="n">
        <v>10</v>
      </c>
      <c r="G11" s="195" t="s">
        <v>522</v>
      </c>
      <c r="H11" s="196" t="n">
        <f aca="false">H10+3</f>
        <v>41523</v>
      </c>
      <c r="I11" s="375" t="s">
        <v>531</v>
      </c>
      <c r="J11" s="383" t="s">
        <v>532</v>
      </c>
      <c r="L11" s="21"/>
      <c r="M11" s="384"/>
    </row>
    <row r="12" customFormat="false" ht="12.75" hidden="false" customHeight="false" outlineLevel="0" collapsed="false">
      <c r="A12" s="16" t="n">
        <v>11</v>
      </c>
      <c r="B12" s="17" t="n">
        <f aca="false">B11+5</f>
        <v>39336</v>
      </c>
      <c r="C12" s="18" t="s">
        <v>24</v>
      </c>
      <c r="D12" s="25" t="s">
        <v>25</v>
      </c>
      <c r="F12" s="194" t="n">
        <v>11</v>
      </c>
      <c r="G12" s="195" t="s">
        <v>7</v>
      </c>
      <c r="H12" s="196" t="n">
        <f aca="false">H11+4</f>
        <v>41527</v>
      </c>
      <c r="I12" s="385" t="s">
        <v>29</v>
      </c>
      <c r="J12" s="385"/>
      <c r="L12" s="21"/>
      <c r="M12" s="386"/>
    </row>
    <row r="13" customFormat="false" ht="12.75" hidden="false" customHeight="false" outlineLevel="0" collapsed="false">
      <c r="A13" s="16" t="n">
        <v>12</v>
      </c>
      <c r="B13" s="17" t="n">
        <f aca="false">B12+2</f>
        <v>39338</v>
      </c>
      <c r="C13" s="23" t="n">
        <v>4.2</v>
      </c>
      <c r="D13" s="19" t="s">
        <v>26</v>
      </c>
      <c r="F13" s="194" t="n">
        <v>12</v>
      </c>
      <c r="G13" s="195" t="s">
        <v>522</v>
      </c>
      <c r="H13" s="196" t="n">
        <f aca="false">H12+3</f>
        <v>41530</v>
      </c>
      <c r="I13" s="197" t="n">
        <v>4.2</v>
      </c>
      <c r="J13" s="383" t="s">
        <v>532</v>
      </c>
      <c r="L13" s="26"/>
      <c r="M13" s="25"/>
    </row>
    <row r="14" customFormat="false" ht="12.75" hidden="false" customHeight="false" outlineLevel="0" collapsed="false">
      <c r="A14" s="16" t="n">
        <v>13</v>
      </c>
      <c r="B14" s="17" t="n">
        <f aca="false">B13+5</f>
        <v>39343</v>
      </c>
      <c r="C14" s="23" t="n">
        <v>4.2</v>
      </c>
      <c r="D14" s="19" t="s">
        <v>26</v>
      </c>
      <c r="F14" s="194" t="n">
        <v>13</v>
      </c>
      <c r="G14" s="195" t="s">
        <v>7</v>
      </c>
      <c r="H14" s="196" t="n">
        <f aca="false">H13+4</f>
        <v>41534</v>
      </c>
      <c r="I14" s="382" t="s">
        <v>533</v>
      </c>
      <c r="J14" s="198" t="s">
        <v>534</v>
      </c>
      <c r="L14" s="387"/>
      <c r="M14" s="302"/>
    </row>
    <row r="15" customFormat="false" ht="12.75" hidden="false" customHeight="false" outlineLevel="0" collapsed="false">
      <c r="A15" s="16" t="n">
        <v>14</v>
      </c>
      <c r="B15" s="17" t="n">
        <f aca="false">B14+2</f>
        <v>39345</v>
      </c>
      <c r="C15" s="28"/>
      <c r="D15" s="29" t="s">
        <v>29</v>
      </c>
      <c r="F15" s="194" t="n">
        <v>14</v>
      </c>
      <c r="G15" s="195" t="s">
        <v>522</v>
      </c>
      <c r="H15" s="196" t="n">
        <f aca="false">H14+3</f>
        <v>41537</v>
      </c>
      <c r="I15" s="382" t="s">
        <v>535</v>
      </c>
      <c r="J15" s="201" t="s">
        <v>6</v>
      </c>
      <c r="L15" s="24"/>
      <c r="M15" s="25"/>
    </row>
    <row r="16" customFormat="false" ht="12.75" hidden="false" customHeight="false" outlineLevel="0" collapsed="false">
      <c r="A16" s="16" t="n">
        <v>15</v>
      </c>
      <c r="B16" s="17" t="n">
        <f aca="false">B15+5</f>
        <v>39350</v>
      </c>
      <c r="C16" s="23" t="n">
        <v>4.3</v>
      </c>
      <c r="D16" s="19" t="s">
        <v>31</v>
      </c>
      <c r="F16" s="194" t="n">
        <v>15</v>
      </c>
      <c r="G16" s="195" t="s">
        <v>7</v>
      </c>
      <c r="H16" s="196" t="n">
        <f aca="false">H15+4</f>
        <v>41541</v>
      </c>
      <c r="I16" s="197" t="s">
        <v>536</v>
      </c>
      <c r="J16" s="198" t="s">
        <v>6</v>
      </c>
      <c r="L16" s="26"/>
      <c r="M16" s="25"/>
    </row>
    <row r="17" customFormat="false" ht="12.75" hidden="false" customHeight="false" outlineLevel="0" collapsed="false">
      <c r="A17" s="16" t="n">
        <v>16</v>
      </c>
      <c r="B17" s="17" t="n">
        <f aca="false">B16+2</f>
        <v>39352</v>
      </c>
      <c r="C17" s="18" t="s">
        <v>33</v>
      </c>
      <c r="D17" s="19" t="s">
        <v>34</v>
      </c>
      <c r="F17" s="194" t="n">
        <v>16</v>
      </c>
      <c r="G17" s="195" t="s">
        <v>522</v>
      </c>
      <c r="H17" s="196" t="n">
        <f aca="false">H16+3</f>
        <v>41544</v>
      </c>
      <c r="I17" s="197" t="n">
        <v>4.1</v>
      </c>
      <c r="J17" s="198" t="s">
        <v>528</v>
      </c>
      <c r="L17" s="26"/>
      <c r="M17" s="25"/>
    </row>
    <row r="18" customFormat="false" ht="12.75" hidden="false" customHeight="false" outlineLevel="0" collapsed="false">
      <c r="A18" s="16" t="n">
        <v>17</v>
      </c>
      <c r="B18" s="17" t="n">
        <f aca="false">B17+5</f>
        <v>39357</v>
      </c>
      <c r="C18" s="23" t="s">
        <v>36</v>
      </c>
      <c r="D18" s="19" t="s">
        <v>6</v>
      </c>
      <c r="F18" s="16" t="n">
        <v>17</v>
      </c>
      <c r="G18" s="20" t="s">
        <v>7</v>
      </c>
      <c r="H18" s="17" t="n">
        <f aca="false">H17+4</f>
        <v>41548</v>
      </c>
      <c r="I18" s="26" t="s">
        <v>537</v>
      </c>
      <c r="J18" s="25" t="s">
        <v>538</v>
      </c>
      <c r="L18" s="26"/>
      <c r="M18" s="25"/>
    </row>
    <row r="19" customFormat="false" ht="12.75" hidden="false" customHeight="false" outlineLevel="0" collapsed="false">
      <c r="A19" s="16" t="n">
        <v>18</v>
      </c>
      <c r="B19" s="17" t="n">
        <f aca="false">B18+2</f>
        <v>39359</v>
      </c>
      <c r="C19" s="18" t="s">
        <v>38</v>
      </c>
      <c r="D19" s="19" t="s">
        <v>39</v>
      </c>
      <c r="F19" s="16" t="n">
        <v>18</v>
      </c>
      <c r="G19" s="20" t="s">
        <v>522</v>
      </c>
      <c r="H19" s="17" t="n">
        <f aca="false">H18+3</f>
        <v>41551</v>
      </c>
      <c r="I19" s="26" t="s">
        <v>539</v>
      </c>
      <c r="J19" s="25" t="s">
        <v>6</v>
      </c>
      <c r="L19" s="26"/>
      <c r="M19" s="25"/>
    </row>
    <row r="20" customFormat="false" ht="12.75" hidden="false" customHeight="false" outlineLevel="0" collapsed="false">
      <c r="A20" s="16" t="n">
        <v>19</v>
      </c>
      <c r="B20" s="17" t="n">
        <f aca="false">B19+5</f>
        <v>39364</v>
      </c>
      <c r="C20" s="23" t="s">
        <v>41</v>
      </c>
      <c r="D20" s="19" t="s">
        <v>6</v>
      </c>
      <c r="F20" s="30" t="n">
        <v>19</v>
      </c>
      <c r="G20" s="20" t="s">
        <v>7</v>
      </c>
      <c r="H20" s="17" t="n">
        <f aca="false">H19+4</f>
        <v>41555</v>
      </c>
      <c r="I20" s="24" t="s">
        <v>540</v>
      </c>
      <c r="J20" s="25" t="s">
        <v>528</v>
      </c>
      <c r="L20" s="26"/>
      <c r="M20" s="25"/>
    </row>
    <row r="21" customFormat="false" ht="12.75" hidden="false" customHeight="false" outlineLevel="0" collapsed="false">
      <c r="A21" s="16" t="n">
        <v>20</v>
      </c>
      <c r="B21" s="17" t="n">
        <f aca="false">B20+2</f>
        <v>39366</v>
      </c>
      <c r="C21" s="18" t="s">
        <v>42</v>
      </c>
      <c r="D21" s="19" t="s">
        <v>34</v>
      </c>
      <c r="F21" s="16" t="n">
        <v>20</v>
      </c>
      <c r="G21" s="20" t="s">
        <v>522</v>
      </c>
      <c r="H21" s="17" t="n">
        <f aca="false">H20+3</f>
        <v>41558</v>
      </c>
      <c r="I21" s="26" t="s">
        <v>540</v>
      </c>
      <c r="J21" s="25" t="s">
        <v>528</v>
      </c>
      <c r="L21" s="24"/>
      <c r="M21" s="25"/>
    </row>
    <row r="22" customFormat="false" ht="12.75" hidden="false" customHeight="false" outlineLevel="0" collapsed="false">
      <c r="A22" s="16" t="n">
        <v>21</v>
      </c>
      <c r="B22" s="17" t="n">
        <f aca="false">B21+5</f>
        <v>39371</v>
      </c>
      <c r="C22" s="18" t="s">
        <v>44</v>
      </c>
      <c r="D22" s="19"/>
      <c r="F22" s="16" t="n">
        <v>21</v>
      </c>
      <c r="G22" s="20" t="s">
        <v>7</v>
      </c>
      <c r="H22" s="17" t="n">
        <f aca="false">H21+4</f>
        <v>41562</v>
      </c>
      <c r="I22" s="33" t="s">
        <v>541</v>
      </c>
      <c r="J22" s="153" t="s">
        <v>528</v>
      </c>
      <c r="L22" s="24"/>
      <c r="M22" s="25"/>
    </row>
    <row r="23" customFormat="false" ht="12.75" hidden="false" customHeight="false" outlineLevel="0" collapsed="false">
      <c r="A23" s="16" t="n">
        <v>22</v>
      </c>
      <c r="B23" s="17" t="n">
        <f aca="false">B22+2</f>
        <v>39373</v>
      </c>
      <c r="C23" s="28"/>
      <c r="D23" s="19" t="s">
        <v>46</v>
      </c>
      <c r="F23" s="16" t="n">
        <v>22</v>
      </c>
      <c r="G23" s="20" t="s">
        <v>522</v>
      </c>
      <c r="H23" s="17" t="n">
        <f aca="false">H22+3</f>
        <v>41565</v>
      </c>
      <c r="I23" s="33" t="s">
        <v>542</v>
      </c>
      <c r="J23" s="153" t="s">
        <v>543</v>
      </c>
      <c r="L23" s="26"/>
      <c r="M23" s="25"/>
    </row>
    <row r="24" customFormat="false" ht="12.75" hidden="false" customHeight="true" outlineLevel="0" collapsed="false">
      <c r="A24" s="16" t="n">
        <v>23</v>
      </c>
      <c r="B24" s="17" t="n">
        <f aca="false">B23+5</f>
        <v>39378</v>
      </c>
      <c r="C24" s="18"/>
      <c r="D24" s="25" t="s">
        <v>46</v>
      </c>
      <c r="F24" s="16" t="n">
        <v>23</v>
      </c>
      <c r="G24" s="20" t="s">
        <v>7</v>
      </c>
      <c r="H24" s="17" t="n">
        <f aca="false">H23+4</f>
        <v>41569</v>
      </c>
      <c r="I24" s="27" t="s">
        <v>544</v>
      </c>
      <c r="J24" s="27"/>
      <c r="L24" s="33"/>
      <c r="M24" s="153"/>
    </row>
    <row r="25" customFormat="false" ht="12.75" hidden="false" customHeight="false" outlineLevel="0" collapsed="false">
      <c r="A25" s="16" t="n">
        <v>24</v>
      </c>
      <c r="B25" s="17" t="n">
        <f aca="false">B24+2</f>
        <v>39380</v>
      </c>
      <c r="C25" s="18"/>
      <c r="D25" s="29" t="s">
        <v>46</v>
      </c>
      <c r="F25" s="16" t="n">
        <v>24</v>
      </c>
      <c r="G25" s="20" t="s">
        <v>522</v>
      </c>
      <c r="H25" s="17" t="n">
        <f aca="false">H24+3</f>
        <v>41572</v>
      </c>
      <c r="I25" s="26" t="s">
        <v>540</v>
      </c>
      <c r="J25" s="153" t="s">
        <v>545</v>
      </c>
      <c r="L25" s="26"/>
      <c r="M25" s="25"/>
    </row>
    <row r="26" customFormat="false" ht="12.75" hidden="false" customHeight="false" outlineLevel="0" collapsed="false">
      <c r="A26" s="16" t="n">
        <v>25</v>
      </c>
      <c r="B26" s="17" t="n">
        <f aca="false">B25+5</f>
        <v>39385</v>
      </c>
      <c r="C26" s="18" t="s">
        <v>44</v>
      </c>
      <c r="D26" s="29"/>
      <c r="F26" s="30" t="n">
        <v>25</v>
      </c>
      <c r="G26" s="20" t="s">
        <v>7</v>
      </c>
      <c r="H26" s="17" t="n">
        <f aca="false">H25+4</f>
        <v>41576</v>
      </c>
      <c r="I26" s="33" t="s">
        <v>546</v>
      </c>
      <c r="J26" s="153" t="s">
        <v>6</v>
      </c>
      <c r="L26" s="33"/>
      <c r="M26" s="153"/>
    </row>
    <row r="27" customFormat="false" ht="12.75" hidden="false" customHeight="false" outlineLevel="0" collapsed="false">
      <c r="A27" s="16" t="n">
        <v>26</v>
      </c>
      <c r="B27" s="17" t="n">
        <f aca="false">B26+2</f>
        <v>39387</v>
      </c>
      <c r="C27" s="18" t="s">
        <v>44</v>
      </c>
      <c r="D27" s="19"/>
      <c r="F27" s="16" t="n">
        <v>26</v>
      </c>
      <c r="G27" s="20" t="s">
        <v>522</v>
      </c>
      <c r="H27" s="17" t="n">
        <f aca="false">H26+3</f>
        <v>41579</v>
      </c>
      <c r="I27" s="33" t="s">
        <v>547</v>
      </c>
      <c r="J27" s="153" t="s">
        <v>528</v>
      </c>
      <c r="L27" s="33"/>
      <c r="M27" s="153"/>
    </row>
    <row r="28" customFormat="false" ht="12.75" hidden="false" customHeight="false" outlineLevel="0" collapsed="false">
      <c r="A28" s="16" t="n">
        <v>27</v>
      </c>
      <c r="B28" s="17" t="n">
        <f aca="false">B27+5</f>
        <v>39392</v>
      </c>
      <c r="C28" s="18" t="s">
        <v>44</v>
      </c>
      <c r="D28" s="19"/>
      <c r="F28" s="16" t="n">
        <v>27</v>
      </c>
      <c r="G28" s="20" t="s">
        <v>7</v>
      </c>
      <c r="H28" s="17" t="n">
        <f aca="false">H27+4</f>
        <v>41583</v>
      </c>
      <c r="I28" s="26" t="s">
        <v>540</v>
      </c>
      <c r="J28" s="25" t="s">
        <v>528</v>
      </c>
      <c r="L28" s="33"/>
      <c r="M28" s="153"/>
    </row>
    <row r="29" customFormat="false" ht="12.75" hidden="false" customHeight="false" outlineLevel="0" collapsed="false">
      <c r="A29" s="16" t="n">
        <v>28</v>
      </c>
      <c r="B29" s="17" t="n">
        <f aca="false">B28+2</f>
        <v>39394</v>
      </c>
      <c r="C29" s="18" t="s">
        <v>44</v>
      </c>
      <c r="D29" s="19"/>
      <c r="F29" s="16" t="n">
        <v>28</v>
      </c>
      <c r="G29" s="20" t="s">
        <v>522</v>
      </c>
      <c r="H29" s="17" t="n">
        <f aca="false">H28+3</f>
        <v>41586</v>
      </c>
      <c r="I29" s="26" t="s">
        <v>540</v>
      </c>
      <c r="J29" s="25" t="s">
        <v>528</v>
      </c>
      <c r="L29" s="26"/>
      <c r="M29" s="25"/>
    </row>
    <row r="30" customFormat="false" ht="12.75" hidden="false" customHeight="false" outlineLevel="0" collapsed="false">
      <c r="A30" s="16" t="n">
        <v>29</v>
      </c>
      <c r="B30" s="17" t="n">
        <f aca="false">B29+5</f>
        <v>39399</v>
      </c>
      <c r="C30" s="18" t="s">
        <v>52</v>
      </c>
      <c r="D30" s="19"/>
      <c r="F30" s="16" t="n">
        <v>29</v>
      </c>
      <c r="G30" s="20" t="s">
        <v>7</v>
      </c>
      <c r="H30" s="17" t="n">
        <f aca="false">H29+4</f>
        <v>41590</v>
      </c>
      <c r="I30" s="26" t="s">
        <v>540</v>
      </c>
      <c r="J30" s="25" t="s">
        <v>528</v>
      </c>
      <c r="L30" s="33"/>
      <c r="M30" s="153"/>
    </row>
    <row r="31" customFormat="false" ht="12.75" hidden="false" customHeight="false" outlineLevel="0" collapsed="false">
      <c r="A31" s="16" t="n">
        <v>30</v>
      </c>
      <c r="B31" s="17" t="n">
        <f aca="false">B30+2</f>
        <v>39401</v>
      </c>
      <c r="C31" s="18" t="s">
        <v>52</v>
      </c>
      <c r="D31" s="19"/>
      <c r="F31" s="16" t="n">
        <v>30</v>
      </c>
      <c r="G31" s="20" t="s">
        <v>522</v>
      </c>
      <c r="H31" s="17" t="n">
        <f aca="false">H30+3</f>
        <v>41593</v>
      </c>
      <c r="I31" s="26" t="s">
        <v>540</v>
      </c>
      <c r="J31" s="25" t="s">
        <v>528</v>
      </c>
      <c r="L31" s="26"/>
      <c r="M31" s="25"/>
    </row>
    <row r="32" customFormat="false" ht="12.75" hidden="false" customHeight="false" outlineLevel="0" collapsed="false">
      <c r="A32" s="16" t="n">
        <v>31</v>
      </c>
      <c r="B32" s="17" t="n">
        <f aca="false">B31+5</f>
        <v>39406</v>
      </c>
      <c r="C32" s="18" t="s">
        <v>52</v>
      </c>
      <c r="D32" s="19"/>
      <c r="F32" s="30" t="n">
        <v>31</v>
      </c>
      <c r="G32" s="20" t="s">
        <v>7</v>
      </c>
      <c r="H32" s="17" t="n">
        <f aca="false">H31+4</f>
        <v>41597</v>
      </c>
      <c r="I32" s="26" t="s">
        <v>548</v>
      </c>
      <c r="J32" s="25" t="s">
        <v>549</v>
      </c>
      <c r="L32" s="26"/>
      <c r="M32" s="25"/>
    </row>
    <row r="33" customFormat="false" ht="12.75" hidden="false" customHeight="false" outlineLevel="0" collapsed="false">
      <c r="A33" s="16" t="n">
        <v>32</v>
      </c>
      <c r="B33" s="17" t="n">
        <f aca="false">B32+2</f>
        <v>39408</v>
      </c>
      <c r="C33" s="34" t="s">
        <v>52</v>
      </c>
      <c r="D33" s="19"/>
      <c r="F33" s="16" t="n">
        <v>32</v>
      </c>
      <c r="G33" s="20" t="s">
        <v>522</v>
      </c>
      <c r="H33" s="17" t="n">
        <f aca="false">H32+3</f>
        <v>41600</v>
      </c>
      <c r="I33" s="26" t="s">
        <v>548</v>
      </c>
      <c r="J33" s="25" t="s">
        <v>549</v>
      </c>
      <c r="L33" s="26"/>
      <c r="M33" s="25"/>
    </row>
    <row r="34" customFormat="false" ht="12.75" hidden="false" customHeight="false" outlineLevel="0" collapsed="false">
      <c r="A34" s="16" t="n">
        <v>33</v>
      </c>
      <c r="B34" s="17" t="n">
        <f aca="false">B33+5</f>
        <v>39413</v>
      </c>
      <c r="C34" s="18"/>
      <c r="D34" s="19" t="s">
        <v>56</v>
      </c>
      <c r="F34" s="16" t="n">
        <v>33</v>
      </c>
      <c r="G34" s="20" t="s">
        <v>7</v>
      </c>
      <c r="H34" s="17" t="n">
        <f aca="false">H33+4</f>
        <v>41604</v>
      </c>
      <c r="I34" s="26" t="s">
        <v>548</v>
      </c>
      <c r="J34" s="25" t="s">
        <v>549</v>
      </c>
      <c r="L34" s="26"/>
      <c r="M34" s="25"/>
    </row>
    <row r="35" customFormat="false" ht="12.75" hidden="false" customHeight="false" outlineLevel="0" collapsed="false">
      <c r="A35" s="16" t="n">
        <v>34</v>
      </c>
      <c r="B35" s="17" t="n">
        <f aca="false">B34+2</f>
        <v>39415</v>
      </c>
      <c r="C35" s="18"/>
      <c r="D35" s="19" t="s">
        <v>56</v>
      </c>
      <c r="F35" s="16" t="n">
        <v>34</v>
      </c>
      <c r="G35" s="20" t="s">
        <v>522</v>
      </c>
      <c r="H35" s="17" t="n">
        <f aca="false">H34+3</f>
        <v>41607</v>
      </c>
      <c r="I35" s="26" t="s">
        <v>548</v>
      </c>
      <c r="J35" s="25" t="s">
        <v>549</v>
      </c>
      <c r="L35" s="26"/>
      <c r="M35" s="25"/>
    </row>
    <row r="36" customFormat="false" ht="13.5" hidden="false" customHeight="false" outlineLevel="0" collapsed="false">
      <c r="A36" s="35" t="n">
        <v>35</v>
      </c>
      <c r="B36" s="36" t="n">
        <f aca="false">B35+5</f>
        <v>39420</v>
      </c>
      <c r="C36" s="37"/>
      <c r="D36" s="38" t="s">
        <v>56</v>
      </c>
      <c r="F36" s="16" t="n">
        <v>35</v>
      </c>
      <c r="G36" s="20" t="s">
        <v>7</v>
      </c>
      <c r="H36" s="17" t="n">
        <f aca="false">H35+4</f>
        <v>41611</v>
      </c>
      <c r="I36" s="27" t="s">
        <v>550</v>
      </c>
      <c r="J36" s="27"/>
      <c r="L36" s="388"/>
      <c r="M36" s="389"/>
    </row>
    <row r="37" customFormat="false" ht="13.5" hidden="false" customHeight="false" outlineLevel="0" collapsed="false">
      <c r="A37" s="39"/>
      <c r="B37" s="40"/>
      <c r="C37" s="28"/>
      <c r="D37" s="28"/>
      <c r="F37" s="35" t="n">
        <v>36</v>
      </c>
      <c r="G37" s="42" t="s">
        <v>522</v>
      </c>
      <c r="H37" s="36" t="n">
        <v>41614</v>
      </c>
      <c r="I37" s="388"/>
      <c r="J37" s="389"/>
      <c r="L37" s="390"/>
      <c r="M37" s="391"/>
    </row>
    <row r="38" customFormat="false" ht="12.75" hidden="false" customHeight="false" outlineLevel="0" collapsed="false">
      <c r="B38" s="121"/>
    </row>
    <row r="39" customFormat="false" ht="13.5" hidden="false" customHeight="false" outlineLevel="0" collapsed="false">
      <c r="A39" s="47" t="s">
        <v>66</v>
      </c>
      <c r="B39" s="47"/>
      <c r="C39" s="47"/>
      <c r="D39" s="47"/>
      <c r="F39" s="47" t="s">
        <v>66</v>
      </c>
      <c r="G39" s="47"/>
      <c r="H39" s="47"/>
      <c r="I39" s="47"/>
      <c r="J39" s="47"/>
    </row>
    <row r="40" customFormat="false" ht="13.5" hidden="false" customHeight="false" outlineLevel="0" collapsed="false">
      <c r="A40" s="5" t="s">
        <v>67</v>
      </c>
      <c r="B40" s="7" t="s">
        <v>68</v>
      </c>
      <c r="C40" s="7" t="s">
        <v>69</v>
      </c>
      <c r="D40" s="8" t="s">
        <v>70</v>
      </c>
      <c r="F40" s="5" t="s">
        <v>67</v>
      </c>
      <c r="G40" s="6" t="s">
        <v>71</v>
      </c>
      <c r="H40" s="7" t="s">
        <v>68</v>
      </c>
      <c r="I40" s="7" t="s">
        <v>69</v>
      </c>
      <c r="J40" s="8" t="s">
        <v>70</v>
      </c>
    </row>
    <row r="41" customFormat="false" ht="25.5" hidden="false" customHeight="false" outlineLevel="0" collapsed="false">
      <c r="A41" s="49" t="n">
        <v>1</v>
      </c>
      <c r="B41" s="50" t="n">
        <v>39310</v>
      </c>
      <c r="C41" s="51" t="s">
        <v>73</v>
      </c>
      <c r="D41" s="52" t="s">
        <v>74</v>
      </c>
      <c r="F41" s="53" t="n">
        <v>1</v>
      </c>
      <c r="G41" s="392" t="s">
        <v>75</v>
      </c>
      <c r="H41" s="55" t="n">
        <v>41506</v>
      </c>
      <c r="I41" s="355" t="s">
        <v>551</v>
      </c>
      <c r="J41" s="57" t="s">
        <v>74</v>
      </c>
    </row>
    <row r="42" customFormat="false" ht="29.25" hidden="false" customHeight="true" outlineLevel="0" collapsed="false">
      <c r="A42" s="58" t="n">
        <v>2</v>
      </c>
      <c r="B42" s="59" t="n">
        <v>39310</v>
      </c>
      <c r="C42" s="60" t="s">
        <v>77</v>
      </c>
      <c r="D42" s="61" t="s">
        <v>78</v>
      </c>
      <c r="F42" s="62" t="n">
        <v>2</v>
      </c>
      <c r="G42" s="393" t="s">
        <v>75</v>
      </c>
      <c r="H42" s="64" t="n">
        <v>41509</v>
      </c>
      <c r="I42" s="394" t="s">
        <v>552</v>
      </c>
      <c r="J42" s="66" t="s">
        <v>78</v>
      </c>
    </row>
    <row r="43" customFormat="false" ht="38.25" hidden="false" customHeight="false" outlineLevel="0" collapsed="false">
      <c r="A43" s="58" t="n">
        <v>3</v>
      </c>
      <c r="B43" s="59" t="n">
        <v>39317</v>
      </c>
      <c r="C43" s="67" t="s">
        <v>80</v>
      </c>
      <c r="D43" s="61" t="s">
        <v>78</v>
      </c>
      <c r="F43" s="62" t="n">
        <v>3</v>
      </c>
      <c r="G43" s="393" t="s">
        <v>75</v>
      </c>
      <c r="H43" s="64" t="n">
        <v>41506</v>
      </c>
      <c r="I43" s="356" t="s">
        <v>553</v>
      </c>
      <c r="J43" s="66" t="s">
        <v>78</v>
      </c>
    </row>
    <row r="44" customFormat="false" ht="38.25" hidden="false" customHeight="false" outlineLevel="0" collapsed="false">
      <c r="A44" s="58" t="n">
        <v>4</v>
      </c>
      <c r="B44" s="59" t="n">
        <v>39317</v>
      </c>
      <c r="C44" s="67" t="s">
        <v>82</v>
      </c>
      <c r="D44" s="61" t="s">
        <v>78</v>
      </c>
      <c r="F44" s="62" t="n">
        <v>4</v>
      </c>
      <c r="G44" s="393" t="s">
        <v>75</v>
      </c>
      <c r="H44" s="69" t="n">
        <v>41509</v>
      </c>
      <c r="I44" s="356" t="s">
        <v>554</v>
      </c>
      <c r="J44" s="66" t="s">
        <v>78</v>
      </c>
    </row>
    <row r="45" customFormat="false" ht="27" hidden="false" customHeight="true" outlineLevel="0" collapsed="false">
      <c r="A45" s="58" t="n">
        <v>5</v>
      </c>
      <c r="B45" s="59" t="n">
        <v>39324</v>
      </c>
      <c r="C45" s="60" t="s">
        <v>84</v>
      </c>
      <c r="D45" s="61" t="s">
        <v>78</v>
      </c>
      <c r="F45" s="62" t="n">
        <v>5</v>
      </c>
      <c r="G45" s="393" t="s">
        <v>75</v>
      </c>
      <c r="H45" s="64" t="n">
        <v>41513</v>
      </c>
      <c r="I45" s="394" t="s">
        <v>555</v>
      </c>
      <c r="J45" s="66" t="s">
        <v>78</v>
      </c>
    </row>
    <row r="46" customFormat="false" ht="25.5" hidden="false" customHeight="false" outlineLevel="0" collapsed="false">
      <c r="A46" s="58" t="n">
        <v>6</v>
      </c>
      <c r="B46" s="70" t="n">
        <v>39324</v>
      </c>
      <c r="C46" s="67" t="s">
        <v>86</v>
      </c>
      <c r="D46" s="71" t="s">
        <v>74</v>
      </c>
      <c r="F46" s="62" t="n">
        <v>6</v>
      </c>
      <c r="G46" s="393" t="s">
        <v>75</v>
      </c>
      <c r="H46" s="64" t="n">
        <v>41513</v>
      </c>
      <c r="I46" s="356" t="s">
        <v>556</v>
      </c>
      <c r="J46" s="395" t="s">
        <v>74</v>
      </c>
    </row>
    <row r="47" customFormat="false" ht="13.5" hidden="false" customHeight="false" outlineLevel="0" collapsed="false">
      <c r="A47" s="72" t="n">
        <v>7</v>
      </c>
      <c r="B47" s="73" t="n">
        <v>39331</v>
      </c>
      <c r="C47" s="74" t="s">
        <v>88</v>
      </c>
      <c r="D47" s="75" t="n">
        <v>0.1</v>
      </c>
      <c r="F47" s="83" t="n">
        <v>7</v>
      </c>
      <c r="G47" s="396" t="s">
        <v>75</v>
      </c>
      <c r="H47" s="85" t="n">
        <v>41523</v>
      </c>
      <c r="I47" s="217" t="s">
        <v>88</v>
      </c>
      <c r="J47" s="87" t="n">
        <v>0.1</v>
      </c>
    </row>
    <row r="48" customFormat="false" ht="13.5" hidden="false" customHeight="false" outlineLevel="0" collapsed="false">
      <c r="A48" s="76"/>
      <c r="B48" s="77"/>
      <c r="C48" s="78"/>
      <c r="D48" s="79"/>
      <c r="F48" s="53" t="n">
        <v>8</v>
      </c>
      <c r="G48" s="88" t="s">
        <v>75</v>
      </c>
      <c r="H48" s="277" t="n">
        <v>41527</v>
      </c>
      <c r="I48" s="355" t="s">
        <v>557</v>
      </c>
      <c r="J48" s="397" t="s">
        <v>558</v>
      </c>
    </row>
    <row r="49" customFormat="false" ht="12.75" hidden="false" customHeight="false" outlineLevel="0" collapsed="false">
      <c r="A49" s="49" t="n">
        <v>8</v>
      </c>
      <c r="B49" s="81" t="n">
        <v>39346</v>
      </c>
      <c r="C49" s="51" t="s">
        <v>91</v>
      </c>
      <c r="D49" s="82" t="s">
        <v>92</v>
      </c>
      <c r="F49" s="62" t="n">
        <v>9</v>
      </c>
      <c r="G49" s="90" t="s">
        <v>75</v>
      </c>
      <c r="H49" s="279" t="n">
        <v>41537</v>
      </c>
      <c r="I49" s="356" t="s">
        <v>559</v>
      </c>
      <c r="J49" s="395" t="s">
        <v>558</v>
      </c>
    </row>
    <row r="50" customFormat="false" ht="25.5" hidden="false" customHeight="false" outlineLevel="0" collapsed="false">
      <c r="A50" s="58" t="n">
        <v>9</v>
      </c>
      <c r="B50" s="70" t="n">
        <v>39353</v>
      </c>
      <c r="C50" s="67" t="s">
        <v>560</v>
      </c>
      <c r="D50" s="71" t="s">
        <v>92</v>
      </c>
      <c r="F50" s="62" t="n">
        <v>10</v>
      </c>
      <c r="G50" s="90" t="s">
        <v>75</v>
      </c>
      <c r="H50" s="64" t="n">
        <v>41555</v>
      </c>
      <c r="I50" s="356" t="s">
        <v>561</v>
      </c>
      <c r="J50" s="395" t="s">
        <v>558</v>
      </c>
    </row>
    <row r="51" customFormat="false" ht="12.75" hidden="false" customHeight="false" outlineLevel="0" collapsed="false">
      <c r="A51" s="58" t="n">
        <v>10</v>
      </c>
      <c r="B51" s="70" t="n">
        <v>39360</v>
      </c>
      <c r="C51" s="67" t="s">
        <v>562</v>
      </c>
      <c r="D51" s="71" t="s">
        <v>92</v>
      </c>
      <c r="F51" s="62" t="n">
        <v>11</v>
      </c>
      <c r="G51" s="90" t="s">
        <v>75</v>
      </c>
      <c r="H51" s="279" t="n">
        <v>41541</v>
      </c>
      <c r="I51" s="356" t="s">
        <v>563</v>
      </c>
      <c r="J51" s="395" t="s">
        <v>558</v>
      </c>
    </row>
    <row r="52" customFormat="false" ht="12.75" hidden="false" customHeight="false" outlineLevel="0" collapsed="false">
      <c r="A52" s="58" t="n">
        <v>11</v>
      </c>
      <c r="B52" s="70" t="n">
        <v>39360</v>
      </c>
      <c r="C52" s="67" t="s">
        <v>564</v>
      </c>
      <c r="D52" s="71" t="s">
        <v>92</v>
      </c>
      <c r="F52" s="62" t="n">
        <v>12</v>
      </c>
      <c r="G52" s="90" t="s">
        <v>75</v>
      </c>
      <c r="H52" s="279" t="n">
        <v>41570</v>
      </c>
      <c r="I52" s="356" t="s">
        <v>565</v>
      </c>
      <c r="J52" s="395" t="s">
        <v>558</v>
      </c>
    </row>
    <row r="53" customFormat="false" ht="13.5" hidden="false" customHeight="false" outlineLevel="0" collapsed="false">
      <c r="A53" s="72" t="n">
        <v>12</v>
      </c>
      <c r="B53" s="73" t="n">
        <v>39367</v>
      </c>
      <c r="C53" s="74" t="s">
        <v>566</v>
      </c>
      <c r="D53" s="75" t="n">
        <v>0.3</v>
      </c>
      <c r="F53" s="122" t="n">
        <v>13</v>
      </c>
      <c r="G53" s="123" t="s">
        <v>75</v>
      </c>
      <c r="H53" s="398" t="n">
        <v>41571</v>
      </c>
      <c r="I53" s="399" t="s">
        <v>566</v>
      </c>
      <c r="J53" s="400" t="n">
        <v>0.3</v>
      </c>
    </row>
    <row r="54" customFormat="false" ht="12.75" hidden="false" customHeight="false" outlineLevel="0" collapsed="false">
      <c r="A54" s="49" t="n">
        <v>13</v>
      </c>
      <c r="B54" s="299" t="s">
        <v>567</v>
      </c>
      <c r="C54" s="51" t="s">
        <v>568</v>
      </c>
      <c r="D54" s="82" t="n">
        <v>0.3</v>
      </c>
      <c r="F54" s="401" t="n">
        <v>14</v>
      </c>
      <c r="G54" s="402" t="s">
        <v>75</v>
      </c>
      <c r="H54" s="403" t="s">
        <v>567</v>
      </c>
      <c r="I54" s="404" t="s">
        <v>568</v>
      </c>
      <c r="J54" s="405" t="n">
        <v>0.3</v>
      </c>
    </row>
    <row r="55" customFormat="false" ht="13.5" hidden="false" customHeight="false" outlineLevel="0" collapsed="false">
      <c r="A55" s="72" t="n">
        <v>14</v>
      </c>
      <c r="B55" s="309" t="s">
        <v>569</v>
      </c>
      <c r="C55" s="74" t="s">
        <v>570</v>
      </c>
      <c r="D55" s="75" t="n">
        <v>0.7</v>
      </c>
      <c r="F55" s="72" t="n">
        <v>15</v>
      </c>
      <c r="G55" s="406" t="s">
        <v>75</v>
      </c>
      <c r="H55" s="37" t="s">
        <v>569</v>
      </c>
      <c r="I55" s="74" t="s">
        <v>570</v>
      </c>
      <c r="J55" s="75" t="n">
        <v>0.7</v>
      </c>
    </row>
  </sheetData>
  <mergeCells count="5">
    <mergeCell ref="I12:J12"/>
    <mergeCell ref="I24:J24"/>
    <mergeCell ref="I36:J36"/>
    <mergeCell ref="A39:D39"/>
    <mergeCell ref="F39:J39"/>
  </mergeCells>
  <printOptions headings="false" gridLines="false" gridLinesSet="true" horizontalCentered="true" verticalCentered="false"/>
  <pageMargins left="0.7875" right="0.7875" top="0.984027777777778" bottom="0.98402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&amp;C&amp;14INGENIERIA DEL CONOCIMIENTO
&amp;12PLAN DE TRABAJO x SESIÓN
&amp;11SECUENCIA 6NM2</oddHeader>
    <oddFooter>&amp;L&amp;P/&amp;N
&amp;D&amp;R&amp;A/&amp;F</oddFooter>
  </headerFooter>
  <rowBreaks count="1" manualBreakCount="1">
    <brk id="37" man="true" max="16383" min="0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" activeCellId="0" sqref="D1"/>
    </sheetView>
  </sheetViews>
  <sheetFormatPr defaultRowHeight="12.75" zeroHeight="false" outlineLevelRow="0" outlineLevelCol="0"/>
  <cols>
    <col collapsed="false" customWidth="true" hidden="false" outlineLevel="0" max="1" min="1" style="138" width="7"/>
    <col collapsed="false" customWidth="true" hidden="false" outlineLevel="0" max="2" min="2" style="138" width="10.42"/>
    <col collapsed="false" customWidth="true" hidden="false" outlineLevel="0" max="3" min="3" style="138" width="9.71"/>
    <col collapsed="false" customWidth="true" hidden="false" outlineLevel="0" max="4" min="4" style="138" width="32.42"/>
    <col collapsed="false" customWidth="true" hidden="false" outlineLevel="0" max="5" min="5" style="138" width="19.71"/>
    <col collapsed="false" customWidth="true" hidden="false" outlineLevel="0" max="6" min="6" style="138" width="7.29"/>
    <col collapsed="false" customWidth="true" hidden="false" outlineLevel="0" max="7" min="7" style="138" width="5.57"/>
    <col collapsed="false" customWidth="true" hidden="false" outlineLevel="0" max="8" min="8" style="138" width="9.14"/>
    <col collapsed="false" customWidth="true" hidden="false" outlineLevel="0" max="9" min="9" style="138" width="10.29"/>
    <col collapsed="false" customWidth="true" hidden="false" outlineLevel="0" max="10" min="10" style="138" width="6.01"/>
    <col collapsed="false" customWidth="true" hidden="false" outlineLevel="0" max="11" min="11" style="138" width="6.71"/>
    <col collapsed="false" customWidth="true" hidden="false" outlineLevel="0" max="12" min="12" style="138" width="8"/>
    <col collapsed="false" customWidth="true" hidden="false" outlineLevel="0" max="1025" min="13" style="138" width="11.42"/>
  </cols>
  <sheetData>
    <row r="1" customFormat="false" ht="13.5" hidden="false" customHeight="false" outlineLevel="0" collapsed="false">
      <c r="A1" s="6" t="s">
        <v>420</v>
      </c>
      <c r="B1" s="6" t="s">
        <v>421</v>
      </c>
      <c r="C1" s="7" t="s">
        <v>1</v>
      </c>
      <c r="D1" s="7" t="s">
        <v>2</v>
      </c>
      <c r="E1" s="8" t="s">
        <v>3</v>
      </c>
      <c r="F1" s="47" t="s">
        <v>571</v>
      </c>
      <c r="G1" s="47" t="s">
        <v>572</v>
      </c>
      <c r="H1" s="47" t="s">
        <v>573</v>
      </c>
    </row>
    <row r="2" customFormat="false" ht="12.75" hidden="false" customHeight="false" outlineLevel="0" collapsed="false">
      <c r="A2" s="9" t="n">
        <v>1</v>
      </c>
      <c r="B2" s="299" t="s">
        <v>574</v>
      </c>
      <c r="C2" s="81" t="n">
        <v>41296</v>
      </c>
      <c r="D2" s="253" t="s">
        <v>575</v>
      </c>
      <c r="E2" s="407" t="s">
        <v>6</v>
      </c>
      <c r="F2" s="138" t="n">
        <v>3</v>
      </c>
      <c r="G2" s="138" t="n">
        <v>2</v>
      </c>
      <c r="H2" s="138" t="n">
        <f aca="false">F2-G2</f>
        <v>1</v>
      </c>
    </row>
    <row r="3" customFormat="false" ht="12.75" hidden="false" customHeight="false" outlineLevel="0" collapsed="false">
      <c r="A3" s="16" t="n">
        <f aca="false">A2+1</f>
        <v>2</v>
      </c>
      <c r="B3" s="256" t="s">
        <v>576</v>
      </c>
      <c r="C3" s="70" t="n">
        <f aca="false">C2+2</f>
        <v>41298</v>
      </c>
      <c r="D3" s="24" t="s">
        <v>577</v>
      </c>
      <c r="E3" s="25" t="s">
        <v>578</v>
      </c>
      <c r="F3" s="138" t="n">
        <f aca="false">3.5+5+2.5+16</f>
        <v>27</v>
      </c>
      <c r="G3" s="138" t="n">
        <v>1.5</v>
      </c>
      <c r="H3" s="138" t="n">
        <f aca="false">F3-G3</f>
        <v>25.5</v>
      </c>
      <c r="I3" s="138" t="s">
        <v>579</v>
      </c>
      <c r="J3" s="138" t="n">
        <f aca="false">0.5+1+1.5+1+3.5+0.5</f>
        <v>8</v>
      </c>
      <c r="K3" s="138" t="n">
        <f aca="false">J3-2</f>
        <v>6</v>
      </c>
    </row>
    <row r="4" customFormat="false" ht="12.75" hidden="false" customHeight="false" outlineLevel="0" collapsed="false">
      <c r="A4" s="16" t="n">
        <f aca="false">A3+1</f>
        <v>3</v>
      </c>
      <c r="B4" s="256" t="s">
        <v>574</v>
      </c>
      <c r="C4" s="70" t="n">
        <f aca="false">C3+5</f>
        <v>41303</v>
      </c>
      <c r="D4" s="24" t="s">
        <v>580</v>
      </c>
      <c r="E4" s="22" t="s">
        <v>581</v>
      </c>
      <c r="F4" s="138" t="n">
        <f aca="false">H3</f>
        <v>25.5</v>
      </c>
      <c r="G4" s="138" t="n">
        <v>2.5</v>
      </c>
      <c r="H4" s="138" t="n">
        <f aca="false">F4-G4</f>
        <v>23</v>
      </c>
      <c r="J4" s="138" t="n">
        <f aca="false">K3</f>
        <v>6</v>
      </c>
      <c r="K4" s="138" t="n">
        <f aca="false">J4-2.5</f>
        <v>3.5</v>
      </c>
    </row>
    <row r="5" customFormat="false" ht="12.75" hidden="false" customHeight="false" outlineLevel="0" collapsed="false">
      <c r="A5" s="16" t="n">
        <f aca="false">A4+1</f>
        <v>4</v>
      </c>
      <c r="B5" s="256" t="s">
        <v>576</v>
      </c>
      <c r="C5" s="70" t="n">
        <f aca="false">C4+2</f>
        <v>41305</v>
      </c>
      <c r="D5" s="24" t="s">
        <v>582</v>
      </c>
      <c r="E5" s="22" t="s">
        <v>581</v>
      </c>
      <c r="F5" s="138" t="n">
        <f aca="false">H4</f>
        <v>23</v>
      </c>
      <c r="G5" s="138" t="n">
        <v>2</v>
      </c>
      <c r="H5" s="138" t="n">
        <f aca="false">F5-G5</f>
        <v>21</v>
      </c>
      <c r="J5" s="138" t="n">
        <f aca="false">K4</f>
        <v>3.5</v>
      </c>
      <c r="K5" s="138" t="n">
        <f aca="false">J5-2</f>
        <v>1.5</v>
      </c>
    </row>
    <row r="6" customFormat="false" ht="12.75" hidden="false" customHeight="false" outlineLevel="0" collapsed="false">
      <c r="A6" s="16" t="n">
        <f aca="false">A5+1</f>
        <v>5</v>
      </c>
      <c r="B6" s="256" t="s">
        <v>574</v>
      </c>
      <c r="C6" s="70" t="n">
        <f aca="false">C5+5</f>
        <v>41310</v>
      </c>
      <c r="D6" s="21" t="s">
        <v>583</v>
      </c>
      <c r="E6" s="25" t="s">
        <v>584</v>
      </c>
      <c r="F6" s="138" t="n">
        <f aca="false">H5</f>
        <v>21</v>
      </c>
      <c r="G6" s="138" t="n">
        <v>2.5</v>
      </c>
      <c r="H6" s="138" t="n">
        <f aca="false">F6-G6</f>
        <v>18.5</v>
      </c>
      <c r="I6" s="138" t="s">
        <v>585</v>
      </c>
      <c r="J6" s="138" t="n">
        <f aca="false">K5+1+2+0.5+9</f>
        <v>14</v>
      </c>
      <c r="K6" s="138" t="n">
        <f aca="false">J6-2.5</f>
        <v>11.5</v>
      </c>
    </row>
    <row r="7" customFormat="false" ht="12.75" hidden="false" customHeight="false" outlineLevel="0" collapsed="false">
      <c r="A7" s="16" t="n">
        <f aca="false">A6+1</f>
        <v>6</v>
      </c>
      <c r="B7" s="256" t="s">
        <v>576</v>
      </c>
      <c r="C7" s="70" t="n">
        <f aca="false">C6+2</f>
        <v>41312</v>
      </c>
      <c r="D7" s="24" t="s">
        <v>586</v>
      </c>
      <c r="E7" s="25" t="s">
        <v>6</v>
      </c>
      <c r="F7" s="138" t="n">
        <f aca="false">H6</f>
        <v>18.5</v>
      </c>
      <c r="G7" s="138" t="n">
        <v>2</v>
      </c>
      <c r="H7" s="138" t="n">
        <f aca="false">F7-G7</f>
        <v>16.5</v>
      </c>
      <c r="J7" s="138" t="n">
        <f aca="false">K6</f>
        <v>11.5</v>
      </c>
      <c r="K7" s="138" t="n">
        <f aca="false">J7-2</f>
        <v>9.5</v>
      </c>
    </row>
    <row r="8" customFormat="false" ht="12.75" hidden="false" customHeight="false" outlineLevel="0" collapsed="false">
      <c r="A8" s="16" t="n">
        <f aca="false">A7+1</f>
        <v>7</v>
      </c>
      <c r="B8" s="256" t="s">
        <v>574</v>
      </c>
      <c r="C8" s="70" t="n">
        <f aca="false">C7+5</f>
        <v>41317</v>
      </c>
      <c r="D8" s="24" t="s">
        <v>587</v>
      </c>
      <c r="E8" s="22" t="s">
        <v>588</v>
      </c>
      <c r="F8" s="138" t="n">
        <f aca="false">H7</f>
        <v>16.5</v>
      </c>
      <c r="G8" s="138" t="n">
        <v>2.5</v>
      </c>
      <c r="H8" s="138" t="n">
        <f aca="false">F8-G8</f>
        <v>14</v>
      </c>
      <c r="J8" s="138" t="n">
        <f aca="false">K7</f>
        <v>9.5</v>
      </c>
      <c r="K8" s="138" t="n">
        <f aca="false">J8-2.5</f>
        <v>7</v>
      </c>
    </row>
    <row r="9" customFormat="false" ht="12.75" hidden="false" customHeight="false" outlineLevel="0" collapsed="false">
      <c r="A9" s="16" t="n">
        <f aca="false">A8+1</f>
        <v>8</v>
      </c>
      <c r="B9" s="256" t="s">
        <v>576</v>
      </c>
      <c r="C9" s="70" t="n">
        <f aca="false">C8+2</f>
        <v>41319</v>
      </c>
      <c r="D9" s="24" t="s">
        <v>586</v>
      </c>
      <c r="E9" s="22" t="s">
        <v>588</v>
      </c>
      <c r="F9" s="138" t="n">
        <f aca="false">H8</f>
        <v>14</v>
      </c>
      <c r="G9" s="138" t="n">
        <v>2</v>
      </c>
      <c r="H9" s="138" t="n">
        <f aca="false">F9-G9</f>
        <v>12</v>
      </c>
      <c r="J9" s="138" t="n">
        <f aca="false">K8</f>
        <v>7</v>
      </c>
      <c r="K9" s="138" t="n">
        <f aca="false">J9-2</f>
        <v>5</v>
      </c>
    </row>
    <row r="10" customFormat="false" ht="12.75" hidden="false" customHeight="false" outlineLevel="0" collapsed="false">
      <c r="A10" s="16" t="n">
        <f aca="false">A9+1</f>
        <v>9</v>
      </c>
      <c r="B10" s="256" t="s">
        <v>574</v>
      </c>
      <c r="C10" s="70" t="n">
        <f aca="false">C9+5</f>
        <v>41324</v>
      </c>
      <c r="D10" s="24" t="s">
        <v>587</v>
      </c>
      <c r="E10" s="22" t="s">
        <v>588</v>
      </c>
      <c r="F10" s="138" t="n">
        <f aca="false">H9</f>
        <v>12</v>
      </c>
      <c r="G10" s="138" t="n">
        <v>2.5</v>
      </c>
      <c r="H10" s="138" t="n">
        <f aca="false">F10-G10</f>
        <v>9.5</v>
      </c>
      <c r="J10" s="138" t="n">
        <f aca="false">K9</f>
        <v>5</v>
      </c>
      <c r="K10" s="138" t="n">
        <f aca="false">J10-2.5</f>
        <v>2.5</v>
      </c>
    </row>
    <row r="11" customFormat="false" ht="12.75" hidden="false" customHeight="false" outlineLevel="0" collapsed="false">
      <c r="A11" s="16" t="n">
        <f aca="false">A10+1</f>
        <v>10</v>
      </c>
      <c r="B11" s="256" t="s">
        <v>576</v>
      </c>
      <c r="C11" s="70" t="n">
        <f aca="false">C10+2</f>
        <v>41326</v>
      </c>
      <c r="D11" s="24" t="s">
        <v>586</v>
      </c>
      <c r="E11" s="25" t="s">
        <v>6</v>
      </c>
      <c r="F11" s="138" t="n">
        <f aca="false">H10</f>
        <v>9.5</v>
      </c>
      <c r="G11" s="138" t="n">
        <v>2</v>
      </c>
      <c r="H11" s="138" t="n">
        <f aca="false">F11-G11</f>
        <v>7.5</v>
      </c>
      <c r="J11" s="138" t="n">
        <f aca="false">K10</f>
        <v>2.5</v>
      </c>
      <c r="K11" s="138" t="n">
        <f aca="false">J11-2</f>
        <v>0.5</v>
      </c>
    </row>
    <row r="12" customFormat="false" ht="12.75" hidden="false" customHeight="false" outlineLevel="0" collapsed="false">
      <c r="A12" s="16" t="n">
        <f aca="false">A11+1</f>
        <v>11</v>
      </c>
      <c r="B12" s="256" t="s">
        <v>574</v>
      </c>
      <c r="C12" s="70" t="n">
        <f aca="false">C11+5</f>
        <v>41331</v>
      </c>
      <c r="D12" s="24" t="s">
        <v>27</v>
      </c>
      <c r="E12" s="22" t="s">
        <v>589</v>
      </c>
    </row>
    <row r="13" customFormat="false" ht="12.75" hidden="false" customHeight="false" outlineLevel="0" collapsed="false">
      <c r="A13" s="16" t="n">
        <f aca="false">A12+1</f>
        <v>12</v>
      </c>
      <c r="B13" s="256" t="s">
        <v>576</v>
      </c>
      <c r="C13" s="70" t="n">
        <f aca="false">C12+2</f>
        <v>41333</v>
      </c>
      <c r="D13" s="24" t="s">
        <v>590</v>
      </c>
      <c r="E13" s="22" t="s">
        <v>589</v>
      </c>
      <c r="F13" s="138" t="n">
        <f aca="false">H11</f>
        <v>7.5</v>
      </c>
      <c r="G13" s="138" t="n">
        <v>2.5</v>
      </c>
      <c r="H13" s="138" t="n">
        <f aca="false">F13-G13</f>
        <v>5</v>
      </c>
      <c r="I13" s="138" t="n">
        <v>2.4</v>
      </c>
      <c r="J13" s="138" t="n">
        <f aca="false">K11+1+1.5+1+3.5</f>
        <v>7.5</v>
      </c>
      <c r="K13" s="138" t="n">
        <f aca="false">J13-2</f>
        <v>5.5</v>
      </c>
    </row>
    <row r="14" customFormat="false" ht="12.75" hidden="false" customHeight="false" outlineLevel="0" collapsed="false">
      <c r="A14" s="16" t="n">
        <f aca="false">A13+1</f>
        <v>13</v>
      </c>
      <c r="B14" s="256" t="s">
        <v>574</v>
      </c>
      <c r="C14" s="70" t="n">
        <f aca="false">C13+5</f>
        <v>41338</v>
      </c>
      <c r="D14" s="32" t="s">
        <v>591</v>
      </c>
      <c r="E14" s="22" t="s">
        <v>589</v>
      </c>
      <c r="F14" s="138" t="n">
        <f aca="false">H13</f>
        <v>5</v>
      </c>
      <c r="G14" s="138" t="n">
        <v>2</v>
      </c>
      <c r="H14" s="138" t="n">
        <f aca="false">F14-G14</f>
        <v>3</v>
      </c>
      <c r="J14" s="138" t="n">
        <f aca="false">K13</f>
        <v>5.5</v>
      </c>
      <c r="K14" s="138" t="n">
        <f aca="false">J14-2.5</f>
        <v>3</v>
      </c>
    </row>
    <row r="15" customFormat="false" ht="12.75" hidden="false" customHeight="false" outlineLevel="0" collapsed="false">
      <c r="A15" s="16" t="n">
        <f aca="false">A14+1</f>
        <v>14</v>
      </c>
      <c r="B15" s="256" t="s">
        <v>576</v>
      </c>
      <c r="C15" s="70" t="n">
        <f aca="false">C14+2</f>
        <v>41340</v>
      </c>
      <c r="D15" s="32" t="s">
        <v>592</v>
      </c>
      <c r="E15" s="22" t="s">
        <v>589</v>
      </c>
      <c r="F15" s="138" t="n">
        <f aca="false">H14</f>
        <v>3</v>
      </c>
      <c r="G15" s="138" t="n">
        <v>2.5</v>
      </c>
      <c r="H15" s="408" t="n">
        <f aca="false">F15-G15</f>
        <v>0.5</v>
      </c>
      <c r="J15" s="138" t="n">
        <f aca="false">K14</f>
        <v>3</v>
      </c>
      <c r="K15" s="138" t="n">
        <f aca="false">J15-2</f>
        <v>1</v>
      </c>
    </row>
    <row r="16" customFormat="false" ht="12.75" hidden="false" customHeight="false" outlineLevel="0" collapsed="false">
      <c r="A16" s="16" t="n">
        <f aca="false">A15+1</f>
        <v>15</v>
      </c>
      <c r="B16" s="256" t="s">
        <v>574</v>
      </c>
      <c r="C16" s="70" t="n">
        <f aca="false">C15+5</f>
        <v>41345</v>
      </c>
      <c r="D16" s="24" t="s">
        <v>593</v>
      </c>
      <c r="E16" s="25" t="s">
        <v>6</v>
      </c>
      <c r="F16" s="408" t="n">
        <f aca="false">H15+4+3+5+12</f>
        <v>24.5</v>
      </c>
      <c r="G16" s="138" t="n">
        <v>2</v>
      </c>
      <c r="H16" s="138" t="n">
        <f aca="false">F16-G16</f>
        <v>22.5</v>
      </c>
      <c r="I16" s="138" t="s">
        <v>594</v>
      </c>
      <c r="J16" s="138" t="n">
        <f aca="false">K15+0.5+1.5+3</f>
        <v>6</v>
      </c>
      <c r="K16" s="138" t="n">
        <f aca="false">J16-2</f>
        <v>4</v>
      </c>
    </row>
    <row r="17" customFormat="false" ht="12.75" hidden="false" customHeight="false" outlineLevel="0" collapsed="false">
      <c r="A17" s="16" t="n">
        <f aca="false">A16+1</f>
        <v>16</v>
      </c>
      <c r="B17" s="256" t="s">
        <v>576</v>
      </c>
      <c r="C17" s="70" t="n">
        <f aca="false">C16+2</f>
        <v>41347</v>
      </c>
      <c r="D17" s="24" t="s">
        <v>124</v>
      </c>
      <c r="E17" s="153" t="s">
        <v>6</v>
      </c>
      <c r="F17" s="138" t="n">
        <f aca="false">H16</f>
        <v>22.5</v>
      </c>
      <c r="G17" s="138" t="n">
        <v>2.5</v>
      </c>
      <c r="H17" s="138" t="n">
        <f aca="false">F17-G17</f>
        <v>20</v>
      </c>
      <c r="J17" s="138" t="n">
        <f aca="false">K16</f>
        <v>4</v>
      </c>
      <c r="K17" s="138" t="n">
        <f aca="false">J17-2.5</f>
        <v>1.5</v>
      </c>
    </row>
    <row r="18" customFormat="false" ht="12.75" hidden="false" customHeight="false" outlineLevel="0" collapsed="false">
      <c r="A18" s="16" t="n">
        <f aca="false">A17+1</f>
        <v>17</v>
      </c>
      <c r="B18" s="256" t="s">
        <v>574</v>
      </c>
      <c r="C18" s="70" t="n">
        <f aca="false">C17+5</f>
        <v>41352</v>
      </c>
      <c r="D18" s="24" t="s">
        <v>595</v>
      </c>
      <c r="E18" s="153" t="s">
        <v>6</v>
      </c>
      <c r="F18" s="138" t="n">
        <f aca="false">H17</f>
        <v>20</v>
      </c>
      <c r="G18" s="138" t="n">
        <v>2</v>
      </c>
      <c r="H18" s="138" t="n">
        <f aca="false">F18-G18</f>
        <v>18</v>
      </c>
      <c r="I18" s="138" t="s">
        <v>596</v>
      </c>
      <c r="J18" s="138" t="n">
        <f aca="false">K17+1.5+1.5+0.5+4.5</f>
        <v>9.5</v>
      </c>
      <c r="K18" s="138" t="n">
        <f aca="false">J18-2</f>
        <v>7.5</v>
      </c>
    </row>
    <row r="19" customFormat="false" ht="12.75" hidden="false" customHeight="false" outlineLevel="0" collapsed="false">
      <c r="A19" s="16" t="n">
        <f aca="false">A18+1</f>
        <v>18</v>
      </c>
      <c r="B19" s="256" t="s">
        <v>576</v>
      </c>
      <c r="C19" s="70" t="n">
        <f aca="false">C18+2</f>
        <v>41354</v>
      </c>
      <c r="D19" s="24" t="s">
        <v>22</v>
      </c>
      <c r="E19" s="25" t="s">
        <v>6</v>
      </c>
      <c r="F19" s="138" t="n">
        <f aca="false">H18</f>
        <v>18</v>
      </c>
      <c r="G19" s="138" t="n">
        <v>2.5</v>
      </c>
      <c r="H19" s="138" t="n">
        <f aca="false">F19-G19</f>
        <v>15.5</v>
      </c>
      <c r="J19" s="138" t="n">
        <f aca="false">K18</f>
        <v>7.5</v>
      </c>
      <c r="K19" s="138" t="n">
        <f aca="false">J19-2.5</f>
        <v>5</v>
      </c>
    </row>
    <row r="20" customFormat="false" ht="12.75" hidden="false" customHeight="false" outlineLevel="0" collapsed="false">
      <c r="A20" s="16" t="n">
        <f aca="false">A19+1</f>
        <v>19</v>
      </c>
      <c r="B20" s="256" t="s">
        <v>574</v>
      </c>
      <c r="C20" s="70" t="n">
        <f aca="false">C19+5</f>
        <v>41359</v>
      </c>
      <c r="D20" s="24" t="s">
        <v>597</v>
      </c>
      <c r="E20" s="25" t="s">
        <v>598</v>
      </c>
      <c r="F20" s="138" t="n">
        <f aca="false">H19</f>
        <v>15.5</v>
      </c>
      <c r="G20" s="138" t="n">
        <v>2</v>
      </c>
      <c r="H20" s="138" t="n">
        <f aca="false">F20-G20</f>
        <v>13.5</v>
      </c>
      <c r="J20" s="138" t="n">
        <f aca="false">K19</f>
        <v>5</v>
      </c>
      <c r="K20" s="138" t="n">
        <f aca="false">J20-2</f>
        <v>3</v>
      </c>
    </row>
    <row r="21" customFormat="false" ht="12.75" hidden="false" customHeight="false" outlineLevel="0" collapsed="false">
      <c r="A21" s="16" t="n">
        <f aca="false">A20+1</f>
        <v>20</v>
      </c>
      <c r="B21" s="256" t="s">
        <v>576</v>
      </c>
      <c r="C21" s="70" t="n">
        <f aca="false">C20+2</f>
        <v>41361</v>
      </c>
      <c r="D21" s="24" t="s">
        <v>22</v>
      </c>
      <c r="E21" s="22" t="s">
        <v>599</v>
      </c>
      <c r="F21" s="138" t="n">
        <f aca="false">H20</f>
        <v>13.5</v>
      </c>
      <c r="G21" s="138" t="n">
        <v>2.5</v>
      </c>
      <c r="H21" s="138" t="n">
        <f aca="false">F21-G21</f>
        <v>11</v>
      </c>
      <c r="J21" s="138" t="n">
        <f aca="false">K20</f>
        <v>3</v>
      </c>
      <c r="K21" s="138" t="n">
        <f aca="false">J21-2.5</f>
        <v>0.5</v>
      </c>
    </row>
    <row r="22" customFormat="false" ht="12.75" hidden="false" customHeight="false" outlineLevel="0" collapsed="false">
      <c r="A22" s="16" t="n">
        <f aca="false">A21+1</f>
        <v>21</v>
      </c>
      <c r="B22" s="256" t="s">
        <v>574</v>
      </c>
      <c r="C22" s="70" t="n">
        <f aca="false">C21+5</f>
        <v>41366</v>
      </c>
      <c r="D22" s="24" t="s">
        <v>28</v>
      </c>
      <c r="E22" s="22" t="s">
        <v>599</v>
      </c>
      <c r="F22" s="138" t="n">
        <f aca="false">H21</f>
        <v>11</v>
      </c>
      <c r="G22" s="138" t="n">
        <v>2</v>
      </c>
      <c r="H22" s="138" t="n">
        <f aca="false">F22-G22</f>
        <v>9</v>
      </c>
      <c r="I22" s="138" t="n">
        <v>3.4</v>
      </c>
      <c r="J22" s="138" t="n">
        <v>11</v>
      </c>
      <c r="K22" s="138" t="n">
        <f aca="false">J22-2</f>
        <v>9</v>
      </c>
    </row>
    <row r="23" customFormat="false" ht="12.75" hidden="false" customHeight="false" outlineLevel="0" collapsed="false">
      <c r="A23" s="16" t="n">
        <f aca="false">A22+1</f>
        <v>22</v>
      </c>
      <c r="B23" s="256" t="s">
        <v>576</v>
      </c>
      <c r="C23" s="70" t="n">
        <f aca="false">C22+2</f>
        <v>41368</v>
      </c>
      <c r="D23" s="32" t="s">
        <v>600</v>
      </c>
      <c r="E23" s="25" t="s">
        <v>601</v>
      </c>
      <c r="F23" s="138" t="n">
        <f aca="false">H22</f>
        <v>9</v>
      </c>
      <c r="G23" s="138" t="n">
        <v>2.5</v>
      </c>
      <c r="H23" s="138" t="n">
        <f aca="false">F23-G23</f>
        <v>6.5</v>
      </c>
      <c r="J23" s="138" t="n">
        <f aca="false">K22</f>
        <v>9</v>
      </c>
      <c r="K23" s="138" t="n">
        <f aca="false">J23-2.5</f>
        <v>6.5</v>
      </c>
    </row>
    <row r="24" customFormat="false" ht="12.75" hidden="false" customHeight="true" outlineLevel="0" collapsed="false">
      <c r="A24" s="16" t="n">
        <f aca="false">A23+1</f>
        <v>23</v>
      </c>
      <c r="B24" s="256" t="s">
        <v>574</v>
      </c>
      <c r="C24" s="70" t="n">
        <f aca="false">C23+5</f>
        <v>41373</v>
      </c>
      <c r="D24" s="32" t="s">
        <v>28</v>
      </c>
      <c r="E24" s="22" t="s">
        <v>602</v>
      </c>
      <c r="F24" s="138" t="n">
        <f aca="false">H23</f>
        <v>6.5</v>
      </c>
      <c r="G24" s="138" t="n">
        <v>2</v>
      </c>
      <c r="H24" s="138" t="n">
        <f aca="false">F24-G24</f>
        <v>4.5</v>
      </c>
      <c r="J24" s="138" t="n">
        <f aca="false">K23</f>
        <v>6.5</v>
      </c>
      <c r="K24" s="138" t="n">
        <f aca="false">J24-2.5</f>
        <v>4</v>
      </c>
    </row>
    <row r="25" customFormat="false" ht="12.75" hidden="false" customHeight="false" outlineLevel="0" collapsed="false">
      <c r="A25" s="16" t="n">
        <f aca="false">A24+1</f>
        <v>24</v>
      </c>
      <c r="B25" s="256" t="s">
        <v>576</v>
      </c>
      <c r="C25" s="70" t="n">
        <f aca="false">C24+2</f>
        <v>41375</v>
      </c>
      <c r="D25" s="24" t="s">
        <v>28</v>
      </c>
      <c r="E25" s="22" t="s">
        <v>602</v>
      </c>
      <c r="F25" s="138" t="n">
        <f aca="false">H24</f>
        <v>4.5</v>
      </c>
      <c r="G25" s="138" t="n">
        <v>2.5</v>
      </c>
      <c r="H25" s="138" t="n">
        <f aca="false">F25-G25</f>
        <v>2</v>
      </c>
      <c r="J25" s="138" t="n">
        <f aca="false">K24</f>
        <v>4</v>
      </c>
      <c r="K25" s="138" t="n">
        <f aca="false">J25-2</f>
        <v>2</v>
      </c>
    </row>
    <row r="26" customFormat="false" ht="12.75" hidden="false" customHeight="false" outlineLevel="0" collapsed="false">
      <c r="A26" s="16" t="n">
        <f aca="false">A25+1</f>
        <v>25</v>
      </c>
      <c r="B26" s="256" t="s">
        <v>574</v>
      </c>
      <c r="C26" s="70" t="n">
        <f aca="false">C25+5</f>
        <v>41380</v>
      </c>
      <c r="D26" s="24" t="s">
        <v>27</v>
      </c>
      <c r="E26" s="22" t="s">
        <v>602</v>
      </c>
    </row>
    <row r="27" customFormat="false" ht="12.75" hidden="false" customHeight="false" outlineLevel="0" collapsed="false">
      <c r="A27" s="16" t="n">
        <f aca="false">A26+1</f>
        <v>26</v>
      </c>
      <c r="B27" s="256" t="s">
        <v>576</v>
      </c>
      <c r="C27" s="70" t="n">
        <f aca="false">C26+2</f>
        <v>41382</v>
      </c>
      <c r="D27" s="24" t="s">
        <v>603</v>
      </c>
      <c r="E27" s="22" t="s">
        <v>602</v>
      </c>
      <c r="F27" s="138" t="n">
        <f aca="false">H25</f>
        <v>2</v>
      </c>
      <c r="G27" s="138" t="n">
        <v>2</v>
      </c>
      <c r="H27" s="138" t="n">
        <f aca="false">F27-G27</f>
        <v>0</v>
      </c>
      <c r="J27" s="138" t="n">
        <f aca="false">K25</f>
        <v>2</v>
      </c>
      <c r="K27" s="138" t="n">
        <f aca="false">J27-2</f>
        <v>0</v>
      </c>
    </row>
    <row r="28" customFormat="false" ht="12.75" hidden="false" customHeight="false" outlineLevel="0" collapsed="false">
      <c r="A28" s="16" t="n">
        <f aca="false">A27+1</f>
        <v>27</v>
      </c>
      <c r="B28" s="256" t="s">
        <v>574</v>
      </c>
      <c r="C28" s="70" t="n">
        <f aca="false">C27+5</f>
        <v>41387</v>
      </c>
      <c r="D28" s="24" t="s">
        <v>604</v>
      </c>
      <c r="E28" s="25" t="s">
        <v>6</v>
      </c>
      <c r="F28" s="138" t="n">
        <f aca="false">H26+4+3+5+15</f>
        <v>27</v>
      </c>
      <c r="G28" s="138" t="n">
        <v>2.5</v>
      </c>
      <c r="H28" s="138" t="n">
        <f aca="false">F28-G28</f>
        <v>24.5</v>
      </c>
      <c r="I28" s="138" t="n">
        <v>4.1</v>
      </c>
      <c r="J28" s="138" t="n">
        <f aca="false">0.5+1+3</f>
        <v>4.5</v>
      </c>
      <c r="K28" s="138" t="n">
        <f aca="false">J28-2.5</f>
        <v>2</v>
      </c>
    </row>
    <row r="29" customFormat="false" ht="12.75" hidden="false" customHeight="false" outlineLevel="0" collapsed="false">
      <c r="A29" s="16" t="n">
        <f aca="false">A28+1</f>
        <v>28</v>
      </c>
      <c r="B29" s="256" t="s">
        <v>576</v>
      </c>
      <c r="C29" s="70" t="n">
        <f aca="false">C28+2</f>
        <v>41389</v>
      </c>
      <c r="D29" s="24" t="s">
        <v>32</v>
      </c>
      <c r="E29" s="25" t="s">
        <v>6</v>
      </c>
      <c r="F29" s="138" t="n">
        <f aca="false">H28</f>
        <v>24.5</v>
      </c>
      <c r="G29" s="138" t="n">
        <v>2</v>
      </c>
      <c r="H29" s="138" t="n">
        <f aca="false">F29-G28</f>
        <v>22</v>
      </c>
      <c r="J29" s="138" t="n">
        <f aca="false">K28</f>
        <v>2</v>
      </c>
      <c r="K29" s="138" t="n">
        <f aca="false">J29-2</f>
        <v>0</v>
      </c>
    </row>
    <row r="30" customFormat="false" ht="12.75" hidden="false" customHeight="false" outlineLevel="0" collapsed="false">
      <c r="A30" s="16" t="n">
        <f aca="false">A29+1</f>
        <v>29</v>
      </c>
      <c r="B30" s="256" t="s">
        <v>574</v>
      </c>
      <c r="C30" s="70" t="n">
        <f aca="false">C29+5</f>
        <v>41394</v>
      </c>
      <c r="D30" s="24" t="s">
        <v>605</v>
      </c>
      <c r="E30" s="25" t="s">
        <v>6</v>
      </c>
      <c r="F30" s="138" t="n">
        <f aca="false">H29</f>
        <v>22</v>
      </c>
      <c r="G30" s="138" t="n">
        <v>2.5</v>
      </c>
      <c r="H30" s="138" t="n">
        <f aca="false">F30-G29</f>
        <v>20</v>
      </c>
      <c r="I30" s="138" t="n">
        <v>4.2</v>
      </c>
      <c r="J30" s="138" t="n">
        <f aca="false">0.5+1+3</f>
        <v>4.5</v>
      </c>
      <c r="K30" s="138" t="n">
        <f aca="false">J30-2.5</f>
        <v>2</v>
      </c>
    </row>
    <row r="31" customFormat="false" ht="12.75" hidden="false" customHeight="false" outlineLevel="0" collapsed="false">
      <c r="A31" s="16" t="n">
        <f aca="false">A30+1</f>
        <v>30</v>
      </c>
      <c r="B31" s="256" t="s">
        <v>576</v>
      </c>
      <c r="C31" s="70" t="n">
        <f aca="false">C30+2</f>
        <v>41396</v>
      </c>
      <c r="D31" s="24" t="s">
        <v>606</v>
      </c>
      <c r="E31" s="25" t="s">
        <v>607</v>
      </c>
      <c r="F31" s="138" t="n">
        <f aca="false">H30</f>
        <v>20</v>
      </c>
      <c r="G31" s="138" t="n">
        <v>2</v>
      </c>
      <c r="H31" s="138" t="n">
        <f aca="false">F31-G30</f>
        <v>17.5</v>
      </c>
      <c r="J31" s="138" t="n">
        <f aca="false">K30</f>
        <v>2</v>
      </c>
      <c r="K31" s="138" t="n">
        <f aca="false">J31-2</f>
        <v>0</v>
      </c>
    </row>
    <row r="32" customFormat="false" ht="12.75" hidden="false" customHeight="false" outlineLevel="0" collapsed="false">
      <c r="A32" s="16" t="n">
        <f aca="false">A31+1</f>
        <v>31</v>
      </c>
      <c r="B32" s="256" t="s">
        <v>574</v>
      </c>
      <c r="C32" s="70" t="n">
        <f aca="false">C31+5</f>
        <v>41401</v>
      </c>
      <c r="D32" s="21" t="s">
        <v>608</v>
      </c>
      <c r="E32" s="22" t="s">
        <v>609</v>
      </c>
      <c r="F32" s="138" t="n">
        <f aca="false">H31</f>
        <v>17.5</v>
      </c>
      <c r="G32" s="138" t="n">
        <v>2.5</v>
      </c>
      <c r="H32" s="138" t="n">
        <f aca="false">F32-G31</f>
        <v>15.5</v>
      </c>
      <c r="I32" s="138" t="n">
        <v>4.3</v>
      </c>
      <c r="J32" s="138" t="n">
        <f aca="false">1.5*3+4.5</f>
        <v>9</v>
      </c>
      <c r="K32" s="138" t="n">
        <f aca="false">J32-2.5</f>
        <v>6.5</v>
      </c>
    </row>
    <row r="33" customFormat="false" ht="12.75" hidden="false" customHeight="false" outlineLevel="0" collapsed="false">
      <c r="A33" s="16" t="n">
        <f aca="false">A32+1</f>
        <v>32</v>
      </c>
      <c r="B33" s="256" t="s">
        <v>576</v>
      </c>
      <c r="C33" s="70" t="n">
        <f aca="false">C32+2</f>
        <v>41403</v>
      </c>
      <c r="D33" s="24" t="s">
        <v>610</v>
      </c>
      <c r="E33" s="22" t="s">
        <v>609</v>
      </c>
      <c r="F33" s="138" t="n">
        <f aca="false">H32</f>
        <v>15.5</v>
      </c>
      <c r="G33" s="138" t="n">
        <v>2</v>
      </c>
      <c r="H33" s="138" t="n">
        <f aca="false">F33-G32</f>
        <v>13</v>
      </c>
      <c r="J33" s="138" t="n">
        <f aca="false">K32</f>
        <v>6.5</v>
      </c>
      <c r="K33" s="138" t="n">
        <f aca="false">J33-2</f>
        <v>4.5</v>
      </c>
    </row>
    <row r="34" customFormat="false" ht="12.75" hidden="false" customHeight="false" outlineLevel="0" collapsed="false">
      <c r="A34" s="16" t="n">
        <f aca="false">A33+1</f>
        <v>33</v>
      </c>
      <c r="B34" s="256" t="s">
        <v>574</v>
      </c>
      <c r="C34" s="70" t="n">
        <f aca="false">C33+5</f>
        <v>41408</v>
      </c>
      <c r="D34" s="32" t="s">
        <v>608</v>
      </c>
      <c r="E34" s="22" t="s">
        <v>609</v>
      </c>
      <c r="F34" s="138" t="n">
        <f aca="false">H33</f>
        <v>13</v>
      </c>
      <c r="G34" s="138" t="n">
        <v>2.5</v>
      </c>
      <c r="H34" s="138" t="n">
        <f aca="false">F34-G33</f>
        <v>11</v>
      </c>
      <c r="J34" s="138" t="n">
        <f aca="false">K33</f>
        <v>4.5</v>
      </c>
      <c r="K34" s="138" t="n">
        <f aca="false">J34-2.5</f>
        <v>2</v>
      </c>
    </row>
    <row r="35" customFormat="false" ht="12.75" hidden="false" customHeight="false" outlineLevel="0" collapsed="false">
      <c r="A35" s="16" t="n">
        <f aca="false">A34+1</f>
        <v>34</v>
      </c>
      <c r="B35" s="256" t="s">
        <v>576</v>
      </c>
      <c r="C35" s="70" t="n">
        <f aca="false">C34+2</f>
        <v>41410</v>
      </c>
      <c r="D35" s="157" t="s">
        <v>611</v>
      </c>
      <c r="E35" s="22" t="s">
        <v>609</v>
      </c>
      <c r="F35" s="138" t="n">
        <f aca="false">H34</f>
        <v>11</v>
      </c>
      <c r="G35" s="138" t="n">
        <v>2</v>
      </c>
      <c r="H35" s="138" t="n">
        <f aca="false">F35-G34</f>
        <v>8.5</v>
      </c>
      <c r="I35" s="138" t="n">
        <v>4.4</v>
      </c>
      <c r="J35" s="138" t="n">
        <f aca="false">K34+9</f>
        <v>11</v>
      </c>
      <c r="K35" s="138" t="n">
        <f aca="false">J35-3</f>
        <v>8</v>
      </c>
    </row>
    <row r="36" customFormat="false" ht="12.75" hidden="false" customHeight="false" outlineLevel="0" collapsed="false">
      <c r="A36" s="16" t="n">
        <f aca="false">A35+1</f>
        <v>35</v>
      </c>
      <c r="B36" s="256" t="s">
        <v>574</v>
      </c>
      <c r="C36" s="70" t="n">
        <f aca="false">C35+5</f>
        <v>41415</v>
      </c>
      <c r="D36" s="409" t="s">
        <v>612</v>
      </c>
      <c r="E36" s="409"/>
      <c r="F36" s="138" t="n">
        <f aca="false">H35</f>
        <v>8.5</v>
      </c>
      <c r="G36" s="138" t="n">
        <v>2.5</v>
      </c>
      <c r="H36" s="138" t="n">
        <f aca="false">F36-G35</f>
        <v>6.5</v>
      </c>
    </row>
    <row r="37" customFormat="false" ht="12.75" hidden="false" customHeight="false" outlineLevel="0" collapsed="false">
      <c r="A37" s="16" t="n">
        <f aca="false">A36+1</f>
        <v>36</v>
      </c>
      <c r="B37" s="256" t="s">
        <v>576</v>
      </c>
      <c r="C37" s="70" t="n">
        <f aca="false">C36+2</f>
        <v>41417</v>
      </c>
      <c r="D37" s="157" t="s">
        <v>613</v>
      </c>
      <c r="E37" s="409" t="s">
        <v>6</v>
      </c>
      <c r="F37" s="138" t="n">
        <f aca="false">H36</f>
        <v>6.5</v>
      </c>
      <c r="G37" s="138" t="n">
        <v>2</v>
      </c>
      <c r="H37" s="138" t="n">
        <f aca="false">F37-G36</f>
        <v>4</v>
      </c>
      <c r="I37" s="138" t="n">
        <v>4.4</v>
      </c>
      <c r="J37" s="138" t="n">
        <f aca="false">K35</f>
        <v>8</v>
      </c>
      <c r="K37" s="138" t="n">
        <f aca="false">J37-3</f>
        <v>5</v>
      </c>
    </row>
    <row r="38" customFormat="false" ht="12.75" hidden="false" customHeight="false" outlineLevel="0" collapsed="false">
      <c r="A38" s="16" t="n">
        <f aca="false">A37+1</f>
        <v>37</v>
      </c>
      <c r="B38" s="256" t="s">
        <v>574</v>
      </c>
      <c r="C38" s="70" t="n">
        <f aca="false">C37+5</f>
        <v>41422</v>
      </c>
      <c r="D38" s="157" t="s">
        <v>614</v>
      </c>
      <c r="E38" s="409" t="s">
        <v>6</v>
      </c>
      <c r="F38" s="138" t="n">
        <f aca="false">H37</f>
        <v>4</v>
      </c>
      <c r="G38" s="138" t="n">
        <v>2.5</v>
      </c>
      <c r="H38" s="138" t="n">
        <f aca="false">F38-G37</f>
        <v>2</v>
      </c>
      <c r="J38" s="138" t="n">
        <f aca="false">K37</f>
        <v>5</v>
      </c>
      <c r="K38" s="138" t="n">
        <f aca="false">J38-3</f>
        <v>2</v>
      </c>
    </row>
    <row r="39" customFormat="false" ht="13.5" hidden="false" customHeight="false" outlineLevel="0" collapsed="false">
      <c r="A39" s="35" t="n">
        <f aca="false">A38+1</f>
        <v>38</v>
      </c>
      <c r="B39" s="309" t="s">
        <v>576</v>
      </c>
      <c r="C39" s="73" t="n">
        <f aca="false">C38+2</f>
        <v>41424</v>
      </c>
      <c r="D39" s="410" t="s">
        <v>615</v>
      </c>
      <c r="E39" s="354" t="s">
        <v>6</v>
      </c>
      <c r="F39" s="138" t="n">
        <f aca="false">H38</f>
        <v>2</v>
      </c>
      <c r="G39" s="138" t="n">
        <v>2</v>
      </c>
      <c r="H39" s="138" t="n">
        <f aca="false">F39-G38</f>
        <v>-0.5</v>
      </c>
      <c r="J39" s="138" t="n">
        <f aca="false">K38</f>
        <v>2</v>
      </c>
      <c r="K39" s="138" t="n">
        <f aca="false">J39-2</f>
        <v>0</v>
      </c>
    </row>
    <row r="40" customFormat="false" ht="12.75" hidden="false" customHeight="false" outlineLevel="0" collapsed="false">
      <c r="A40" s="39"/>
      <c r="B40" s="39"/>
      <c r="C40" s="285"/>
      <c r="D40" s="255"/>
      <c r="E40" s="255"/>
    </row>
    <row r="41" customFormat="false" ht="12.75" hidden="false" customHeight="false" outlineLevel="0" collapsed="false">
      <c r="A41" s="39"/>
      <c r="B41" s="39"/>
      <c r="C41" s="285"/>
      <c r="D41" s="255"/>
      <c r="E41" s="255"/>
    </row>
    <row r="42" customFormat="false" ht="13.5" hidden="false" customHeight="false" outlineLevel="0" collapsed="false"/>
    <row r="43" customFormat="false" ht="13.5" hidden="false" customHeight="false" outlineLevel="0" collapsed="false">
      <c r="A43" s="162" t="s">
        <v>67</v>
      </c>
      <c r="B43" s="6" t="s">
        <v>71</v>
      </c>
      <c r="C43" s="7" t="s">
        <v>277</v>
      </c>
      <c r="D43" s="7" t="s">
        <v>69</v>
      </c>
      <c r="E43" s="8" t="s">
        <v>70</v>
      </c>
    </row>
    <row r="44" customFormat="false" ht="12.75" hidden="false" customHeight="false" outlineLevel="0" collapsed="false">
      <c r="A44" s="49" t="n">
        <v>1</v>
      </c>
      <c r="B44" s="133" t="s">
        <v>75</v>
      </c>
      <c r="C44" s="50" t="n">
        <v>41298</v>
      </c>
      <c r="D44" s="51" t="s">
        <v>616</v>
      </c>
      <c r="E44" s="164" t="n">
        <v>0.05</v>
      </c>
    </row>
    <row r="45" customFormat="false" ht="12.75" hidden="false" customHeight="false" outlineLevel="0" collapsed="false">
      <c r="A45" s="58" t="n">
        <v>2</v>
      </c>
      <c r="B45" s="135" t="s">
        <v>75</v>
      </c>
      <c r="C45" s="59" t="n">
        <v>24</v>
      </c>
      <c r="D45" s="67" t="s">
        <v>617</v>
      </c>
      <c r="E45" s="166" t="n">
        <v>0.075</v>
      </c>
    </row>
    <row r="46" customFormat="false" ht="12.75" hidden="false" customHeight="false" outlineLevel="0" collapsed="false">
      <c r="A46" s="58" t="n">
        <v>3</v>
      </c>
      <c r="B46" s="135" t="s">
        <v>75</v>
      </c>
      <c r="C46" s="59" t="n">
        <v>41304</v>
      </c>
      <c r="D46" s="67" t="s">
        <v>618</v>
      </c>
      <c r="E46" s="166" t="n">
        <v>0.03</v>
      </c>
    </row>
    <row r="47" customFormat="false" ht="12.75" hidden="false" customHeight="false" outlineLevel="0" collapsed="false">
      <c r="A47" s="58" t="n">
        <v>4</v>
      </c>
      <c r="B47" s="135" t="s">
        <v>75</v>
      </c>
      <c r="C47" s="59" t="n">
        <v>41304</v>
      </c>
      <c r="D47" s="67" t="s">
        <v>619</v>
      </c>
      <c r="E47" s="166" t="n">
        <v>0.02</v>
      </c>
    </row>
    <row r="48" customFormat="false" ht="12.75" hidden="false" customHeight="false" outlineLevel="0" collapsed="false">
      <c r="A48" s="58" t="n">
        <v>5</v>
      </c>
      <c r="B48" s="135" t="s">
        <v>75</v>
      </c>
      <c r="C48" s="59" t="n">
        <v>41304</v>
      </c>
      <c r="D48" s="67" t="s">
        <v>620</v>
      </c>
      <c r="E48" s="166" t="n">
        <v>0.075</v>
      </c>
    </row>
    <row r="49" customFormat="false" ht="12.75" hidden="false" customHeight="false" outlineLevel="0" collapsed="false">
      <c r="A49" s="167" t="n">
        <v>6</v>
      </c>
      <c r="B49" s="135" t="s">
        <v>75</v>
      </c>
      <c r="C49" s="59" t="n">
        <v>41311</v>
      </c>
      <c r="D49" s="67" t="s">
        <v>621</v>
      </c>
      <c r="E49" s="166" t="n">
        <v>0.05</v>
      </c>
    </row>
    <row r="50" customFormat="false" ht="12.75" hidden="false" customHeight="false" outlineLevel="0" collapsed="false">
      <c r="A50" s="167" t="n">
        <v>7</v>
      </c>
      <c r="B50" s="135" t="s">
        <v>75</v>
      </c>
      <c r="C50" s="187" t="n">
        <v>41318</v>
      </c>
      <c r="D50" s="67" t="s">
        <v>622</v>
      </c>
      <c r="E50" s="177" t="n">
        <v>0.2</v>
      </c>
      <c r="F50" s="138" t="n">
        <f aca="false">SUM(E44:E50)</f>
        <v>0.5</v>
      </c>
    </row>
    <row r="51" customFormat="false" ht="12.75" hidden="false" customHeight="false" outlineLevel="0" collapsed="false">
      <c r="A51" s="167" t="n">
        <v>8</v>
      </c>
      <c r="B51" s="135" t="s">
        <v>75</v>
      </c>
      <c r="C51" s="187" t="n">
        <v>41324</v>
      </c>
      <c r="D51" s="67" t="s">
        <v>623</v>
      </c>
      <c r="E51" s="177" t="n">
        <v>0.134</v>
      </c>
    </row>
    <row r="52" customFormat="false" ht="12.75" hidden="false" customHeight="false" outlineLevel="0" collapsed="false">
      <c r="A52" s="167" t="n">
        <v>9</v>
      </c>
      <c r="B52" s="135" t="s">
        <v>75</v>
      </c>
      <c r="C52" s="187" t="n">
        <v>41320</v>
      </c>
      <c r="D52" s="67" t="s">
        <v>624</v>
      </c>
      <c r="E52" s="166" t="n">
        <v>0.01</v>
      </c>
    </row>
    <row r="53" customFormat="false" ht="12.75" hidden="false" customHeight="false" outlineLevel="0" collapsed="false">
      <c r="A53" s="349" t="n">
        <v>10</v>
      </c>
      <c r="B53" s="135" t="s">
        <v>75</v>
      </c>
      <c r="C53" s="187" t="n">
        <v>41320</v>
      </c>
      <c r="D53" s="67" t="s">
        <v>625</v>
      </c>
      <c r="E53" s="166" t="n">
        <v>0.015</v>
      </c>
    </row>
    <row r="54" customFormat="false" ht="12.75" hidden="false" customHeight="false" outlineLevel="0" collapsed="false">
      <c r="A54" s="349" t="n">
        <v>11</v>
      </c>
      <c r="B54" s="135" t="s">
        <v>75</v>
      </c>
      <c r="C54" s="187" t="n">
        <v>41331</v>
      </c>
      <c r="D54" s="67" t="s">
        <v>626</v>
      </c>
      <c r="E54" s="177" t="n">
        <v>0.133</v>
      </c>
    </row>
    <row r="55" customFormat="false" ht="12.75" hidden="false" customHeight="false" outlineLevel="0" collapsed="false">
      <c r="A55" s="349" t="n">
        <v>12</v>
      </c>
      <c r="B55" s="135" t="s">
        <v>75</v>
      </c>
      <c r="C55" s="187" t="n">
        <v>41327</v>
      </c>
      <c r="D55" s="67" t="s">
        <v>627</v>
      </c>
      <c r="E55" s="177" t="n">
        <v>0.015</v>
      </c>
      <c r="F55" s="138" t="s">
        <v>628</v>
      </c>
      <c r="H55" s="179" t="n">
        <f aca="false">SUM(E44:E55)</f>
        <v>0.807</v>
      </c>
      <c r="O55" s="219" t="n">
        <f aca="false">10/3</f>
        <v>3.33333333333333</v>
      </c>
    </row>
    <row r="56" customFormat="false" ht="12.75" hidden="false" customHeight="false" outlineLevel="0" collapsed="false">
      <c r="A56" s="349" t="n">
        <v>13</v>
      </c>
      <c r="B56" s="135" t="s">
        <v>75</v>
      </c>
      <c r="C56" s="187" t="n">
        <v>41341</v>
      </c>
      <c r="D56" s="67" t="s">
        <v>629</v>
      </c>
      <c r="E56" s="177" t="n">
        <v>0.133</v>
      </c>
    </row>
    <row r="57" customFormat="false" ht="12.75" hidden="false" customHeight="false" outlineLevel="0" collapsed="false">
      <c r="A57" s="349" t="n">
        <v>14</v>
      </c>
      <c r="B57" s="135" t="s">
        <v>75</v>
      </c>
      <c r="C57" s="187" t="n">
        <v>41346</v>
      </c>
      <c r="D57" s="67" t="s">
        <v>630</v>
      </c>
      <c r="E57" s="177" t="n">
        <v>0.01</v>
      </c>
    </row>
    <row r="58" customFormat="false" ht="12.75" hidden="false" customHeight="false" outlineLevel="0" collapsed="false">
      <c r="A58" s="58" t="n">
        <v>15</v>
      </c>
      <c r="B58" s="135" t="s">
        <v>75</v>
      </c>
      <c r="C58" s="187" t="n">
        <v>41351</v>
      </c>
      <c r="D58" s="67" t="s">
        <v>631</v>
      </c>
      <c r="E58" s="177" t="n">
        <v>0.15</v>
      </c>
    </row>
    <row r="59" customFormat="false" ht="12.75" hidden="false" customHeight="false" outlineLevel="0" collapsed="false">
      <c r="A59" s="58" t="n">
        <v>16</v>
      </c>
      <c r="B59" s="135" t="s">
        <v>75</v>
      </c>
      <c r="C59" s="187" t="n">
        <v>41352</v>
      </c>
      <c r="D59" s="67" t="s">
        <v>632</v>
      </c>
      <c r="E59" s="177" t="n">
        <v>0.05</v>
      </c>
      <c r="F59" s="179" t="n">
        <f aca="false">SUM(E51:E59)</f>
        <v>0.65</v>
      </c>
    </row>
    <row r="60" customFormat="false" ht="12.75" hidden="false" customHeight="false" outlineLevel="0" collapsed="false">
      <c r="A60" s="58" t="n">
        <v>17</v>
      </c>
      <c r="B60" s="135" t="s">
        <v>75</v>
      </c>
      <c r="C60" s="187" t="n">
        <v>41353</v>
      </c>
      <c r="D60" s="67" t="s">
        <v>633</v>
      </c>
      <c r="E60" s="177" t="n">
        <v>0.01</v>
      </c>
    </row>
    <row r="61" customFormat="false" ht="12.75" hidden="false" customHeight="false" outlineLevel="0" collapsed="false">
      <c r="A61" s="58" t="n">
        <v>18</v>
      </c>
      <c r="B61" s="135" t="s">
        <v>75</v>
      </c>
      <c r="C61" s="187" t="n">
        <v>41358</v>
      </c>
      <c r="D61" s="67" t="s">
        <v>634</v>
      </c>
      <c r="E61" s="177" t="n">
        <v>0.01</v>
      </c>
    </row>
    <row r="62" customFormat="false" ht="12.75" hidden="false" customHeight="false" outlineLevel="0" collapsed="false">
      <c r="A62" s="58" t="n">
        <v>19</v>
      </c>
      <c r="B62" s="135" t="s">
        <v>75</v>
      </c>
      <c r="C62" s="187" t="n">
        <v>41362</v>
      </c>
      <c r="D62" s="67" t="s">
        <v>635</v>
      </c>
      <c r="E62" s="177" t="n">
        <v>0.02</v>
      </c>
    </row>
    <row r="63" customFormat="false" ht="12.75" hidden="false" customHeight="false" outlineLevel="0" collapsed="false">
      <c r="A63" s="167" t="n">
        <v>20</v>
      </c>
      <c r="B63" s="135" t="s">
        <v>75</v>
      </c>
      <c r="C63" s="187" t="n">
        <v>41366</v>
      </c>
      <c r="D63" s="67" t="s">
        <v>636</v>
      </c>
      <c r="E63" s="177" t="n">
        <v>0.025</v>
      </c>
    </row>
    <row r="64" customFormat="false" ht="12.75" hidden="false" customHeight="false" outlineLevel="0" collapsed="false">
      <c r="A64" s="167" t="n">
        <v>21</v>
      </c>
      <c r="B64" s="135" t="s">
        <v>75</v>
      </c>
      <c r="C64" s="187" t="n">
        <v>41369</v>
      </c>
      <c r="D64" s="67" t="s">
        <v>637</v>
      </c>
      <c r="E64" s="177" t="n">
        <v>0.2</v>
      </c>
      <c r="F64" s="138" t="s">
        <v>638</v>
      </c>
      <c r="H64" s="179" t="n">
        <f aca="false">SUM(E56:E64)</f>
        <v>0.608</v>
      </c>
    </row>
    <row r="65" customFormat="false" ht="12.75" hidden="false" customHeight="false" outlineLevel="0" collapsed="false">
      <c r="A65" s="167" t="n">
        <v>22</v>
      </c>
      <c r="B65" s="135" t="s">
        <v>75</v>
      </c>
      <c r="C65" s="187" t="n">
        <v>41384</v>
      </c>
      <c r="D65" s="67" t="s">
        <v>639</v>
      </c>
      <c r="E65" s="177" t="n">
        <v>0.01</v>
      </c>
    </row>
    <row r="66" customFormat="false" ht="12.75" hidden="false" customHeight="false" outlineLevel="0" collapsed="false">
      <c r="A66" s="167" t="n">
        <v>23</v>
      </c>
      <c r="B66" s="135" t="s">
        <v>75</v>
      </c>
      <c r="C66" s="187" t="n">
        <v>41385</v>
      </c>
      <c r="D66" s="67" t="s">
        <v>640</v>
      </c>
      <c r="E66" s="177" t="n">
        <v>0.2</v>
      </c>
    </row>
    <row r="67" customFormat="false" ht="12.75" hidden="false" customHeight="false" outlineLevel="0" collapsed="false">
      <c r="A67" s="349" t="n">
        <v>24</v>
      </c>
      <c r="B67" s="135" t="s">
        <v>75</v>
      </c>
      <c r="C67" s="187" t="n">
        <v>41387</v>
      </c>
      <c r="D67" s="67" t="s">
        <v>641</v>
      </c>
      <c r="E67" s="177" t="n">
        <v>0.025</v>
      </c>
    </row>
    <row r="68" customFormat="false" ht="12.75" hidden="false" customHeight="false" outlineLevel="0" collapsed="false">
      <c r="A68" s="349" t="n">
        <v>25</v>
      </c>
      <c r="B68" s="135" t="s">
        <v>75</v>
      </c>
      <c r="C68" s="187" t="n">
        <v>41388</v>
      </c>
      <c r="D68" s="67" t="s">
        <v>642</v>
      </c>
      <c r="E68" s="177" t="n">
        <v>0.15</v>
      </c>
      <c r="F68" s="179" t="n">
        <f aca="false">SUM(E60:E68)</f>
        <v>0.65</v>
      </c>
    </row>
    <row r="69" customFormat="false" ht="12.75" hidden="false" customHeight="false" outlineLevel="0" collapsed="false">
      <c r="A69" s="349" t="n">
        <v>26</v>
      </c>
      <c r="B69" s="135" t="s">
        <v>75</v>
      </c>
      <c r="C69" s="187" t="n">
        <v>41390</v>
      </c>
      <c r="D69" s="67" t="s">
        <v>643</v>
      </c>
      <c r="E69" s="177" t="n">
        <v>0.005</v>
      </c>
    </row>
    <row r="70" customFormat="false" ht="12.75" hidden="false" customHeight="false" outlineLevel="0" collapsed="false">
      <c r="A70" s="349" t="n">
        <v>27</v>
      </c>
      <c r="B70" s="135" t="s">
        <v>75</v>
      </c>
      <c r="C70" s="187" t="n">
        <v>41400</v>
      </c>
      <c r="D70" s="67" t="s">
        <v>644</v>
      </c>
      <c r="E70" s="177" t="n">
        <v>0.005</v>
      </c>
    </row>
    <row r="71" customFormat="false" ht="12.75" hidden="false" customHeight="false" outlineLevel="0" collapsed="false">
      <c r="A71" s="167" t="n">
        <v>28</v>
      </c>
      <c r="B71" s="135" t="s">
        <v>75</v>
      </c>
      <c r="C71" s="187" t="n">
        <v>41413</v>
      </c>
      <c r="D71" s="67" t="s">
        <v>645</v>
      </c>
      <c r="E71" s="177" t="n">
        <v>0.35</v>
      </c>
    </row>
    <row r="72" customFormat="false" ht="12.75" hidden="false" customHeight="false" outlineLevel="0" collapsed="false">
      <c r="A72" s="167" t="n">
        <v>29</v>
      </c>
      <c r="B72" s="135" t="s">
        <v>75</v>
      </c>
      <c r="C72" s="187" t="n">
        <v>41414</v>
      </c>
      <c r="D72" s="67" t="s">
        <v>646</v>
      </c>
      <c r="E72" s="177" t="n">
        <v>0.005</v>
      </c>
    </row>
    <row r="73" customFormat="false" ht="12.75" hidden="false" customHeight="false" outlineLevel="0" collapsed="false">
      <c r="A73" s="167" t="n">
        <v>30</v>
      </c>
      <c r="B73" s="135" t="s">
        <v>75</v>
      </c>
      <c r="C73" s="187" t="n">
        <v>41417</v>
      </c>
      <c r="D73" s="67" t="s">
        <v>647</v>
      </c>
      <c r="E73" s="177" t="n">
        <v>0.005</v>
      </c>
    </row>
    <row r="74" customFormat="false" ht="12.75" hidden="false" customHeight="false" outlineLevel="0" collapsed="false">
      <c r="A74" s="167" t="n">
        <v>31</v>
      </c>
      <c r="B74" s="135" t="s">
        <v>75</v>
      </c>
      <c r="C74" s="187" t="n">
        <v>41417</v>
      </c>
      <c r="D74" s="67" t="s">
        <v>648</v>
      </c>
      <c r="E74" s="177" t="n">
        <v>0.03</v>
      </c>
    </row>
    <row r="75" customFormat="false" ht="12.75" hidden="false" customHeight="false" outlineLevel="0" collapsed="false">
      <c r="A75" s="349" t="n">
        <v>32</v>
      </c>
      <c r="B75" s="135" t="s">
        <v>75</v>
      </c>
      <c r="C75" s="187" t="n">
        <v>41422</v>
      </c>
      <c r="D75" s="67" t="s">
        <v>649</v>
      </c>
      <c r="E75" s="177" t="n">
        <v>0.05</v>
      </c>
    </row>
    <row r="76" customFormat="false" ht="13.5" hidden="false" customHeight="false" outlineLevel="0" collapsed="false">
      <c r="A76" s="411" t="n">
        <v>33</v>
      </c>
      <c r="B76" s="137" t="s">
        <v>75</v>
      </c>
      <c r="C76" s="370" t="n">
        <v>41424</v>
      </c>
      <c r="D76" s="74" t="s">
        <v>570</v>
      </c>
      <c r="E76" s="173" t="n">
        <v>0.4</v>
      </c>
      <c r="F76" s="179" t="n">
        <f aca="false">SUM(E69:E76)</f>
        <v>0.85</v>
      </c>
      <c r="G76" s="138" t="s">
        <v>650</v>
      </c>
      <c r="H76" s="179" t="n">
        <f aca="false">SUM(E65:E76)</f>
        <v>1.235</v>
      </c>
    </row>
  </sheetData>
  <mergeCells count="1">
    <mergeCell ref="D36: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41" activeCellId="0" sqref="C41"/>
    </sheetView>
  </sheetViews>
  <sheetFormatPr defaultRowHeight="12.75" zeroHeight="false" outlineLevelRow="0" outlineLevelCol="0"/>
  <cols>
    <col collapsed="false" customWidth="true" hidden="false" outlineLevel="0" max="2" min="1" style="1" width="10.14"/>
    <col collapsed="false" customWidth="true" hidden="false" outlineLevel="0" max="3" min="3" style="1" width="11.86"/>
    <col collapsed="false" customWidth="true" hidden="false" outlineLevel="0" max="4" min="4" style="1" width="24.42"/>
    <col collapsed="false" customWidth="true" hidden="false" outlineLevel="0" max="5" min="5" style="1" width="11.86"/>
    <col collapsed="false" customWidth="true" hidden="false" outlineLevel="0" max="1025" min="6" style="0" width="9.14"/>
  </cols>
  <sheetData>
    <row r="1" customFormat="false" ht="13.5" hidden="false" customHeight="false" outlineLevel="0" collapsed="false">
      <c r="A1" s="5" t="s">
        <v>651</v>
      </c>
      <c r="B1" s="6" t="s">
        <v>652</v>
      </c>
      <c r="C1" s="7" t="s">
        <v>1</v>
      </c>
      <c r="D1" s="7" t="s">
        <v>2</v>
      </c>
      <c r="E1" s="8" t="s">
        <v>653</v>
      </c>
    </row>
    <row r="2" customFormat="false" ht="12.75" hidden="false" customHeight="false" outlineLevel="0" collapsed="false">
      <c r="A2" s="296" t="n">
        <v>1</v>
      </c>
      <c r="B2" s="13" t="s">
        <v>7</v>
      </c>
      <c r="C2" s="175" t="n">
        <v>41128</v>
      </c>
      <c r="D2" s="412" t="s">
        <v>654</v>
      </c>
      <c r="E2" s="412"/>
    </row>
    <row r="3" customFormat="false" ht="13.5" hidden="false" customHeight="false" outlineLevel="0" collapsed="false">
      <c r="A3" s="30" t="n">
        <v>2</v>
      </c>
      <c r="B3" s="20" t="s">
        <v>576</v>
      </c>
      <c r="C3" s="176" t="n">
        <f aca="false">C2+2</f>
        <v>41130</v>
      </c>
      <c r="D3" s="412"/>
      <c r="E3" s="412"/>
    </row>
    <row r="4" customFormat="false" ht="12.75" hidden="false" customHeight="false" outlineLevel="0" collapsed="false">
      <c r="A4" s="30" t="n">
        <v>3</v>
      </c>
      <c r="B4" s="20" t="s">
        <v>7</v>
      </c>
      <c r="C4" s="176" t="n">
        <f aca="false">C3+5</f>
        <v>41135</v>
      </c>
      <c r="D4" s="253" t="s">
        <v>655</v>
      </c>
      <c r="E4" s="301" t="s">
        <v>656</v>
      </c>
    </row>
    <row r="5" customFormat="false" ht="12.75" hidden="false" customHeight="false" outlineLevel="0" collapsed="false">
      <c r="A5" s="30" t="n">
        <v>4</v>
      </c>
      <c r="B5" s="20" t="s">
        <v>576</v>
      </c>
      <c r="C5" s="176" t="n">
        <f aca="false">C4+2</f>
        <v>41137</v>
      </c>
      <c r="D5" s="24" t="n">
        <v>1.1</v>
      </c>
      <c r="E5" s="25" t="s">
        <v>656</v>
      </c>
    </row>
    <row r="6" customFormat="false" ht="12.75" hidden="false" customHeight="false" outlineLevel="0" collapsed="false">
      <c r="A6" s="30" t="n">
        <v>5</v>
      </c>
      <c r="B6" s="20" t="s">
        <v>7</v>
      </c>
      <c r="C6" s="176" t="n">
        <f aca="false">C5+5</f>
        <v>41142</v>
      </c>
      <c r="D6" s="24" t="n">
        <v>1.2</v>
      </c>
      <c r="E6" s="25" t="s">
        <v>656</v>
      </c>
    </row>
    <row r="7" customFormat="false" ht="12.75" hidden="false" customHeight="false" outlineLevel="0" collapsed="false">
      <c r="A7" s="30" t="n">
        <v>6</v>
      </c>
      <c r="B7" s="20" t="s">
        <v>576</v>
      </c>
      <c r="C7" s="176" t="n">
        <f aca="false">C6+2</f>
        <v>41144</v>
      </c>
      <c r="D7" s="24" t="n">
        <v>1.3</v>
      </c>
      <c r="E7" s="25" t="s">
        <v>656</v>
      </c>
    </row>
    <row r="8" customFormat="false" ht="12.75" hidden="false" customHeight="false" outlineLevel="0" collapsed="false">
      <c r="A8" s="30" t="n">
        <v>7</v>
      </c>
      <c r="B8" s="20" t="s">
        <v>7</v>
      </c>
      <c r="C8" s="176" t="n">
        <f aca="false">C7+5</f>
        <v>41149</v>
      </c>
      <c r="D8" s="24" t="n">
        <v>1.4</v>
      </c>
      <c r="E8" s="25" t="s">
        <v>656</v>
      </c>
    </row>
    <row r="9" customFormat="false" ht="12.75" hidden="false" customHeight="false" outlineLevel="0" collapsed="false">
      <c r="A9" s="30" t="n">
        <v>8</v>
      </c>
      <c r="B9" s="20" t="s">
        <v>576</v>
      </c>
      <c r="C9" s="176" t="n">
        <f aca="false">C8+2</f>
        <v>41151</v>
      </c>
      <c r="D9" s="24" t="n">
        <v>1.4</v>
      </c>
      <c r="E9" s="25" t="s">
        <v>656</v>
      </c>
    </row>
    <row r="10" customFormat="false" ht="12.75" hidden="false" customHeight="false" outlineLevel="0" collapsed="false">
      <c r="A10" s="30" t="n">
        <v>9</v>
      </c>
      <c r="B10" s="20" t="s">
        <v>7</v>
      </c>
      <c r="C10" s="70" t="n">
        <f aca="false">C9+5</f>
        <v>41156</v>
      </c>
      <c r="D10" s="24" t="n">
        <v>1.5</v>
      </c>
      <c r="E10" s="25" t="s">
        <v>656</v>
      </c>
    </row>
    <row r="11" customFormat="false" ht="12.75" hidden="false" customHeight="false" outlineLevel="0" collapsed="false">
      <c r="A11" s="30" t="n">
        <v>10</v>
      </c>
      <c r="B11" s="20" t="s">
        <v>576</v>
      </c>
      <c r="C11" s="70" t="n">
        <f aca="false">C10+2</f>
        <v>41158</v>
      </c>
      <c r="D11" s="24" t="n">
        <v>1.6</v>
      </c>
      <c r="E11" s="25" t="s">
        <v>656</v>
      </c>
    </row>
    <row r="12" customFormat="false" ht="12.75" hidden="false" customHeight="false" outlineLevel="0" collapsed="false">
      <c r="A12" s="30" t="n">
        <v>11</v>
      </c>
      <c r="B12" s="20" t="s">
        <v>7</v>
      </c>
      <c r="C12" s="413" t="n">
        <f aca="false">C11+5</f>
        <v>41163</v>
      </c>
      <c r="D12" s="24" t="s">
        <v>657</v>
      </c>
      <c r="E12" s="25" t="s">
        <v>656</v>
      </c>
    </row>
    <row r="13" customFormat="false" ht="12.75" hidden="false" customHeight="false" outlineLevel="0" collapsed="false">
      <c r="A13" s="30" t="n">
        <v>12</v>
      </c>
      <c r="B13" s="20" t="s">
        <v>576</v>
      </c>
      <c r="C13" s="413" t="n">
        <f aca="false">C12+2</f>
        <v>41165</v>
      </c>
      <c r="D13" s="23" t="n">
        <v>3.1</v>
      </c>
      <c r="E13" s="153" t="s">
        <v>656</v>
      </c>
    </row>
    <row r="14" customFormat="false" ht="12.75" hidden="false" customHeight="false" outlineLevel="0" collapsed="false">
      <c r="A14" s="30" t="n">
        <v>13</v>
      </c>
      <c r="B14" s="20" t="s">
        <v>7</v>
      </c>
      <c r="C14" s="70" t="n">
        <f aca="false">C13+5</f>
        <v>41170</v>
      </c>
      <c r="D14" s="24" t="s">
        <v>658</v>
      </c>
      <c r="E14" s="153" t="s">
        <v>656</v>
      </c>
    </row>
    <row r="15" customFormat="false" ht="12.75" hidden="false" customHeight="false" outlineLevel="0" collapsed="false">
      <c r="A15" s="30" t="n">
        <v>14</v>
      </c>
      <c r="B15" s="20" t="s">
        <v>576</v>
      </c>
      <c r="C15" s="70" t="n">
        <f aca="false">C14+2</f>
        <v>41172</v>
      </c>
      <c r="D15" s="24" t="n">
        <v>3.3</v>
      </c>
      <c r="E15" s="153" t="s">
        <v>656</v>
      </c>
    </row>
    <row r="16" customFormat="false" ht="12.75" hidden="false" customHeight="false" outlineLevel="0" collapsed="false">
      <c r="A16" s="30" t="n">
        <v>15</v>
      </c>
      <c r="B16" s="20" t="s">
        <v>7</v>
      </c>
      <c r="C16" s="70" t="n">
        <f aca="false">C15+5</f>
        <v>41177</v>
      </c>
      <c r="D16" s="24" t="n">
        <v>3.4</v>
      </c>
      <c r="E16" s="153" t="s">
        <v>656</v>
      </c>
    </row>
    <row r="17" customFormat="false" ht="12.75" hidden="false" customHeight="false" outlineLevel="0" collapsed="false">
      <c r="A17" s="30" t="n">
        <v>16</v>
      </c>
      <c r="B17" s="20" t="s">
        <v>576</v>
      </c>
      <c r="C17" s="70" t="n">
        <f aca="false">C16+2</f>
        <v>41179</v>
      </c>
      <c r="D17" s="24" t="n">
        <v>4.1</v>
      </c>
      <c r="E17" s="153" t="s">
        <v>656</v>
      </c>
    </row>
    <row r="18" customFormat="false" ht="12.75" hidden="false" customHeight="false" outlineLevel="0" collapsed="false">
      <c r="A18" s="30" t="n">
        <v>17</v>
      </c>
      <c r="B18" s="20" t="s">
        <v>7</v>
      </c>
      <c r="C18" s="70" t="n">
        <f aca="false">C17+5</f>
        <v>41184</v>
      </c>
      <c r="D18" s="24" t="s">
        <v>659</v>
      </c>
      <c r="E18" s="153" t="s">
        <v>656</v>
      </c>
    </row>
    <row r="19" customFormat="false" ht="12.75" hidden="false" customHeight="false" outlineLevel="0" collapsed="false">
      <c r="A19" s="30" t="n">
        <v>18</v>
      </c>
      <c r="B19" s="20" t="s">
        <v>576</v>
      </c>
      <c r="C19" s="70" t="n">
        <f aca="false">C18+2</f>
        <v>41186</v>
      </c>
      <c r="D19" s="24" t="n">
        <v>4.3</v>
      </c>
      <c r="E19" s="153" t="s">
        <v>656</v>
      </c>
    </row>
    <row r="20" customFormat="false" ht="12.75" hidden="false" customHeight="false" outlineLevel="0" collapsed="false">
      <c r="A20" s="30" t="n">
        <v>19</v>
      </c>
      <c r="B20" s="20" t="s">
        <v>7</v>
      </c>
      <c r="C20" s="70" t="n">
        <f aca="false">C19+5</f>
        <v>41191</v>
      </c>
      <c r="D20" s="24" t="n">
        <v>4.4</v>
      </c>
      <c r="E20" s="153" t="s">
        <v>656</v>
      </c>
    </row>
    <row r="21" customFormat="false" ht="12.75" hidden="false" customHeight="false" outlineLevel="0" collapsed="false">
      <c r="A21" s="30" t="n">
        <v>20</v>
      </c>
      <c r="B21" s="20" t="s">
        <v>576</v>
      </c>
      <c r="C21" s="70" t="n">
        <f aca="false">C20+2</f>
        <v>41193</v>
      </c>
      <c r="D21" s="32" t="s">
        <v>660</v>
      </c>
      <c r="E21" s="153" t="s">
        <v>656</v>
      </c>
    </row>
    <row r="22" customFormat="false" ht="12.75" hidden="false" customHeight="false" outlineLevel="0" collapsed="false">
      <c r="A22" s="30" t="n">
        <v>21</v>
      </c>
      <c r="B22" s="20" t="s">
        <v>7</v>
      </c>
      <c r="C22" s="70" t="n">
        <f aca="false">C21+5</f>
        <v>41198</v>
      </c>
      <c r="D22" s="32" t="n">
        <v>5.2</v>
      </c>
      <c r="E22" s="153" t="s">
        <v>656</v>
      </c>
    </row>
    <row r="23" customFormat="false" ht="12.75" hidden="false" customHeight="false" outlineLevel="0" collapsed="false">
      <c r="A23" s="30" t="n">
        <v>22</v>
      </c>
      <c r="B23" s="20" t="s">
        <v>576</v>
      </c>
      <c r="C23" s="70" t="n">
        <f aca="false">C22+2</f>
        <v>41200</v>
      </c>
      <c r="D23" s="32" t="s">
        <v>661</v>
      </c>
      <c r="E23" s="414"/>
    </row>
    <row r="24" customFormat="false" ht="12.75" hidden="false" customHeight="false" outlineLevel="0" collapsed="false">
      <c r="A24" s="30" t="n">
        <v>23</v>
      </c>
      <c r="B24" s="20" t="s">
        <v>7</v>
      </c>
      <c r="C24" s="413" t="n">
        <f aca="false">C23+5</f>
        <v>41205</v>
      </c>
      <c r="D24" s="415" t="s">
        <v>662</v>
      </c>
      <c r="E24" s="415"/>
    </row>
    <row r="25" customFormat="false" ht="12.75" hidden="false" customHeight="false" outlineLevel="0" collapsed="false">
      <c r="A25" s="30" t="n">
        <v>24</v>
      </c>
      <c r="B25" s="20" t="s">
        <v>576</v>
      </c>
      <c r="C25" s="413" t="n">
        <f aca="false">C24+2</f>
        <v>41207</v>
      </c>
      <c r="D25" s="415"/>
      <c r="E25" s="415"/>
    </row>
    <row r="26" customFormat="false" ht="12.75" hidden="false" customHeight="false" outlineLevel="0" collapsed="false">
      <c r="A26" s="30" t="n">
        <v>25</v>
      </c>
      <c r="B26" s="20" t="s">
        <v>7</v>
      </c>
      <c r="C26" s="70" t="n">
        <f aca="false">C25+5</f>
        <v>41212</v>
      </c>
      <c r="D26" s="24" t="s">
        <v>663</v>
      </c>
      <c r="E26" s="153" t="s">
        <v>656</v>
      </c>
    </row>
    <row r="27" customFormat="false" ht="12.75" hidden="false" customHeight="false" outlineLevel="0" collapsed="false">
      <c r="A27" s="30" t="n">
        <v>26</v>
      </c>
      <c r="B27" s="20" t="s">
        <v>576</v>
      </c>
      <c r="C27" s="70" t="n">
        <f aca="false">C26+2</f>
        <v>41214</v>
      </c>
      <c r="D27" s="24" t="n">
        <v>6.1</v>
      </c>
      <c r="E27" s="416"/>
    </row>
    <row r="28" customFormat="false" ht="12.75" hidden="false" customHeight="false" outlineLevel="0" collapsed="false">
      <c r="A28" s="30" t="n">
        <v>27</v>
      </c>
      <c r="B28" s="20" t="s">
        <v>7</v>
      </c>
      <c r="C28" s="70" t="n">
        <f aca="false">C27+5</f>
        <v>41219</v>
      </c>
      <c r="D28" s="24" t="n">
        <v>6.2</v>
      </c>
      <c r="E28" s="153" t="s">
        <v>656</v>
      </c>
    </row>
    <row r="29" customFormat="false" ht="12.75" hidden="false" customHeight="false" outlineLevel="0" collapsed="false">
      <c r="A29" s="30" t="n">
        <v>28</v>
      </c>
      <c r="B29" s="20" t="s">
        <v>576</v>
      </c>
      <c r="C29" s="70" t="n">
        <f aca="false">C28+2</f>
        <v>41221</v>
      </c>
      <c r="D29" s="24" t="n">
        <v>6.3</v>
      </c>
      <c r="E29" s="153" t="s">
        <v>656</v>
      </c>
    </row>
    <row r="30" customFormat="false" ht="12.75" hidden="false" customHeight="false" outlineLevel="0" collapsed="false">
      <c r="A30" s="30" t="n">
        <v>29</v>
      </c>
      <c r="B30" s="20" t="s">
        <v>7</v>
      </c>
      <c r="C30" s="70" t="n">
        <f aca="false">C29+5</f>
        <v>41226</v>
      </c>
      <c r="D30" s="24" t="n">
        <v>6.4</v>
      </c>
      <c r="E30" s="153" t="s">
        <v>656</v>
      </c>
    </row>
    <row r="31" customFormat="false" ht="12.75" hidden="false" customHeight="false" outlineLevel="0" collapsed="false">
      <c r="A31" s="30" t="n">
        <v>30</v>
      </c>
      <c r="B31" s="20" t="s">
        <v>576</v>
      </c>
      <c r="C31" s="70" t="n">
        <f aca="false">C30+2</f>
        <v>41228</v>
      </c>
      <c r="D31" s="24" t="n">
        <v>6.5</v>
      </c>
      <c r="E31" s="153" t="s">
        <v>656</v>
      </c>
    </row>
    <row r="32" customFormat="false" ht="12.75" hidden="false" customHeight="false" outlineLevel="0" collapsed="false">
      <c r="A32" s="30" t="n">
        <v>31</v>
      </c>
      <c r="B32" s="20" t="s">
        <v>7</v>
      </c>
      <c r="C32" s="70" t="n">
        <f aca="false">C31+5</f>
        <v>41233</v>
      </c>
      <c r="D32" s="32" t="n">
        <v>6.6</v>
      </c>
      <c r="E32" s="153" t="s">
        <v>656</v>
      </c>
    </row>
    <row r="33" customFormat="false" ht="12.75" hidden="false" customHeight="false" outlineLevel="0" collapsed="false">
      <c r="A33" s="30" t="n">
        <v>32</v>
      </c>
      <c r="B33" s="20" t="s">
        <v>576</v>
      </c>
      <c r="C33" s="70" t="n">
        <f aca="false">C32+2</f>
        <v>41235</v>
      </c>
      <c r="D33" s="32" t="n">
        <v>6.7</v>
      </c>
      <c r="E33" s="153" t="s">
        <v>656</v>
      </c>
    </row>
    <row r="34" customFormat="false" ht="12.75" hidden="false" customHeight="false" outlineLevel="0" collapsed="false">
      <c r="A34" s="30" t="n">
        <v>33</v>
      </c>
      <c r="B34" s="20" t="s">
        <v>7</v>
      </c>
      <c r="C34" s="70" t="n">
        <f aca="false">C33+5</f>
        <v>41240</v>
      </c>
      <c r="D34" s="24" t="s">
        <v>664</v>
      </c>
      <c r="E34" s="153" t="s">
        <v>656</v>
      </c>
    </row>
    <row r="35" customFormat="false" ht="12.75" hidden="false" customHeight="false" outlineLevel="0" collapsed="false">
      <c r="A35" s="30" t="n">
        <v>34</v>
      </c>
      <c r="B35" s="20" t="s">
        <v>576</v>
      </c>
      <c r="C35" s="176" t="n">
        <f aca="false">C34+2</f>
        <v>41242</v>
      </c>
      <c r="D35" s="32" t="s">
        <v>665</v>
      </c>
      <c r="E35" s="153" t="s">
        <v>18</v>
      </c>
      <c r="F35" s="417"/>
    </row>
    <row r="36" customFormat="false" ht="12.75" hidden="false" customHeight="false" outlineLevel="0" collapsed="false">
      <c r="A36" s="30" t="n">
        <v>35</v>
      </c>
      <c r="B36" s="20" t="s">
        <v>7</v>
      </c>
      <c r="C36" s="418" t="n">
        <f aca="false">C35+5</f>
        <v>41247</v>
      </c>
      <c r="D36" s="32" t="s">
        <v>664</v>
      </c>
      <c r="E36" s="153" t="s">
        <v>656</v>
      </c>
      <c r="F36" s="417"/>
    </row>
    <row r="37" customFormat="false" ht="12.75" hidden="false" customHeight="true" outlineLevel="0" collapsed="false">
      <c r="A37" s="30" t="n">
        <v>36</v>
      </c>
      <c r="B37" s="20" t="s">
        <v>576</v>
      </c>
      <c r="C37" s="418" t="n">
        <f aca="false">C36+2</f>
        <v>41249</v>
      </c>
      <c r="D37" s="33" t="s">
        <v>666</v>
      </c>
      <c r="E37" s="153" t="s">
        <v>656</v>
      </c>
      <c r="F37" s="417"/>
    </row>
    <row r="38" customFormat="false" ht="12.75" hidden="false" customHeight="false" outlineLevel="0" collapsed="false">
      <c r="A38" s="419"/>
      <c r="B38" s="419"/>
      <c r="C38" s="419"/>
      <c r="D38" s="419"/>
      <c r="E38" s="113"/>
      <c r="F38" s="417"/>
    </row>
    <row r="39" customFormat="false" ht="13.5" hidden="false" customHeight="false" outlineLevel="0" collapsed="false">
      <c r="A39" s="47" t="s">
        <v>66</v>
      </c>
      <c r="B39" s="47"/>
      <c r="C39" s="47"/>
      <c r="D39" s="47"/>
      <c r="E39" s="47"/>
      <c r="F39" s="417"/>
    </row>
    <row r="40" customFormat="false" ht="13.5" hidden="false" customHeight="false" outlineLevel="0" collapsed="false">
      <c r="A40" s="5" t="s">
        <v>67</v>
      </c>
      <c r="B40" s="6" t="s">
        <v>71</v>
      </c>
      <c r="C40" s="7" t="s">
        <v>68</v>
      </c>
      <c r="D40" s="7" t="s">
        <v>69</v>
      </c>
      <c r="E40" s="8" t="s">
        <v>70</v>
      </c>
      <c r="F40" s="417"/>
    </row>
    <row r="41" customFormat="false" ht="38.25" hidden="false" customHeight="false" outlineLevel="0" collapsed="false">
      <c r="A41" s="49" t="n">
        <v>1</v>
      </c>
      <c r="B41" s="420" t="s">
        <v>75</v>
      </c>
      <c r="C41" s="421" t="n">
        <v>41158</v>
      </c>
      <c r="D41" s="51" t="s">
        <v>667</v>
      </c>
      <c r="E41" s="422" t="s">
        <v>668</v>
      </c>
      <c r="F41" s="417"/>
    </row>
    <row r="42" customFormat="false" ht="51" hidden="false" customHeight="false" outlineLevel="0" collapsed="false">
      <c r="A42" s="58" t="n">
        <v>2</v>
      </c>
      <c r="B42" s="423" t="s">
        <v>75</v>
      </c>
      <c r="C42" s="59" t="n">
        <v>41151</v>
      </c>
      <c r="D42" s="67" t="s">
        <v>669</v>
      </c>
      <c r="E42" s="303" t="s">
        <v>670</v>
      </c>
      <c r="F42" s="417"/>
    </row>
    <row r="43" customFormat="false" ht="39" hidden="false" customHeight="false" outlineLevel="0" collapsed="false">
      <c r="A43" s="72" t="n">
        <v>3</v>
      </c>
      <c r="B43" s="406" t="s">
        <v>75</v>
      </c>
      <c r="C43" s="109" t="n">
        <v>41156</v>
      </c>
      <c r="D43" s="74" t="s">
        <v>671</v>
      </c>
      <c r="E43" s="424" t="s">
        <v>558</v>
      </c>
      <c r="F43" s="425"/>
    </row>
    <row r="44" customFormat="false" ht="41.25" hidden="false" customHeight="true" outlineLevel="0" collapsed="false">
      <c r="A44" s="49" t="n">
        <v>4</v>
      </c>
      <c r="B44" s="420" t="s">
        <v>75</v>
      </c>
      <c r="C44" s="50" t="n">
        <v>41187</v>
      </c>
      <c r="D44" s="51" t="s">
        <v>672</v>
      </c>
      <c r="E44" s="422" t="s">
        <v>670</v>
      </c>
      <c r="F44" s="417"/>
    </row>
    <row r="45" customFormat="false" ht="25.5" hidden="false" customHeight="false" outlineLevel="0" collapsed="false">
      <c r="A45" s="58" t="n">
        <v>5</v>
      </c>
      <c r="B45" s="423" t="s">
        <v>75</v>
      </c>
      <c r="C45" s="59" t="n">
        <v>41201</v>
      </c>
      <c r="D45" s="67" t="s">
        <v>673</v>
      </c>
      <c r="E45" s="303" t="s">
        <v>670</v>
      </c>
      <c r="F45" s="417"/>
    </row>
    <row r="46" customFormat="false" ht="25.5" hidden="false" customHeight="true" outlineLevel="0" collapsed="false">
      <c r="A46" s="58" t="n">
        <v>6</v>
      </c>
      <c r="B46" s="423" t="s">
        <v>75</v>
      </c>
      <c r="C46" s="59" t="n">
        <v>41201</v>
      </c>
      <c r="D46" s="67" t="s">
        <v>674</v>
      </c>
      <c r="E46" s="303" t="s">
        <v>558</v>
      </c>
      <c r="F46" s="426" t="s">
        <v>675</v>
      </c>
    </row>
    <row r="47" customFormat="false" ht="13.5" hidden="false" customHeight="false" outlineLevel="0" collapsed="false">
      <c r="A47" s="72" t="n">
        <v>7</v>
      </c>
      <c r="B47" s="406" t="s">
        <v>75</v>
      </c>
      <c r="C47" s="109" t="n">
        <v>41194</v>
      </c>
      <c r="D47" s="74" t="s">
        <v>676</v>
      </c>
      <c r="E47" s="427" t="s">
        <v>558</v>
      </c>
      <c r="F47" s="426"/>
    </row>
    <row r="48" customFormat="false" ht="25.5" hidden="false" customHeight="false" outlineLevel="0" collapsed="false">
      <c r="A48" s="401" t="n">
        <v>8</v>
      </c>
      <c r="B48" s="402" t="s">
        <v>75</v>
      </c>
      <c r="C48" s="238" t="n">
        <v>41228</v>
      </c>
      <c r="D48" s="404" t="s">
        <v>677</v>
      </c>
      <c r="E48" s="428" t="s">
        <v>678</v>
      </c>
    </row>
    <row r="49" customFormat="false" ht="12.75" hidden="false" customHeight="false" outlineLevel="0" collapsed="false">
      <c r="A49" s="58" t="n">
        <v>9</v>
      </c>
      <c r="B49" s="423" t="s">
        <v>75</v>
      </c>
      <c r="C49" s="59" t="n">
        <v>41233</v>
      </c>
      <c r="D49" s="165" t="s">
        <v>679</v>
      </c>
      <c r="E49" s="415" t="s">
        <v>680</v>
      </c>
    </row>
    <row r="50" customFormat="false" ht="12.75" hidden="false" customHeight="false" outlineLevel="0" collapsed="false">
      <c r="A50" s="58" t="n">
        <v>10</v>
      </c>
      <c r="B50" s="423" t="s">
        <v>75</v>
      </c>
      <c r="C50" s="98" t="s">
        <v>681</v>
      </c>
      <c r="D50" s="165" t="s">
        <v>682</v>
      </c>
      <c r="E50" s="415" t="s">
        <v>680</v>
      </c>
    </row>
    <row r="51" customFormat="false" ht="13.5" hidden="false" customHeight="false" outlineLevel="0" collapsed="false">
      <c r="A51" s="72" t="n">
        <v>11</v>
      </c>
      <c r="B51" s="406" t="s">
        <v>75</v>
      </c>
      <c r="C51" s="109" t="s">
        <v>681</v>
      </c>
      <c r="D51" s="74" t="s">
        <v>683</v>
      </c>
      <c r="E51" s="427" t="s">
        <v>684</v>
      </c>
    </row>
    <row r="52" customFormat="false" ht="12.75" hidden="false" customHeight="false" outlineLevel="0" collapsed="false">
      <c r="B52" s="429"/>
      <c r="C52" s="121"/>
      <c r="D52" s="78"/>
      <c r="E52" s="430"/>
    </row>
    <row r="53" customFormat="false" ht="12.75" hidden="false" customHeight="false" outlineLevel="0" collapsed="false">
      <c r="C53" s="431" t="s">
        <v>685</v>
      </c>
      <c r="D53" s="431"/>
    </row>
  </sheetData>
  <mergeCells count="5">
    <mergeCell ref="D2:E3"/>
    <mergeCell ref="D24:E25"/>
    <mergeCell ref="A39:E39"/>
    <mergeCell ref="F46:F47"/>
    <mergeCell ref="C53:D53"/>
  </mergeCells>
  <printOptions headings="false" gridLines="false" gridLinesSet="true" horizontalCentered="true" verticalCentered="false"/>
  <pageMargins left="0.7875" right="0.7875" top="0.984027777777778" bottom="0.590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&amp;C&amp;12SISTEMAS DE INFORMACION INTELIGENTES
PLAN DE TRABAJO x SESION</oddHeader>
    <oddFooter>&amp;L&amp;P/&amp;N
&amp;D&amp;R&amp;A/&amp;F</oddFooter>
  </headerFooter>
  <rowBreaks count="1" manualBreakCount="1">
    <brk id="37" man="true" max="16383" min="0"/>
  </rowBreaks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B26" activeCellId="0" sqref="B26"/>
    </sheetView>
  </sheetViews>
  <sheetFormatPr defaultRowHeight="12.75" zeroHeight="false" outlineLevelRow="0" outlineLevelCol="0"/>
  <cols>
    <col collapsed="false" customWidth="true" hidden="false" outlineLevel="0" max="2" min="1" style="138" width="11.42"/>
    <col collapsed="false" customWidth="true" hidden="false" outlineLevel="0" max="3" min="3" style="138" width="20.57"/>
    <col collapsed="false" customWidth="true" hidden="false" outlineLevel="0" max="4" min="4" style="138" width="28.57"/>
    <col collapsed="false" customWidth="true" hidden="false" outlineLevel="0" max="5" min="5" style="138" width="11.42"/>
    <col collapsed="false" customWidth="true" hidden="false" outlineLevel="0" max="6" min="6" style="0" width="20.57"/>
    <col collapsed="false" customWidth="true" hidden="false" outlineLevel="0" max="7" min="7" style="0" width="10.67"/>
    <col collapsed="false" customWidth="true" hidden="false" outlineLevel="0" max="1025" min="8" style="138" width="11.42"/>
  </cols>
  <sheetData>
    <row r="1" customFormat="false" ht="13.5" hidden="false" customHeight="false" outlineLevel="0" collapsed="false">
      <c r="A1" s="240" t="s">
        <v>0</v>
      </c>
      <c r="B1" s="241" t="s">
        <v>1</v>
      </c>
      <c r="C1" s="241" t="s">
        <v>2</v>
      </c>
      <c r="D1" s="242" t="s">
        <v>3</v>
      </c>
    </row>
    <row r="2" customFormat="false" ht="12.75" hidden="false" customHeight="false" outlineLevel="0" collapsed="false">
      <c r="A2" s="243" t="n">
        <v>1</v>
      </c>
      <c r="B2" s="244" t="n">
        <v>40939</v>
      </c>
      <c r="C2" s="146" t="s">
        <v>686</v>
      </c>
      <c r="D2" s="147" t="s">
        <v>6</v>
      </c>
    </row>
    <row r="3" customFormat="false" ht="12.75" hidden="false" customHeight="false" outlineLevel="0" collapsed="false">
      <c r="A3" s="226" t="n">
        <v>2</v>
      </c>
      <c r="B3" s="17" t="n">
        <f aca="false">B2+7</f>
        <v>40946</v>
      </c>
      <c r="C3" s="23" t="s">
        <v>687</v>
      </c>
      <c r="D3" s="19" t="s">
        <v>6</v>
      </c>
    </row>
    <row r="4" customFormat="false" ht="12.75" hidden="false" customHeight="false" outlineLevel="0" collapsed="false">
      <c r="A4" s="226" t="n">
        <v>3</v>
      </c>
      <c r="B4" s="17" t="n">
        <f aca="false">B3+7</f>
        <v>40953</v>
      </c>
      <c r="C4" s="23" t="s">
        <v>688</v>
      </c>
      <c r="D4" s="19"/>
    </row>
    <row r="5" customFormat="false" ht="12.75" hidden="false" customHeight="false" outlineLevel="0" collapsed="false">
      <c r="A5" s="226" t="n">
        <v>4</v>
      </c>
      <c r="B5" s="17" t="n">
        <f aca="false">B4+7</f>
        <v>40960</v>
      </c>
      <c r="C5" s="23" t="n">
        <v>2.1</v>
      </c>
      <c r="D5" s="19"/>
    </row>
    <row r="6" customFormat="false" ht="12.75" hidden="false" customHeight="false" outlineLevel="0" collapsed="false">
      <c r="A6" s="226" t="n">
        <v>5</v>
      </c>
      <c r="B6" s="17" t="n">
        <f aca="false">B5+7</f>
        <v>40967</v>
      </c>
      <c r="C6" s="23" t="n">
        <v>2.2</v>
      </c>
      <c r="D6" s="19"/>
    </row>
    <row r="7" customFormat="false" ht="12.75" hidden="false" customHeight="false" outlineLevel="0" collapsed="false">
      <c r="A7" s="226" t="n">
        <v>6</v>
      </c>
      <c r="B7" s="17" t="n">
        <f aca="false">B6+7</f>
        <v>40974</v>
      </c>
      <c r="C7" s="23" t="s">
        <v>689</v>
      </c>
      <c r="D7" s="19" t="s">
        <v>690</v>
      </c>
    </row>
    <row r="8" customFormat="false" ht="12.75" hidden="false" customHeight="false" outlineLevel="0" collapsed="false">
      <c r="A8" s="226" t="n">
        <v>7</v>
      </c>
      <c r="B8" s="17" t="n">
        <f aca="false">B7+7</f>
        <v>40981</v>
      </c>
      <c r="C8" s="118" t="s">
        <v>691</v>
      </c>
      <c r="D8" s="115"/>
    </row>
    <row r="9" customFormat="false" ht="12.75" hidden="false" customHeight="false" outlineLevel="0" collapsed="false">
      <c r="A9" s="226" t="n">
        <v>8</v>
      </c>
      <c r="B9" s="17" t="n">
        <f aca="false">B8+7</f>
        <v>40988</v>
      </c>
      <c r="C9" s="23" t="s">
        <v>692</v>
      </c>
      <c r="D9" s="19"/>
    </row>
    <row r="10" customFormat="false" ht="12.75" hidden="false" customHeight="false" outlineLevel="0" collapsed="false">
      <c r="A10" s="226" t="n">
        <v>9</v>
      </c>
      <c r="B10" s="17" t="n">
        <f aca="false">B9+7</f>
        <v>40995</v>
      </c>
      <c r="C10" s="21" t="s">
        <v>693</v>
      </c>
      <c r="D10" s="115"/>
    </row>
    <row r="11" customFormat="false" ht="12.75" hidden="false" customHeight="false" outlineLevel="0" collapsed="false">
      <c r="A11" s="226" t="n">
        <v>10</v>
      </c>
      <c r="B11" s="17" t="n">
        <f aca="false">B10+7</f>
        <v>41002</v>
      </c>
      <c r="C11" s="23" t="s">
        <v>694</v>
      </c>
      <c r="D11" s="115"/>
    </row>
    <row r="12" customFormat="false" ht="12.75" hidden="false" customHeight="false" outlineLevel="0" collapsed="false">
      <c r="A12" s="226" t="n">
        <v>11</v>
      </c>
      <c r="B12" s="17" t="n">
        <f aca="false">B11+7</f>
        <v>41009</v>
      </c>
      <c r="C12" s="23" t="s">
        <v>695</v>
      </c>
      <c r="D12" s="19"/>
    </row>
    <row r="13" customFormat="false" ht="12.75" hidden="false" customHeight="false" outlineLevel="0" collapsed="false">
      <c r="A13" s="226" t="n">
        <v>12</v>
      </c>
      <c r="B13" s="17" t="n">
        <f aca="false">B12+7</f>
        <v>41016</v>
      </c>
      <c r="C13" s="23" t="s">
        <v>696</v>
      </c>
      <c r="D13" s="115"/>
    </row>
    <row r="14" customFormat="false" ht="12.75" hidden="false" customHeight="false" outlineLevel="0" collapsed="false">
      <c r="A14" s="226" t="n">
        <v>13</v>
      </c>
      <c r="B14" s="17" t="n">
        <f aca="false">B13+7</f>
        <v>41023</v>
      </c>
      <c r="C14" s="118" t="s">
        <v>697</v>
      </c>
      <c r="D14" s="271"/>
    </row>
    <row r="15" customFormat="false" ht="12.75" hidden="false" customHeight="false" outlineLevel="0" collapsed="false">
      <c r="A15" s="226" t="n">
        <v>14</v>
      </c>
      <c r="B15" s="17" t="n">
        <f aca="false">B14+7</f>
        <v>41030</v>
      </c>
      <c r="C15" s="24" t="s">
        <v>698</v>
      </c>
      <c r="D15" s="271" t="s">
        <v>699</v>
      </c>
    </row>
    <row r="16" customFormat="false" ht="12.75" hidden="false" customHeight="false" outlineLevel="0" collapsed="false">
      <c r="A16" s="226" t="n">
        <v>15</v>
      </c>
      <c r="B16" s="17" t="n">
        <f aca="false">B15+7</f>
        <v>41037</v>
      </c>
      <c r="C16" s="24" t="s">
        <v>700</v>
      </c>
      <c r="D16" s="19"/>
    </row>
    <row r="17" customFormat="false" ht="12.75" hidden="false" customHeight="false" outlineLevel="0" collapsed="false">
      <c r="A17" s="226" t="n">
        <v>16</v>
      </c>
      <c r="B17" s="17" t="n">
        <f aca="false">B16+7</f>
        <v>41044</v>
      </c>
      <c r="C17" s="23"/>
      <c r="D17" s="19" t="s">
        <v>701</v>
      </c>
    </row>
    <row r="18" customFormat="false" ht="12.75" hidden="false" customHeight="false" outlineLevel="0" collapsed="false">
      <c r="A18" s="226" t="n">
        <v>17</v>
      </c>
      <c r="B18" s="17" t="n">
        <f aca="false">B17+7</f>
        <v>41051</v>
      </c>
      <c r="C18" s="24" t="s">
        <v>265</v>
      </c>
      <c r="D18" s="19"/>
    </row>
    <row r="19" customFormat="false" ht="12.75" hidden="false" customHeight="false" outlineLevel="0" collapsed="false">
      <c r="A19" s="226" t="n">
        <v>18</v>
      </c>
      <c r="B19" s="17" t="n">
        <f aca="false">B18+7</f>
        <v>41058</v>
      </c>
      <c r="C19" s="23" t="n">
        <v>6.5</v>
      </c>
      <c r="D19" s="19"/>
    </row>
    <row r="20" customFormat="false" ht="13.5" hidden="false" customHeight="false" outlineLevel="0" collapsed="false">
      <c r="A20" s="230" t="n">
        <v>19</v>
      </c>
      <c r="B20" s="36" t="n">
        <f aca="false">B19+7</f>
        <v>41065</v>
      </c>
      <c r="C20" s="283" t="s">
        <v>702</v>
      </c>
      <c r="D20" s="38" t="s">
        <v>703</v>
      </c>
    </row>
    <row r="21" customFormat="false" ht="12.75" hidden="false" customHeight="false" outlineLevel="0" collapsed="false">
      <c r="A21" s="1"/>
      <c r="B21" s="1"/>
      <c r="C21" s="1"/>
      <c r="D21" s="1"/>
    </row>
    <row r="22" customFormat="false" ht="13.5" hidden="false" customHeight="false" outlineLevel="0" collapsed="false">
      <c r="A22" s="233" t="s">
        <v>66</v>
      </c>
      <c r="B22" s="233"/>
      <c r="C22" s="233"/>
      <c r="D22" s="233"/>
      <c r="E22" s="234"/>
    </row>
    <row r="23" customFormat="false" ht="13.5" hidden="false" customHeight="false" outlineLevel="0" collapsed="false">
      <c r="A23" s="2" t="s">
        <v>67</v>
      </c>
      <c r="B23" s="7" t="s">
        <v>277</v>
      </c>
      <c r="C23" s="7" t="s">
        <v>69</v>
      </c>
      <c r="D23" s="8" t="s">
        <v>70</v>
      </c>
    </row>
    <row r="24" customFormat="false" ht="51.75" hidden="false" customHeight="false" outlineLevel="0" collapsed="false">
      <c r="A24" s="432" t="n">
        <v>1</v>
      </c>
      <c r="B24" s="433" t="n">
        <v>40970</v>
      </c>
      <c r="C24" s="434" t="s">
        <v>704</v>
      </c>
      <c r="D24" s="435" t="s">
        <v>670</v>
      </c>
    </row>
    <row r="25" customFormat="false" ht="12.75" hidden="false" customHeight="false" outlineLevel="0" collapsed="false">
      <c r="A25" s="49" t="n">
        <v>2</v>
      </c>
      <c r="B25" s="50" t="n">
        <v>41012</v>
      </c>
      <c r="C25" s="51" t="s">
        <v>705</v>
      </c>
      <c r="D25" s="436" t="s">
        <v>668</v>
      </c>
    </row>
    <row r="26" customFormat="false" ht="26.25" hidden="false" customHeight="false" outlineLevel="0" collapsed="false">
      <c r="A26" s="72" t="n">
        <v>3</v>
      </c>
      <c r="B26" s="180" t="n">
        <v>41012</v>
      </c>
      <c r="C26" s="74" t="s">
        <v>706</v>
      </c>
      <c r="D26" s="424" t="s">
        <v>668</v>
      </c>
    </row>
    <row r="27" customFormat="false" ht="26.25" hidden="false" customHeight="false" outlineLevel="0" collapsed="false">
      <c r="A27" s="437" t="n">
        <v>4</v>
      </c>
      <c r="B27" s="433" t="n">
        <v>41075</v>
      </c>
      <c r="C27" s="434" t="s">
        <v>707</v>
      </c>
      <c r="D27" s="435" t="s">
        <v>708</v>
      </c>
    </row>
  </sheetData>
  <mergeCells count="1">
    <mergeCell ref="A22:D22"/>
  </mergeCells>
  <printOptions headings="false" gridLines="false" gridLinesSet="true" horizontalCentered="true" verticalCentered="false"/>
  <pageMargins left="0.7875" right="0.7875" top="0.984722222222222" bottom="0.98402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&amp;C&amp;12TECNOLOGÍAS DE BÚSQUEDA DE INFORMACIÓN NO ESTRUCTURADA
&amp;11PLAN DE TRABAJO X SESIÓN</oddHeader>
    <oddFooter>&amp;L&amp;P/&amp;P
&amp;D&amp;R&amp;A/&amp;F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D54" activeCellId="0" sqref="D54"/>
    </sheetView>
  </sheetViews>
  <sheetFormatPr defaultRowHeight="12.75" zeroHeight="false" outlineLevelRow="0" outlineLevelCol="0"/>
  <cols>
    <col collapsed="false" customWidth="true" hidden="false" outlineLevel="0" max="2" min="1" style="1" width="10.14"/>
    <col collapsed="false" customWidth="true" hidden="false" outlineLevel="0" max="3" min="3" style="1" width="11.86"/>
    <col collapsed="false" customWidth="true" hidden="false" outlineLevel="0" max="4" min="4" style="1" width="24.42"/>
    <col collapsed="false" customWidth="true" hidden="false" outlineLevel="0" max="5" min="5" style="1" width="11.86"/>
    <col collapsed="false" customWidth="true" hidden="false" outlineLevel="0" max="1025" min="6" style="0" width="9.14"/>
  </cols>
  <sheetData>
    <row r="1" customFormat="false" ht="13.5" hidden="false" customHeight="false" outlineLevel="0" collapsed="false">
      <c r="A1" s="5" t="s">
        <v>651</v>
      </c>
      <c r="B1" s="6" t="s">
        <v>652</v>
      </c>
      <c r="C1" s="7" t="s">
        <v>1</v>
      </c>
      <c r="D1" s="7" t="s">
        <v>2</v>
      </c>
      <c r="E1" s="8" t="s">
        <v>653</v>
      </c>
    </row>
    <row r="2" customFormat="false" ht="12.75" hidden="false" customHeight="false" outlineLevel="0" collapsed="false">
      <c r="A2" s="367" t="n">
        <v>1</v>
      </c>
      <c r="B2" s="190" t="s">
        <v>709</v>
      </c>
      <c r="C2" s="335" t="n">
        <v>40931</v>
      </c>
      <c r="D2" s="192" t="s">
        <v>710</v>
      </c>
      <c r="E2" s="193" t="s">
        <v>656</v>
      </c>
    </row>
    <row r="3" customFormat="false" ht="12.75" hidden="false" customHeight="false" outlineLevel="0" collapsed="false">
      <c r="A3" s="363" t="n">
        <v>2</v>
      </c>
      <c r="B3" s="195" t="s">
        <v>711</v>
      </c>
      <c r="C3" s="290" t="n">
        <f aca="false">C2+1</f>
        <v>40932</v>
      </c>
      <c r="D3" s="197" t="n">
        <v>1.1</v>
      </c>
      <c r="E3" s="198"/>
    </row>
    <row r="4" customFormat="false" ht="12.75" hidden="false" customHeight="false" outlineLevel="0" collapsed="false">
      <c r="A4" s="363" t="n">
        <v>3</v>
      </c>
      <c r="B4" s="195" t="s">
        <v>709</v>
      </c>
      <c r="C4" s="290" t="n">
        <f aca="false">C3+6</f>
        <v>40938</v>
      </c>
      <c r="D4" s="197" t="n">
        <v>1.2</v>
      </c>
      <c r="E4" s="198"/>
    </row>
    <row r="5" customFormat="false" ht="12.75" hidden="false" customHeight="false" outlineLevel="0" collapsed="false">
      <c r="A5" s="363" t="n">
        <v>4</v>
      </c>
      <c r="B5" s="195" t="s">
        <v>711</v>
      </c>
      <c r="C5" s="290" t="n">
        <f aca="false">C4+1</f>
        <v>40939</v>
      </c>
      <c r="D5" s="197" t="n">
        <v>1.3</v>
      </c>
      <c r="E5" s="198"/>
    </row>
    <row r="6" customFormat="false" ht="12.75" hidden="false" customHeight="false" outlineLevel="0" collapsed="false">
      <c r="A6" s="363" t="n">
        <v>5</v>
      </c>
      <c r="B6" s="195" t="s">
        <v>709</v>
      </c>
      <c r="C6" s="290" t="n">
        <f aca="false">C5+6</f>
        <v>40945</v>
      </c>
      <c r="D6" s="438" t="s">
        <v>712</v>
      </c>
      <c r="E6" s="438"/>
    </row>
    <row r="7" customFormat="false" ht="12.75" hidden="false" customHeight="false" outlineLevel="0" collapsed="false">
      <c r="A7" s="363" t="n">
        <v>6</v>
      </c>
      <c r="B7" s="195" t="s">
        <v>711</v>
      </c>
      <c r="C7" s="290" t="n">
        <f aca="false">C6+1</f>
        <v>40946</v>
      </c>
      <c r="D7" s="197" t="n">
        <v>1.3</v>
      </c>
      <c r="E7" s="198"/>
    </row>
    <row r="8" customFormat="false" ht="12.75" hidden="false" customHeight="false" outlineLevel="0" collapsed="false">
      <c r="A8" s="363" t="n">
        <v>7</v>
      </c>
      <c r="B8" s="195" t="s">
        <v>709</v>
      </c>
      <c r="C8" s="290" t="n">
        <f aca="false">C7+6</f>
        <v>40952</v>
      </c>
      <c r="D8" s="197" t="n">
        <v>1.3</v>
      </c>
      <c r="E8" s="198"/>
    </row>
    <row r="9" customFormat="false" ht="12.75" hidden="false" customHeight="false" outlineLevel="0" collapsed="false">
      <c r="A9" s="363" t="n">
        <v>8</v>
      </c>
      <c r="B9" s="195" t="s">
        <v>711</v>
      </c>
      <c r="C9" s="290" t="n">
        <f aca="false">C8+1</f>
        <v>40953</v>
      </c>
      <c r="D9" s="197" t="n">
        <v>1.4</v>
      </c>
      <c r="E9" s="198"/>
    </row>
    <row r="10" customFormat="false" ht="12.75" hidden="false" customHeight="false" outlineLevel="0" collapsed="false">
      <c r="A10" s="363" t="n">
        <v>9</v>
      </c>
      <c r="B10" s="195" t="s">
        <v>709</v>
      </c>
      <c r="C10" s="290" t="n">
        <f aca="false">C9+6</f>
        <v>40959</v>
      </c>
      <c r="D10" s="381" t="n">
        <v>1.4</v>
      </c>
      <c r="E10" s="198"/>
    </row>
    <row r="11" customFormat="false" ht="12.75" hidden="false" customHeight="false" outlineLevel="0" collapsed="false">
      <c r="A11" s="363" t="n">
        <v>10</v>
      </c>
      <c r="B11" s="195" t="s">
        <v>711</v>
      </c>
      <c r="C11" s="290" t="n">
        <f aca="false">C10+1</f>
        <v>40960</v>
      </c>
      <c r="D11" s="381" t="n">
        <v>1.4</v>
      </c>
      <c r="E11" s="439"/>
    </row>
    <row r="12" customFormat="false" ht="12.75" hidden="false" customHeight="false" outlineLevel="0" collapsed="false">
      <c r="A12" s="363" t="n">
        <v>11</v>
      </c>
      <c r="B12" s="195" t="s">
        <v>709</v>
      </c>
      <c r="C12" s="290" t="n">
        <f aca="false">C11+6</f>
        <v>40966</v>
      </c>
      <c r="D12" s="381" t="n">
        <v>1.5</v>
      </c>
      <c r="E12" s="198" t="s">
        <v>18</v>
      </c>
    </row>
    <row r="13" customFormat="false" ht="12.75" hidden="false" customHeight="false" outlineLevel="0" collapsed="false">
      <c r="A13" s="363" t="n">
        <v>12</v>
      </c>
      <c r="B13" s="195" t="s">
        <v>711</v>
      </c>
      <c r="C13" s="290" t="n">
        <f aca="false">C12+1</f>
        <v>40967</v>
      </c>
      <c r="D13" s="197" t="s">
        <v>713</v>
      </c>
      <c r="E13" s="201" t="s">
        <v>18</v>
      </c>
    </row>
    <row r="14" customFormat="false" ht="12.75" hidden="false" customHeight="false" outlineLevel="0" collapsed="false">
      <c r="A14" s="363" t="n">
        <v>13</v>
      </c>
      <c r="B14" s="195" t="s">
        <v>709</v>
      </c>
      <c r="C14" s="290" t="n">
        <f aca="false">C13+6</f>
        <v>40973</v>
      </c>
      <c r="D14" s="197" t="s">
        <v>714</v>
      </c>
      <c r="E14" s="204"/>
    </row>
    <row r="15" customFormat="false" ht="12.75" hidden="false" customHeight="false" outlineLevel="0" collapsed="false">
      <c r="A15" s="363" t="n">
        <v>14</v>
      </c>
      <c r="B15" s="195" t="s">
        <v>711</v>
      </c>
      <c r="C15" s="290" t="n">
        <f aca="false">C14+1</f>
        <v>40974</v>
      </c>
      <c r="D15" s="197" t="n">
        <v>2.1</v>
      </c>
      <c r="E15" s="204"/>
    </row>
    <row r="16" customFormat="false" ht="12.75" hidden="false" customHeight="false" outlineLevel="0" collapsed="false">
      <c r="A16" s="363" t="n">
        <v>15</v>
      </c>
      <c r="B16" s="195" t="s">
        <v>709</v>
      </c>
      <c r="C16" s="290" t="n">
        <f aca="false">C15+6</f>
        <v>40980</v>
      </c>
      <c r="D16" s="197" t="s">
        <v>715</v>
      </c>
      <c r="E16" s="204"/>
    </row>
    <row r="17" customFormat="false" ht="12.75" hidden="false" customHeight="false" outlineLevel="0" collapsed="false">
      <c r="A17" s="363" t="n">
        <v>16</v>
      </c>
      <c r="B17" s="195" t="s">
        <v>711</v>
      </c>
      <c r="C17" s="290" t="n">
        <f aca="false">C16+1</f>
        <v>40981</v>
      </c>
      <c r="D17" s="197" t="n">
        <v>2.2</v>
      </c>
      <c r="E17" s="204"/>
    </row>
    <row r="18" customFormat="false" ht="12.75" hidden="false" customHeight="false" outlineLevel="0" collapsed="false">
      <c r="A18" s="30" t="n">
        <v>17</v>
      </c>
      <c r="B18" s="20" t="s">
        <v>709</v>
      </c>
      <c r="C18" s="176" t="n">
        <f aca="false">C17+6</f>
        <v>40987</v>
      </c>
      <c r="D18" s="41" t="s">
        <v>712</v>
      </c>
      <c r="E18" s="41"/>
    </row>
    <row r="19" customFormat="false" ht="12.75" hidden="false" customHeight="false" outlineLevel="0" collapsed="false">
      <c r="A19" s="30" t="n">
        <v>18</v>
      </c>
      <c r="B19" s="20" t="s">
        <v>711</v>
      </c>
      <c r="C19" s="176" t="n">
        <f aca="false">C18+1</f>
        <v>40988</v>
      </c>
      <c r="D19" s="197" t="n">
        <v>2.2</v>
      </c>
      <c r="E19" s="204"/>
    </row>
    <row r="20" customFormat="false" ht="12.75" hidden="false" customHeight="false" outlineLevel="0" collapsed="false">
      <c r="A20" s="30" t="n">
        <v>19</v>
      </c>
      <c r="B20" s="20" t="s">
        <v>709</v>
      </c>
      <c r="C20" s="176" t="n">
        <f aca="false">C19+6</f>
        <v>40994</v>
      </c>
      <c r="D20" s="351" t="n">
        <v>2.2</v>
      </c>
      <c r="E20" s="204"/>
    </row>
    <row r="21" customFormat="false" ht="12.75" hidden="false" customHeight="false" outlineLevel="0" collapsed="false">
      <c r="A21" s="30" t="n">
        <v>20</v>
      </c>
      <c r="B21" s="20" t="s">
        <v>711</v>
      </c>
      <c r="C21" s="176" t="n">
        <f aca="false">C20+1</f>
        <v>40995</v>
      </c>
      <c r="D21" s="351" t="n">
        <v>2.2</v>
      </c>
      <c r="E21" s="204"/>
    </row>
    <row r="22" customFormat="false" ht="12.75" hidden="false" customHeight="false" outlineLevel="0" collapsed="false">
      <c r="A22" s="30" t="n">
        <v>21</v>
      </c>
      <c r="B22" s="20" t="s">
        <v>709</v>
      </c>
      <c r="C22" s="176" t="n">
        <f aca="false">C21+6</f>
        <v>41001</v>
      </c>
      <c r="D22" s="415" t="s">
        <v>45</v>
      </c>
      <c r="E22" s="415"/>
    </row>
    <row r="23" customFormat="false" ht="12.75" hidden="false" customHeight="false" outlineLevel="0" collapsed="false">
      <c r="A23" s="30" t="n">
        <v>22</v>
      </c>
      <c r="B23" s="20" t="s">
        <v>711</v>
      </c>
      <c r="C23" s="176" t="n">
        <f aca="false">C22+1</f>
        <v>41002</v>
      </c>
      <c r="D23" s="415"/>
      <c r="E23" s="415"/>
    </row>
    <row r="24" customFormat="false" ht="12.75" hidden="false" customHeight="false" outlineLevel="0" collapsed="false">
      <c r="A24" s="30" t="n">
        <v>23</v>
      </c>
      <c r="B24" s="20" t="s">
        <v>709</v>
      </c>
      <c r="C24" s="176" t="n">
        <f aca="false">C23+6</f>
        <v>41008</v>
      </c>
      <c r="D24" s="197" t="n">
        <v>2.2</v>
      </c>
      <c r="E24" s="204"/>
    </row>
    <row r="25" customFormat="false" ht="12.75" hidden="false" customHeight="false" outlineLevel="0" collapsed="false">
      <c r="A25" s="30" t="n">
        <v>24</v>
      </c>
      <c r="B25" s="20" t="s">
        <v>711</v>
      </c>
      <c r="C25" s="176" t="n">
        <f aca="false">C24+1</f>
        <v>41009</v>
      </c>
      <c r="D25" s="197" t="n">
        <v>2.2</v>
      </c>
      <c r="E25" s="204"/>
    </row>
    <row r="26" customFormat="false" ht="12.75" hidden="false" customHeight="false" outlineLevel="0" collapsed="false">
      <c r="A26" s="30" t="n">
        <v>25</v>
      </c>
      <c r="B26" s="20" t="s">
        <v>709</v>
      </c>
      <c r="C26" s="176" t="n">
        <f aca="false">C25+6</f>
        <v>41015</v>
      </c>
      <c r="D26" s="24" t="n">
        <v>2.3</v>
      </c>
      <c r="E26" s="153"/>
    </row>
    <row r="27" customFormat="false" ht="12.75" hidden="false" customHeight="false" outlineLevel="0" collapsed="false">
      <c r="A27" s="30" t="n">
        <v>26</v>
      </c>
      <c r="B27" s="20" t="s">
        <v>711</v>
      </c>
      <c r="C27" s="176" t="n">
        <f aca="false">C26+1</f>
        <v>41016</v>
      </c>
      <c r="D27" s="32" t="n">
        <v>2.3</v>
      </c>
      <c r="E27" s="229"/>
    </row>
    <row r="28" customFormat="false" ht="12.75" hidden="false" customHeight="false" outlineLevel="0" collapsed="false">
      <c r="A28" s="30" t="n">
        <v>27</v>
      </c>
      <c r="B28" s="20" t="s">
        <v>709</v>
      </c>
      <c r="C28" s="176" t="n">
        <f aca="false">C27+6</f>
        <v>41022</v>
      </c>
      <c r="D28" s="24" t="n">
        <v>2.3</v>
      </c>
      <c r="E28" s="153"/>
    </row>
    <row r="29" customFormat="false" ht="12.75" hidden="false" customHeight="false" outlineLevel="0" collapsed="false">
      <c r="A29" s="30" t="n">
        <v>28</v>
      </c>
      <c r="B29" s="20" t="s">
        <v>711</v>
      </c>
      <c r="C29" s="176" t="n">
        <f aca="false">C28+1</f>
        <v>41023</v>
      </c>
      <c r="D29" s="21" t="s">
        <v>716</v>
      </c>
      <c r="E29" s="22"/>
    </row>
    <row r="30" customFormat="false" ht="12.75" hidden="false" customHeight="false" outlineLevel="0" collapsed="false">
      <c r="A30" s="30" t="n">
        <v>29</v>
      </c>
      <c r="B30" s="20" t="s">
        <v>709</v>
      </c>
      <c r="C30" s="176" t="n">
        <f aca="false">C29+6</f>
        <v>41029</v>
      </c>
      <c r="D30" s="24" t="n">
        <v>3.1</v>
      </c>
      <c r="E30" s="153"/>
    </row>
    <row r="31" customFormat="false" ht="12.75" hidden="false" customHeight="false" outlineLevel="0" collapsed="false">
      <c r="A31" s="30" t="n">
        <v>30</v>
      </c>
      <c r="B31" s="20" t="s">
        <v>711</v>
      </c>
      <c r="C31" s="176" t="n">
        <f aca="false">C30+1</f>
        <v>41030</v>
      </c>
      <c r="D31" s="41" t="s">
        <v>712</v>
      </c>
      <c r="E31" s="41"/>
    </row>
    <row r="32" customFormat="false" ht="12.75" hidden="false" customHeight="false" outlineLevel="0" collapsed="false">
      <c r="A32" s="30" t="n">
        <v>31</v>
      </c>
      <c r="B32" s="20" t="s">
        <v>709</v>
      </c>
      <c r="C32" s="176" t="n">
        <f aca="false">C31+6</f>
        <v>41036</v>
      </c>
      <c r="D32" s="24" t="s">
        <v>717</v>
      </c>
      <c r="E32" s="153"/>
    </row>
    <row r="33" customFormat="false" ht="12.75" hidden="false" customHeight="false" outlineLevel="0" collapsed="false">
      <c r="A33" s="30" t="n">
        <v>32</v>
      </c>
      <c r="B33" s="20" t="s">
        <v>711</v>
      </c>
      <c r="C33" s="176" t="n">
        <f aca="false">C32+1</f>
        <v>41037</v>
      </c>
      <c r="D33" s="24" t="n">
        <v>3.2</v>
      </c>
      <c r="E33" s="153"/>
    </row>
    <row r="34" customFormat="false" ht="12.75" hidden="false" customHeight="false" outlineLevel="0" collapsed="false">
      <c r="A34" s="30" t="n">
        <v>33</v>
      </c>
      <c r="B34" s="20" t="s">
        <v>709</v>
      </c>
      <c r="C34" s="176" t="n">
        <f aca="false">C33+6</f>
        <v>41043</v>
      </c>
      <c r="D34" s="24" t="n">
        <v>3.3</v>
      </c>
      <c r="E34" s="153"/>
    </row>
    <row r="35" customFormat="false" ht="12.75" hidden="false" customHeight="false" outlineLevel="0" collapsed="false">
      <c r="A35" s="30" t="n">
        <v>34</v>
      </c>
      <c r="B35" s="20" t="s">
        <v>711</v>
      </c>
      <c r="C35" s="176" t="n">
        <f aca="false">C34+1</f>
        <v>41044</v>
      </c>
      <c r="D35" s="32" t="n">
        <v>3.3</v>
      </c>
      <c r="E35" s="153"/>
      <c r="F35" s="417"/>
    </row>
    <row r="36" customFormat="false" ht="12.75" hidden="false" customHeight="false" outlineLevel="0" collapsed="false">
      <c r="A36" s="30" t="n">
        <v>35</v>
      </c>
      <c r="B36" s="20" t="s">
        <v>709</v>
      </c>
      <c r="C36" s="176" t="n">
        <f aca="false">C35+6</f>
        <v>41050</v>
      </c>
      <c r="D36" s="32" t="n">
        <v>3.3</v>
      </c>
      <c r="E36" s="153"/>
      <c r="F36" s="417"/>
    </row>
    <row r="37" customFormat="false" ht="12.75" hidden="false" customHeight="true" outlineLevel="0" collapsed="false">
      <c r="A37" s="30" t="n">
        <v>36</v>
      </c>
      <c r="B37" s="20" t="s">
        <v>711</v>
      </c>
      <c r="C37" s="176" t="n">
        <f aca="false">C36+1</f>
        <v>41051</v>
      </c>
      <c r="D37" s="32" t="n">
        <v>3.3</v>
      </c>
      <c r="E37" s="153"/>
      <c r="F37" s="417"/>
    </row>
    <row r="38" customFormat="false" ht="12.75" hidden="false" customHeight="false" outlineLevel="0" collapsed="false">
      <c r="A38" s="30" t="n">
        <v>37</v>
      </c>
      <c r="B38" s="20" t="s">
        <v>709</v>
      </c>
      <c r="C38" s="176" t="n">
        <f aca="false">C37+6</f>
        <v>41057</v>
      </c>
      <c r="D38" s="32" t="n">
        <v>3.4</v>
      </c>
      <c r="E38" s="153"/>
      <c r="F38" s="417"/>
    </row>
    <row r="39" customFormat="false" ht="12.75" hidden="false" customHeight="false" outlineLevel="0" collapsed="false">
      <c r="A39" s="30" t="n">
        <v>38</v>
      </c>
      <c r="B39" s="20" t="s">
        <v>711</v>
      </c>
      <c r="C39" s="176" t="n">
        <f aca="false">C38+1</f>
        <v>41058</v>
      </c>
      <c r="D39" s="32" t="n">
        <v>3.4</v>
      </c>
      <c r="E39" s="304"/>
      <c r="F39" s="417"/>
    </row>
    <row r="40" customFormat="false" ht="12.75" hidden="false" customHeight="false" outlineLevel="0" collapsed="false">
      <c r="A40" s="30" t="n">
        <v>39</v>
      </c>
      <c r="B40" s="20" t="s">
        <v>709</v>
      </c>
      <c r="C40" s="176" t="n">
        <f aca="false">C39+6</f>
        <v>41064</v>
      </c>
      <c r="D40" s="32" t="n">
        <v>3.4</v>
      </c>
      <c r="E40" s="304"/>
      <c r="F40" s="417"/>
    </row>
    <row r="41" customFormat="false" ht="12.75" hidden="false" customHeight="false" outlineLevel="0" collapsed="false">
      <c r="A41" s="30" t="n">
        <v>40</v>
      </c>
      <c r="B41" s="20" t="s">
        <v>711</v>
      </c>
      <c r="C41" s="176" t="n">
        <f aca="false">C40+1</f>
        <v>41065</v>
      </c>
      <c r="D41" s="32" t="n">
        <v>3.4</v>
      </c>
      <c r="E41" s="304"/>
      <c r="F41" s="417"/>
    </row>
    <row r="42" customFormat="false" ht="12.75" hidden="false" customHeight="false" outlineLevel="0" collapsed="false">
      <c r="A42" s="30" t="n">
        <v>41</v>
      </c>
      <c r="B42" s="20" t="s">
        <v>709</v>
      </c>
      <c r="C42" s="176" t="n">
        <f aca="false">C41+6</f>
        <v>41071</v>
      </c>
      <c r="D42" s="440"/>
      <c r="E42" s="304"/>
      <c r="F42" s="417"/>
    </row>
    <row r="43" customFormat="false" ht="13.5" hidden="false" customHeight="false" outlineLevel="0" collapsed="false">
      <c r="A43" s="441" t="n">
        <v>42</v>
      </c>
      <c r="B43" s="42" t="s">
        <v>711</v>
      </c>
      <c r="C43" s="171" t="n">
        <f aca="false">C42+1</f>
        <v>41072</v>
      </c>
      <c r="D43" s="43" t="s">
        <v>718</v>
      </c>
      <c r="E43" s="43"/>
      <c r="F43" s="417"/>
    </row>
    <row r="44" customFormat="false" ht="12.75" hidden="false" customHeight="false" outlineLevel="0" collapsed="false">
      <c r="A44" s="419"/>
      <c r="B44" s="44"/>
      <c r="C44" s="419"/>
      <c r="D44" s="419"/>
      <c r="E44" s="113"/>
      <c r="F44" s="417"/>
    </row>
    <row r="45" customFormat="false" ht="13.5" hidden="false" customHeight="false" outlineLevel="0" collapsed="false">
      <c r="A45" s="47" t="s">
        <v>66</v>
      </c>
      <c r="B45" s="47"/>
      <c r="C45" s="47"/>
      <c r="D45" s="47"/>
      <c r="E45" s="47"/>
      <c r="F45" s="417"/>
    </row>
    <row r="46" customFormat="false" ht="13.5" hidden="false" customHeight="false" outlineLevel="0" collapsed="false">
      <c r="A46" s="5" t="s">
        <v>67</v>
      </c>
      <c r="B46" s="6" t="s">
        <v>71</v>
      </c>
      <c r="C46" s="7" t="s">
        <v>68</v>
      </c>
      <c r="D46" s="7" t="s">
        <v>69</v>
      </c>
      <c r="E46" s="8" t="s">
        <v>70</v>
      </c>
      <c r="F46" s="417"/>
    </row>
    <row r="47" customFormat="false" ht="25.5" hidden="false" customHeight="false" outlineLevel="0" collapsed="false">
      <c r="A47" s="53" t="n">
        <v>1</v>
      </c>
      <c r="B47" s="88" t="s">
        <v>75</v>
      </c>
      <c r="C47" s="442" t="n">
        <v>40942</v>
      </c>
      <c r="D47" s="355" t="s">
        <v>719</v>
      </c>
      <c r="E47" s="443" t="n">
        <v>0.2</v>
      </c>
      <c r="F47" s="417"/>
    </row>
    <row r="48" customFormat="false" ht="25.5" hidden="false" customHeight="false" outlineLevel="0" collapsed="false">
      <c r="A48" s="62" t="n">
        <v>2</v>
      </c>
      <c r="B48" s="90" t="s">
        <v>75</v>
      </c>
      <c r="C48" s="64" t="n">
        <v>40949</v>
      </c>
      <c r="D48" s="356" t="s">
        <v>720</v>
      </c>
      <c r="E48" s="80" t="n">
        <v>0.1</v>
      </c>
      <c r="F48" s="417"/>
    </row>
    <row r="49" customFormat="false" ht="38.25" hidden="false" customHeight="false" outlineLevel="0" collapsed="false">
      <c r="A49" s="62" t="n">
        <v>3</v>
      </c>
      <c r="B49" s="90" t="s">
        <v>75</v>
      </c>
      <c r="C49" s="64" t="n">
        <v>40956</v>
      </c>
      <c r="D49" s="356" t="s">
        <v>721</v>
      </c>
      <c r="E49" s="80" t="n">
        <v>0.3</v>
      </c>
      <c r="F49" s="417"/>
    </row>
    <row r="50" customFormat="false" ht="39" hidden="false" customHeight="false" outlineLevel="0" collapsed="false">
      <c r="A50" s="122" t="n">
        <v>4</v>
      </c>
      <c r="B50" s="123" t="s">
        <v>75</v>
      </c>
      <c r="C50" s="124" t="n">
        <v>40963</v>
      </c>
      <c r="D50" s="399" t="s">
        <v>722</v>
      </c>
      <c r="E50" s="444" t="n">
        <v>0.4</v>
      </c>
      <c r="F50" s="417"/>
    </row>
    <row r="51" customFormat="false" ht="12.75" hidden="false" customHeight="false" outlineLevel="0" collapsed="false">
      <c r="A51" s="49" t="n">
        <v>5</v>
      </c>
      <c r="B51" s="133" t="s">
        <v>75</v>
      </c>
      <c r="C51" s="50" t="n">
        <v>41012</v>
      </c>
      <c r="D51" s="51" t="s">
        <v>723</v>
      </c>
      <c r="E51" s="422" t="n">
        <v>0.2</v>
      </c>
      <c r="F51" s="417"/>
    </row>
    <row r="52" customFormat="false" ht="25.5" hidden="false" customHeight="false" outlineLevel="0" collapsed="false">
      <c r="A52" s="58" t="n">
        <v>6</v>
      </c>
      <c r="B52" s="135" t="s">
        <v>75</v>
      </c>
      <c r="C52" s="59" t="n">
        <v>41015</v>
      </c>
      <c r="D52" s="67" t="s">
        <v>724</v>
      </c>
      <c r="E52" s="266" t="n">
        <v>0.4</v>
      </c>
      <c r="F52" s="417"/>
    </row>
    <row r="53" customFormat="false" ht="26.25" hidden="false" customHeight="false" outlineLevel="0" collapsed="false">
      <c r="A53" s="72" t="n">
        <v>7</v>
      </c>
      <c r="B53" s="137" t="s">
        <v>75</v>
      </c>
      <c r="C53" s="109" t="n">
        <v>41023</v>
      </c>
      <c r="D53" s="74" t="s">
        <v>725</v>
      </c>
      <c r="E53" s="424" t="n">
        <v>0.4</v>
      </c>
    </row>
    <row r="54" customFormat="false" ht="25.5" hidden="false" customHeight="false" outlineLevel="0" collapsed="false">
      <c r="A54" s="49" t="n">
        <v>8</v>
      </c>
      <c r="B54" s="133" t="s">
        <v>75</v>
      </c>
      <c r="C54" s="50" t="n">
        <v>41047</v>
      </c>
      <c r="D54" s="51" t="s">
        <v>726</v>
      </c>
      <c r="E54" s="422" t="n">
        <v>0.2</v>
      </c>
    </row>
    <row r="55" customFormat="false" ht="25.5" hidden="false" customHeight="false" outlineLevel="0" collapsed="false">
      <c r="A55" s="58" t="n">
        <v>9</v>
      </c>
      <c r="B55" s="135" t="s">
        <v>75</v>
      </c>
      <c r="C55" s="59" t="n">
        <v>41061</v>
      </c>
      <c r="D55" s="165" t="s">
        <v>727</v>
      </c>
      <c r="E55" s="266" t="n">
        <v>0.3</v>
      </c>
    </row>
    <row r="56" customFormat="false" ht="39" hidden="false" customHeight="false" outlineLevel="0" collapsed="false">
      <c r="A56" s="72" t="n">
        <v>10</v>
      </c>
      <c r="B56" s="137" t="s">
        <v>75</v>
      </c>
      <c r="C56" s="180" t="n">
        <v>41072</v>
      </c>
      <c r="D56" s="172" t="s">
        <v>728</v>
      </c>
      <c r="E56" s="424" t="n">
        <v>0.5</v>
      </c>
    </row>
  </sheetData>
  <mergeCells count="6">
    <mergeCell ref="D6:E6"/>
    <mergeCell ref="D18:E18"/>
    <mergeCell ref="D22:E23"/>
    <mergeCell ref="D31:E31"/>
    <mergeCell ref="D43:E43"/>
    <mergeCell ref="A45:E45"/>
  </mergeCells>
  <printOptions headings="false" gridLines="false" gridLinesSet="true" horizontalCentered="true" verticalCentered="false"/>
  <pageMargins left="0.7875" right="0.7875" top="0.984027777777778" bottom="0.590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&amp;C&amp;12SISTEMAS DE INFORMACION INTELIGENTES
PLAN DE TRABAJO x SESION</oddHeader>
    <oddFooter>&amp;L&amp;P/&amp;N
&amp;D&amp;R&amp;A/&amp;F</oddFooter>
  </headerFooter>
  <rowBreaks count="1" manualBreakCount="1">
    <brk id="42" man="true" max="16383" min="0"/>
  </rowBreaks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7" activePane="bottomRight" state="frozen"/>
      <selection pane="topLeft" activeCell="A1" activeCellId="0" sqref="A1"/>
      <selection pane="topRight" activeCell="D1" activeCellId="0" sqref="D1"/>
      <selection pane="bottomLeft" activeCell="A17" activeCellId="0" sqref="A17"/>
      <selection pane="bottomRight" activeCell="G35" activeCellId="0" sqref="G35"/>
    </sheetView>
  </sheetViews>
  <sheetFormatPr defaultRowHeight="12.75" zeroHeight="false" outlineLevelRow="0" outlineLevelCol="0"/>
  <cols>
    <col collapsed="false" customWidth="true" hidden="false" outlineLevel="0" max="3" min="1" style="1" width="11.42"/>
    <col collapsed="false" customWidth="true" hidden="false" outlineLevel="0" max="4" min="4" style="1" width="30.01"/>
    <col collapsed="false" customWidth="true" hidden="false" outlineLevel="0" max="5" min="5" style="1" width="19.71"/>
    <col collapsed="false" customWidth="true" hidden="false" outlineLevel="0" max="7" min="6" style="1" width="11.42"/>
    <col collapsed="false" customWidth="true" hidden="false" outlineLevel="0" max="8" min="8" style="1" width="19"/>
    <col collapsed="false" customWidth="tru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3" t="s">
        <v>729</v>
      </c>
      <c r="C1" s="3" t="s">
        <v>1</v>
      </c>
      <c r="D1" s="3" t="s">
        <v>2</v>
      </c>
      <c r="E1" s="4" t="s">
        <v>3</v>
      </c>
    </row>
    <row r="2" customFormat="false" ht="12.75" hidden="false" customHeight="false" outlineLevel="0" collapsed="false">
      <c r="A2" s="143" t="n">
        <v>1</v>
      </c>
      <c r="B2" s="403" t="s">
        <v>7</v>
      </c>
      <c r="C2" s="244" t="n">
        <v>40568</v>
      </c>
      <c r="D2" s="445" t="s">
        <v>730</v>
      </c>
      <c r="E2" s="446" t="s">
        <v>6</v>
      </c>
    </row>
    <row r="3" customFormat="false" ht="12.75" hidden="false" customHeight="false" outlineLevel="0" collapsed="false">
      <c r="A3" s="16" t="n">
        <v>2</v>
      </c>
      <c r="B3" s="20" t="s">
        <v>576</v>
      </c>
      <c r="C3" s="17" t="n">
        <f aca="false">C2+2</f>
        <v>40570</v>
      </c>
      <c r="D3" s="23" t="s">
        <v>731</v>
      </c>
      <c r="E3" s="19" t="s">
        <v>6</v>
      </c>
    </row>
    <row r="4" customFormat="false" ht="12.75" hidden="false" customHeight="false" outlineLevel="0" collapsed="false">
      <c r="A4" s="16" t="n">
        <v>3</v>
      </c>
      <c r="B4" s="256" t="s">
        <v>7</v>
      </c>
      <c r="C4" s="17" t="n">
        <f aca="false">C3+5</f>
        <v>40575</v>
      </c>
      <c r="D4" s="23" t="s">
        <v>732</v>
      </c>
      <c r="E4" s="19" t="s">
        <v>6</v>
      </c>
    </row>
    <row r="5" customFormat="false" ht="12.75" hidden="false" customHeight="false" outlineLevel="0" collapsed="false">
      <c r="A5" s="16" t="n">
        <v>4</v>
      </c>
      <c r="B5" s="20" t="s">
        <v>576</v>
      </c>
      <c r="C5" s="17" t="n">
        <f aca="false">C4+2</f>
        <v>40577</v>
      </c>
      <c r="D5" s="23" t="s">
        <v>733</v>
      </c>
      <c r="E5" s="19" t="s">
        <v>6</v>
      </c>
    </row>
    <row r="6" customFormat="false" ht="12.75" hidden="false" customHeight="false" outlineLevel="0" collapsed="false">
      <c r="A6" s="16" t="n">
        <v>5</v>
      </c>
      <c r="B6" s="256" t="s">
        <v>7</v>
      </c>
      <c r="C6" s="17" t="n">
        <f aca="false">C5+5</f>
        <v>40582</v>
      </c>
      <c r="D6" s="23" t="s">
        <v>733</v>
      </c>
      <c r="E6" s="19" t="s">
        <v>6</v>
      </c>
    </row>
    <row r="7" customFormat="false" ht="12.75" hidden="false" customHeight="false" outlineLevel="0" collapsed="false">
      <c r="A7" s="16" t="n">
        <v>6</v>
      </c>
      <c r="B7" s="20" t="s">
        <v>576</v>
      </c>
      <c r="C7" s="17" t="n">
        <f aca="false">C6+2</f>
        <v>40584</v>
      </c>
      <c r="D7" s="23" t="s">
        <v>734</v>
      </c>
      <c r="E7" s="19" t="s">
        <v>6</v>
      </c>
    </row>
    <row r="8" customFormat="false" ht="12.75" hidden="false" customHeight="false" outlineLevel="0" collapsed="false">
      <c r="A8" s="16" t="n">
        <v>7</v>
      </c>
      <c r="B8" s="256" t="s">
        <v>7</v>
      </c>
      <c r="C8" s="17" t="n">
        <f aca="false">C7+5</f>
        <v>40589</v>
      </c>
      <c r="D8" s="23" t="s">
        <v>735</v>
      </c>
      <c r="E8" s="19" t="s">
        <v>6</v>
      </c>
    </row>
    <row r="9" customFormat="false" ht="12.75" hidden="false" customHeight="false" outlineLevel="0" collapsed="false">
      <c r="A9" s="16" t="n">
        <v>8</v>
      </c>
      <c r="B9" s="20" t="s">
        <v>576</v>
      </c>
      <c r="C9" s="17" t="n">
        <f aca="false">C8+2</f>
        <v>40591</v>
      </c>
      <c r="D9" s="23" t="s">
        <v>736</v>
      </c>
      <c r="E9" s="19" t="s">
        <v>737</v>
      </c>
    </row>
    <row r="10" customFormat="false" ht="12.75" hidden="false" customHeight="false" outlineLevel="0" collapsed="false">
      <c r="A10" s="16" t="n">
        <v>9</v>
      </c>
      <c r="B10" s="256" t="s">
        <v>7</v>
      </c>
      <c r="C10" s="17" t="n">
        <f aca="false">C9+5</f>
        <v>40596</v>
      </c>
      <c r="D10" s="23" t="n">
        <v>1.5</v>
      </c>
      <c r="E10" s="25" t="s">
        <v>737</v>
      </c>
    </row>
    <row r="11" customFormat="false" ht="13.5" hidden="false" customHeight="false" outlineLevel="0" collapsed="false">
      <c r="A11" s="16" t="n">
        <v>10</v>
      </c>
      <c r="B11" s="20" t="s">
        <v>576</v>
      </c>
      <c r="C11" s="447" t="n">
        <f aca="false">C10+2</f>
        <v>40598</v>
      </c>
      <c r="D11" s="448" t="s">
        <v>738</v>
      </c>
      <c r="E11" s="449"/>
    </row>
    <row r="12" customFormat="false" ht="12.75" hidden="false" customHeight="false" outlineLevel="0" collapsed="false">
      <c r="A12" s="16" t="n">
        <v>11</v>
      </c>
      <c r="B12" s="450" t="s">
        <v>7</v>
      </c>
      <c r="C12" s="451" t="n">
        <f aca="false">C11+5</f>
        <v>40603</v>
      </c>
      <c r="D12" s="253" t="s">
        <v>739</v>
      </c>
      <c r="E12" s="142" t="s">
        <v>740</v>
      </c>
    </row>
    <row r="13" customFormat="false" ht="12.75" hidden="false" customHeight="false" outlineLevel="0" collapsed="false">
      <c r="A13" s="16" t="n">
        <v>12</v>
      </c>
      <c r="B13" s="452" t="s">
        <v>576</v>
      </c>
      <c r="C13" s="453" t="n">
        <f aca="false">C12+2</f>
        <v>40605</v>
      </c>
      <c r="D13" s="23" t="s">
        <v>741</v>
      </c>
      <c r="E13" s="142"/>
    </row>
    <row r="14" customFormat="false" ht="13.5" hidden="false" customHeight="false" outlineLevel="0" collapsed="false">
      <c r="A14" s="16" t="n">
        <v>13</v>
      </c>
      <c r="B14" s="450" t="s">
        <v>7</v>
      </c>
      <c r="C14" s="454" t="n">
        <f aca="false">C13+5</f>
        <v>40610</v>
      </c>
      <c r="D14" s="310" t="n">
        <v>2.1</v>
      </c>
      <c r="E14" s="142"/>
    </row>
    <row r="15" customFormat="false" ht="12.75" hidden="false" customHeight="false" outlineLevel="0" collapsed="false">
      <c r="A15" s="16" t="n">
        <v>14</v>
      </c>
      <c r="B15" s="20" t="s">
        <v>576</v>
      </c>
      <c r="C15" s="145" t="n">
        <f aca="false">C14+2</f>
        <v>40612</v>
      </c>
      <c r="D15" s="146" t="n">
        <v>2.2</v>
      </c>
      <c r="E15" s="455"/>
    </row>
    <row r="16" customFormat="false" ht="12.75" hidden="false" customHeight="false" outlineLevel="0" collapsed="false">
      <c r="A16" s="16" t="n">
        <v>15</v>
      </c>
      <c r="B16" s="256" t="s">
        <v>7</v>
      </c>
      <c r="C16" s="17" t="n">
        <f aca="false">C15+5</f>
        <v>40617</v>
      </c>
      <c r="D16" s="24" t="n">
        <v>2.2</v>
      </c>
      <c r="E16" s="304"/>
    </row>
    <row r="17" customFormat="false" ht="12.75" hidden="false" customHeight="false" outlineLevel="0" collapsed="false">
      <c r="A17" s="16" t="n">
        <v>16</v>
      </c>
      <c r="B17" s="20" t="s">
        <v>576</v>
      </c>
      <c r="C17" s="17" t="n">
        <f aca="false">C16+2</f>
        <v>40619</v>
      </c>
      <c r="D17" s="24" t="s">
        <v>585</v>
      </c>
      <c r="E17" s="304"/>
    </row>
    <row r="18" customFormat="false" ht="12.75" hidden="false" customHeight="false" outlineLevel="0" collapsed="false">
      <c r="A18" s="16" t="n">
        <v>17</v>
      </c>
      <c r="B18" s="256" t="s">
        <v>7</v>
      </c>
      <c r="C18" s="17" t="n">
        <f aca="false">C17+5</f>
        <v>40624</v>
      </c>
      <c r="D18" s="24" t="s">
        <v>742</v>
      </c>
      <c r="E18" s="19"/>
      <c r="H18" s="248"/>
      <c r="I18" s="28"/>
      <c r="J18" s="28"/>
    </row>
    <row r="19" customFormat="false" ht="12.75" hidden="false" customHeight="false" outlineLevel="0" collapsed="false">
      <c r="A19" s="16" t="n">
        <v>18</v>
      </c>
      <c r="B19" s="20" t="s">
        <v>576</v>
      </c>
      <c r="C19" s="17" t="n">
        <f aca="false">C18+2</f>
        <v>40626</v>
      </c>
      <c r="D19" s="24" t="s">
        <v>743</v>
      </c>
      <c r="E19" s="19"/>
      <c r="H19" s="248"/>
      <c r="I19" s="28"/>
      <c r="J19" s="28"/>
    </row>
    <row r="20" customFormat="false" ht="12.75" hidden="false" customHeight="false" outlineLevel="0" collapsed="false">
      <c r="A20" s="16" t="n">
        <v>19</v>
      </c>
      <c r="B20" s="256" t="s">
        <v>7</v>
      </c>
      <c r="C20" s="17" t="n">
        <f aca="false">C19+5</f>
        <v>40631</v>
      </c>
      <c r="D20" s="24" t="s">
        <v>744</v>
      </c>
      <c r="E20" s="19"/>
      <c r="H20" s="248"/>
      <c r="I20" s="28"/>
      <c r="J20" s="28"/>
    </row>
    <row r="21" customFormat="false" ht="12.75" hidden="false" customHeight="false" outlineLevel="0" collapsed="false">
      <c r="A21" s="16" t="n">
        <v>20</v>
      </c>
      <c r="B21" s="20" t="s">
        <v>576</v>
      </c>
      <c r="C21" s="17" t="n">
        <f aca="false">C20+2</f>
        <v>40633</v>
      </c>
      <c r="D21" s="23" t="n">
        <v>3.1</v>
      </c>
      <c r="E21" s="19"/>
      <c r="H21" s="248"/>
      <c r="I21" s="28"/>
      <c r="J21" s="28"/>
    </row>
    <row r="22" customFormat="false" ht="12.75" hidden="false" customHeight="false" outlineLevel="0" collapsed="false">
      <c r="A22" s="16" t="n">
        <v>21</v>
      </c>
      <c r="B22" s="256" t="s">
        <v>7</v>
      </c>
      <c r="C22" s="17" t="n">
        <f aca="false">C21+5</f>
        <v>40638</v>
      </c>
      <c r="D22" s="32" t="s">
        <v>745</v>
      </c>
      <c r="E22" s="153"/>
      <c r="H22" s="248"/>
      <c r="I22" s="28"/>
      <c r="J22" s="28"/>
    </row>
    <row r="23" customFormat="false" ht="12.75" hidden="false" customHeight="false" outlineLevel="0" collapsed="false">
      <c r="A23" s="16" t="n">
        <v>22</v>
      </c>
      <c r="B23" s="20" t="s">
        <v>576</v>
      </c>
      <c r="C23" s="17" t="n">
        <f aca="false">C22+2</f>
        <v>40640</v>
      </c>
      <c r="D23" s="33" t="s">
        <v>746</v>
      </c>
      <c r="E23" s="153"/>
      <c r="H23" s="248"/>
      <c r="I23" s="28"/>
      <c r="J23" s="28"/>
    </row>
    <row r="24" customFormat="false" ht="12.75" hidden="false" customHeight="true" outlineLevel="0" collapsed="false">
      <c r="A24" s="16" t="n">
        <v>23</v>
      </c>
      <c r="B24" s="256" t="s">
        <v>7</v>
      </c>
      <c r="C24" s="17" t="n">
        <f aca="false">C23+5</f>
        <v>40645</v>
      </c>
      <c r="D24" s="32" t="s">
        <v>747</v>
      </c>
      <c r="E24" s="456"/>
      <c r="H24" s="45"/>
      <c r="I24" s="457"/>
      <c r="J24" s="28"/>
    </row>
    <row r="25" customFormat="false" ht="13.5" hidden="false" customHeight="false" outlineLevel="0" collapsed="false">
      <c r="A25" s="16" t="n">
        <v>24</v>
      </c>
      <c r="B25" s="20" t="s">
        <v>576</v>
      </c>
      <c r="C25" s="17" t="n">
        <f aca="false">C24+2</f>
        <v>40647</v>
      </c>
      <c r="D25" s="458" t="n">
        <v>3.2</v>
      </c>
      <c r="E25" s="459"/>
      <c r="H25" s="45"/>
      <c r="I25" s="457"/>
      <c r="J25" s="28"/>
    </row>
    <row r="26" customFormat="false" ht="12.75" hidden="false" customHeight="false" outlineLevel="0" collapsed="false">
      <c r="A26" s="16"/>
      <c r="B26" s="256"/>
      <c r="C26" s="460" t="n">
        <f aca="false">C25+5</f>
        <v>40652</v>
      </c>
      <c r="D26" s="461" t="s">
        <v>45</v>
      </c>
      <c r="E26" s="461"/>
      <c r="H26" s="45"/>
      <c r="I26" s="457"/>
      <c r="J26" s="28"/>
    </row>
    <row r="27" customFormat="false" ht="13.5" hidden="false" customHeight="false" outlineLevel="0" collapsed="false">
      <c r="A27" s="16"/>
      <c r="B27" s="20"/>
      <c r="C27" s="460" t="n">
        <f aca="false">C26+2</f>
        <v>40654</v>
      </c>
      <c r="D27" s="461"/>
      <c r="E27" s="461"/>
      <c r="H27" s="45"/>
      <c r="I27" s="249"/>
      <c r="J27" s="28"/>
    </row>
    <row r="28" customFormat="false" ht="12.75" hidden="false" customHeight="false" outlineLevel="0" collapsed="false">
      <c r="A28" s="16" t="n">
        <v>25</v>
      </c>
      <c r="B28" s="256" t="s">
        <v>7</v>
      </c>
      <c r="C28" s="17" t="n">
        <f aca="false">C27+5</f>
        <v>40659</v>
      </c>
      <c r="D28" s="146" t="s">
        <v>748</v>
      </c>
      <c r="E28" s="462" t="s">
        <v>749</v>
      </c>
      <c r="H28" s="28"/>
      <c r="I28" s="28"/>
      <c r="J28" s="28"/>
    </row>
    <row r="29" customFormat="false" ht="12.75" hidden="false" customHeight="false" outlineLevel="0" collapsed="false">
      <c r="A29" s="16" t="n">
        <f aca="false">A28+1</f>
        <v>26</v>
      </c>
      <c r="B29" s="20" t="s">
        <v>576</v>
      </c>
      <c r="C29" s="17" t="n">
        <f aca="false">C28+2</f>
        <v>40661</v>
      </c>
      <c r="D29" s="387" t="s">
        <v>381</v>
      </c>
      <c r="E29" s="462"/>
      <c r="H29" s="28"/>
      <c r="I29" s="28"/>
      <c r="J29" s="28"/>
    </row>
    <row r="30" customFormat="false" ht="12.75" hidden="false" customHeight="false" outlineLevel="0" collapsed="false">
      <c r="A30" s="16" t="n">
        <f aca="false">A29+1</f>
        <v>27</v>
      </c>
      <c r="B30" s="256" t="s">
        <v>7</v>
      </c>
      <c r="C30" s="17" t="n">
        <f aca="false">C29+5</f>
        <v>40666</v>
      </c>
      <c r="D30" s="24" t="n">
        <v>3.2</v>
      </c>
      <c r="E30" s="22"/>
      <c r="H30" s="28"/>
      <c r="I30" s="28"/>
      <c r="J30" s="28"/>
    </row>
    <row r="31" customFormat="false" ht="12.75" hidden="false" customHeight="false" outlineLevel="0" collapsed="false">
      <c r="A31" s="16" t="n">
        <f aca="false">A30+1</f>
        <v>28</v>
      </c>
      <c r="B31" s="20" t="s">
        <v>576</v>
      </c>
      <c r="C31" s="17" t="n">
        <f aca="false">C30+2</f>
        <v>40668</v>
      </c>
      <c r="D31" s="27" t="s">
        <v>381</v>
      </c>
      <c r="E31" s="27"/>
    </row>
    <row r="32" customFormat="false" ht="12.75" hidden="false" customHeight="false" outlineLevel="0" collapsed="false">
      <c r="A32" s="16" t="n">
        <f aca="false">A31+1</f>
        <v>29</v>
      </c>
      <c r="B32" s="256" t="s">
        <v>7</v>
      </c>
      <c r="C32" s="17" t="n">
        <f aca="false">C31+5</f>
        <v>40673</v>
      </c>
      <c r="D32" s="23" t="n">
        <v>3.2</v>
      </c>
      <c r="E32" s="19"/>
    </row>
    <row r="33" customFormat="false" ht="12.75" hidden="false" customHeight="false" outlineLevel="0" collapsed="false">
      <c r="A33" s="16" t="n">
        <f aca="false">A32+1</f>
        <v>30</v>
      </c>
      <c r="B33" s="20" t="s">
        <v>576</v>
      </c>
      <c r="C33" s="17" t="n">
        <f aca="false">C32+2</f>
        <v>40675</v>
      </c>
      <c r="D33" s="24" t="s">
        <v>750</v>
      </c>
      <c r="E33" s="25" t="s">
        <v>737</v>
      </c>
    </row>
    <row r="34" customFormat="false" ht="12.75" hidden="false" customHeight="false" outlineLevel="0" collapsed="false">
      <c r="A34" s="16" t="n">
        <f aca="false">A33+1</f>
        <v>31</v>
      </c>
      <c r="B34" s="256" t="s">
        <v>7</v>
      </c>
      <c r="C34" s="17" t="n">
        <f aca="false">C33+5</f>
        <v>40680</v>
      </c>
      <c r="D34" s="32" t="n">
        <v>4.2</v>
      </c>
      <c r="E34" s="153" t="s">
        <v>737</v>
      </c>
    </row>
    <row r="35" customFormat="false" ht="12.75" hidden="false" customHeight="false" outlineLevel="0" collapsed="false">
      <c r="A35" s="16" t="n">
        <f aca="false">A34+1</f>
        <v>32</v>
      </c>
      <c r="B35" s="20" t="s">
        <v>576</v>
      </c>
      <c r="C35" s="17" t="n">
        <f aca="false">C34+2</f>
        <v>40682</v>
      </c>
      <c r="D35" s="32" t="n">
        <v>4.3</v>
      </c>
      <c r="E35" s="153" t="s">
        <v>737</v>
      </c>
    </row>
    <row r="36" customFormat="false" ht="12.75" hidden="false" customHeight="false" outlineLevel="0" collapsed="false">
      <c r="A36" s="16" t="n">
        <f aca="false">A35+1</f>
        <v>33</v>
      </c>
      <c r="B36" s="256" t="s">
        <v>7</v>
      </c>
      <c r="C36" s="17" t="n">
        <f aca="false">C35+5</f>
        <v>40687</v>
      </c>
      <c r="D36" s="24" t="s">
        <v>751</v>
      </c>
      <c r="E36" s="25" t="s">
        <v>737</v>
      </c>
    </row>
    <row r="37" customFormat="false" ht="12.75" hidden="false" customHeight="false" outlineLevel="0" collapsed="false">
      <c r="A37" s="16" t="n">
        <f aca="false">A36+1</f>
        <v>34</v>
      </c>
      <c r="B37" s="20" t="s">
        <v>576</v>
      </c>
      <c r="C37" s="17" t="n">
        <f aca="false">C36+2</f>
        <v>40689</v>
      </c>
      <c r="D37" s="32" t="s">
        <v>751</v>
      </c>
      <c r="E37" s="153" t="s">
        <v>737</v>
      </c>
    </row>
    <row r="38" customFormat="false" ht="12.75" hidden="false" customHeight="false" outlineLevel="0" collapsed="false">
      <c r="A38" s="16" t="n">
        <f aca="false">A37+1</f>
        <v>35</v>
      </c>
      <c r="B38" s="20" t="s">
        <v>7</v>
      </c>
      <c r="C38" s="17" t="n">
        <f aca="false">C37+5</f>
        <v>40694</v>
      </c>
      <c r="D38" s="32" t="s">
        <v>751</v>
      </c>
      <c r="E38" s="153" t="s">
        <v>737</v>
      </c>
    </row>
    <row r="39" customFormat="false" ht="12.75" hidden="false" customHeight="false" outlineLevel="0" collapsed="false">
      <c r="A39" s="16" t="n">
        <f aca="false">A38+1</f>
        <v>36</v>
      </c>
      <c r="B39" s="20" t="s">
        <v>576</v>
      </c>
      <c r="C39" s="17" t="n">
        <f aca="false">C38+2</f>
        <v>40696</v>
      </c>
      <c r="D39" s="32"/>
      <c r="E39" s="153"/>
    </row>
    <row r="40" customFormat="false" ht="12.75" hidden="false" customHeight="false" outlineLevel="0" collapsed="false">
      <c r="A40" s="16" t="n">
        <v>37</v>
      </c>
      <c r="B40" s="20" t="s">
        <v>7</v>
      </c>
      <c r="C40" s="17" t="n">
        <f aca="false">C39+5</f>
        <v>40701</v>
      </c>
      <c r="D40" s="32"/>
      <c r="E40" s="153"/>
    </row>
    <row r="41" customFormat="false" ht="13.5" hidden="false" customHeight="false" outlineLevel="0" collapsed="false">
      <c r="A41" s="35" t="n">
        <v>38</v>
      </c>
      <c r="B41" s="42" t="s">
        <v>576</v>
      </c>
      <c r="C41" s="36" t="n">
        <f aca="false">C40+2</f>
        <v>40703</v>
      </c>
      <c r="D41" s="463" t="s">
        <v>702</v>
      </c>
      <c r="E41" s="389"/>
    </row>
    <row r="43" customFormat="false" ht="13.5" hidden="false" customHeight="false" outlineLevel="0" collapsed="false">
      <c r="A43" s="47" t="s">
        <v>66</v>
      </c>
      <c r="B43" s="47"/>
      <c r="C43" s="47"/>
      <c r="D43" s="47"/>
      <c r="E43" s="47"/>
    </row>
    <row r="44" customFormat="false" ht="13.5" hidden="false" customHeight="false" outlineLevel="0" collapsed="false">
      <c r="A44" s="5" t="s">
        <v>67</v>
      </c>
      <c r="B44" s="6" t="s">
        <v>71</v>
      </c>
      <c r="C44" s="7" t="s">
        <v>277</v>
      </c>
      <c r="D44" s="7" t="s">
        <v>69</v>
      </c>
      <c r="E44" s="8" t="s">
        <v>70</v>
      </c>
    </row>
    <row r="45" customFormat="false" ht="38.25" hidden="false" customHeight="false" outlineLevel="0" collapsed="false">
      <c r="A45" s="49" t="n">
        <v>1</v>
      </c>
      <c r="B45" s="133" t="s">
        <v>75</v>
      </c>
      <c r="C45" s="464" t="n">
        <v>39488</v>
      </c>
      <c r="D45" s="51" t="s">
        <v>752</v>
      </c>
      <c r="E45" s="436" t="s">
        <v>753</v>
      </c>
    </row>
    <row r="46" customFormat="false" ht="38.25" hidden="false" customHeight="false" outlineLevel="0" collapsed="false">
      <c r="A46" s="58" t="n">
        <v>2</v>
      </c>
      <c r="B46" s="135" t="s">
        <v>75</v>
      </c>
      <c r="C46" s="59" t="n">
        <v>39488</v>
      </c>
      <c r="D46" s="67" t="s">
        <v>754</v>
      </c>
      <c r="E46" s="303" t="s">
        <v>753</v>
      </c>
    </row>
    <row r="47" customFormat="false" ht="26.25" hidden="false" customHeight="false" outlineLevel="0" collapsed="false">
      <c r="A47" s="72" t="n">
        <v>3</v>
      </c>
      <c r="B47" s="137" t="s">
        <v>75</v>
      </c>
      <c r="C47" s="109" t="n">
        <v>39505</v>
      </c>
      <c r="D47" s="74" t="s">
        <v>755</v>
      </c>
      <c r="E47" s="424" t="s">
        <v>670</v>
      </c>
    </row>
    <row r="48" customFormat="false" ht="25.5" hidden="false" customHeight="false" outlineLevel="0" collapsed="false">
      <c r="A48" s="401" t="n">
        <v>4</v>
      </c>
      <c r="B48" s="182" t="s">
        <v>75</v>
      </c>
      <c r="C48" s="238" t="n">
        <v>39896</v>
      </c>
      <c r="D48" s="404" t="s">
        <v>756</v>
      </c>
      <c r="E48" s="465" t="s">
        <v>668</v>
      </c>
    </row>
    <row r="49" customFormat="false" ht="26.25" hidden="false" customHeight="false" outlineLevel="0" collapsed="false">
      <c r="A49" s="72" t="n">
        <v>5</v>
      </c>
      <c r="B49" s="137" t="s">
        <v>75</v>
      </c>
      <c r="C49" s="109" t="n">
        <v>39552</v>
      </c>
      <c r="D49" s="74" t="s">
        <v>757</v>
      </c>
      <c r="E49" s="424" t="s">
        <v>668</v>
      </c>
    </row>
    <row r="50" customFormat="false" ht="13.5" hidden="false" customHeight="false" outlineLevel="0" collapsed="false">
      <c r="A50" s="466" t="n">
        <v>6</v>
      </c>
      <c r="B50" s="467" t="s">
        <v>75</v>
      </c>
      <c r="C50" s="468" t="n">
        <v>39973</v>
      </c>
      <c r="D50" s="469" t="s">
        <v>758</v>
      </c>
      <c r="E50" s="470" t="s">
        <v>708</v>
      </c>
    </row>
  </sheetData>
  <mergeCells count="6">
    <mergeCell ref="E12:E14"/>
    <mergeCell ref="I24:I25"/>
    <mergeCell ref="D26:E27"/>
    <mergeCell ref="E28:E29"/>
    <mergeCell ref="D31:E31"/>
    <mergeCell ref="A43:E43"/>
  </mergeCells>
  <printOptions headings="false" gridLines="false" gridLinesSet="true" horizontalCentered="true" verticalCentered="false"/>
  <pageMargins left="0.7875" right="0.7875" top="1.53402777777778" bottom="0.984027777777778" header="0" footer="0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&amp;C&amp;12SISTEMAS BASADOS EN CONOCIMIENTO
PLAN DE TRABAJO X SESIÓN
&amp;11SECUENCIA 6CM1</oddHeader>
    <oddFooter>&amp;L&amp;P/&amp;N
&amp;D&amp;R&amp;A/&amp;F</oddFooter>
  </headerFooter>
  <rowBreaks count="1" manualBreakCount="1">
    <brk id="41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F50" activeCellId="0" sqref="F50"/>
    </sheetView>
  </sheetViews>
  <sheetFormatPr defaultRowHeight="12.75" zeroHeight="false" outlineLevelRow="0" outlineLevelCol="0"/>
  <cols>
    <col collapsed="false" customWidth="false" hidden="true" outlineLevel="0" max="2" min="1" style="1" width="11.52"/>
    <col collapsed="false" customWidth="true" hidden="true" outlineLevel="0" max="3" min="3" style="1" width="27.14"/>
    <col collapsed="false" customWidth="true" hidden="true" outlineLevel="0" max="4" min="4" style="1" width="17.58"/>
    <col collapsed="false" customWidth="false" hidden="true" outlineLevel="0" max="5" min="5" style="1" width="11.52"/>
    <col collapsed="false" customWidth="true" hidden="false" outlineLevel="0" max="8" min="6" style="1" width="11.42"/>
    <col collapsed="false" customWidth="true" hidden="false" outlineLevel="0" max="9" min="9" style="1" width="27.85"/>
    <col collapsed="false" customWidth="true" hidden="false" outlineLevel="0" max="10" min="10" style="1" width="19.71"/>
    <col collapsed="false" customWidth="true" hidden="false" outlineLevel="0" max="11" min="11" style="1" width="2.99"/>
    <col collapsed="false" customWidth="true" hidden="false" outlineLevel="0" max="12" min="12" style="1" width="14.7"/>
    <col collapsed="false" customWidth="true" hidden="false" outlineLevel="0" max="1025" min="13" style="1" width="11.42"/>
  </cols>
  <sheetData>
    <row r="1" customFormat="false" ht="13.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F1" s="5" t="s">
        <v>0</v>
      </c>
      <c r="G1" s="6" t="s">
        <v>4</v>
      </c>
      <c r="H1" s="7" t="s">
        <v>1</v>
      </c>
      <c r="I1" s="7" t="s">
        <v>2</v>
      </c>
      <c r="J1" s="8" t="s">
        <v>3</v>
      </c>
      <c r="L1" s="112"/>
    </row>
    <row r="2" customFormat="false" ht="12.75" hidden="false" customHeight="false" outlineLevel="0" collapsed="false">
      <c r="A2" s="9" t="n">
        <v>1</v>
      </c>
      <c r="B2" s="10" t="n">
        <v>39301</v>
      </c>
      <c r="C2" s="11" t="s">
        <v>5</v>
      </c>
      <c r="D2" s="12" t="s">
        <v>6</v>
      </c>
      <c r="F2" s="9" t="n">
        <v>1</v>
      </c>
      <c r="G2" s="13" t="s">
        <v>104</v>
      </c>
      <c r="H2" s="10" t="n">
        <v>42765</v>
      </c>
      <c r="I2" s="14" t="s">
        <v>105</v>
      </c>
      <c r="J2" s="15" t="s">
        <v>6</v>
      </c>
      <c r="L2" s="113" t="n">
        <f aca="false">4.5-2</f>
        <v>2.5</v>
      </c>
    </row>
    <row r="3" customFormat="false" ht="12.75" hidden="false" customHeight="false" outlineLevel="0" collapsed="false">
      <c r="A3" s="16" t="n">
        <v>2</v>
      </c>
      <c r="B3" s="17" t="n">
        <f aca="false">B2+2</f>
        <v>39303</v>
      </c>
      <c r="C3" s="18" t="s">
        <v>9</v>
      </c>
      <c r="D3" s="19" t="s">
        <v>6</v>
      </c>
      <c r="F3" s="16" t="n">
        <v>2</v>
      </c>
      <c r="G3" s="20" t="s">
        <v>106</v>
      </c>
      <c r="H3" s="17" t="n">
        <f aca="false">H2+3</f>
        <v>42768</v>
      </c>
      <c r="I3" s="21" t="s">
        <v>107</v>
      </c>
      <c r="J3" s="22" t="s">
        <v>14</v>
      </c>
      <c r="L3" s="113" t="n">
        <f aca="false">L2-2</f>
        <v>0.5</v>
      </c>
    </row>
    <row r="4" customFormat="false" ht="12.75" hidden="false" customHeight="false" outlineLevel="0" collapsed="false">
      <c r="A4" s="16" t="n">
        <v>3</v>
      </c>
      <c r="B4" s="17" t="n">
        <f aca="false">B3+5</f>
        <v>39308</v>
      </c>
      <c r="C4" s="23" t="n">
        <v>3.2</v>
      </c>
      <c r="D4" s="19" t="s">
        <v>6</v>
      </c>
      <c r="F4" s="16" t="n">
        <v>3</v>
      </c>
      <c r="G4" s="20" t="s">
        <v>104</v>
      </c>
      <c r="H4" s="17" t="n">
        <f aca="false">H3+4</f>
        <v>42772</v>
      </c>
      <c r="I4" s="27" t="s">
        <v>108</v>
      </c>
      <c r="J4" s="27"/>
      <c r="L4" s="113"/>
    </row>
    <row r="5" customFormat="false" ht="12.75" hidden="false" customHeight="false" outlineLevel="0" collapsed="false">
      <c r="A5" s="16" t="n">
        <v>4</v>
      </c>
      <c r="B5" s="17" t="n">
        <f aca="false">B4+2</f>
        <v>39310</v>
      </c>
      <c r="C5" s="23" t="n">
        <v>3.3</v>
      </c>
      <c r="D5" s="19" t="s">
        <v>6</v>
      </c>
      <c r="F5" s="16" t="n">
        <v>4</v>
      </c>
      <c r="G5" s="20" t="s">
        <v>106</v>
      </c>
      <c r="H5" s="17" t="n">
        <f aca="false">H4+3</f>
        <v>42775</v>
      </c>
      <c r="I5" s="114"/>
      <c r="J5" s="115"/>
      <c r="L5" s="1" t="n">
        <f aca="false">9.5+4.5+6+10.5</f>
        <v>30.5</v>
      </c>
    </row>
    <row r="6" customFormat="false" ht="12.75" hidden="false" customHeight="false" outlineLevel="0" collapsed="false">
      <c r="A6" s="16" t="n">
        <v>5</v>
      </c>
      <c r="B6" s="17" t="n">
        <f aca="false">B5+5</f>
        <v>39315</v>
      </c>
      <c r="C6" s="23" t="s">
        <v>15</v>
      </c>
      <c r="D6" s="19" t="s">
        <v>16</v>
      </c>
      <c r="F6" s="16" t="n">
        <v>5</v>
      </c>
      <c r="G6" s="20" t="s">
        <v>104</v>
      </c>
      <c r="H6" s="17" t="n">
        <f aca="false">H5+4</f>
        <v>42779</v>
      </c>
      <c r="I6" s="21" t="s">
        <v>109</v>
      </c>
      <c r="J6" s="25" t="s">
        <v>6</v>
      </c>
      <c r="L6" s="1" t="n">
        <f aca="false">L5-2.5</f>
        <v>28</v>
      </c>
    </row>
    <row r="7" customFormat="false" ht="12.75" hidden="false" customHeight="false" outlineLevel="0" collapsed="false">
      <c r="A7" s="16" t="n">
        <v>6</v>
      </c>
      <c r="B7" s="17" t="n">
        <f aca="false">B6+2</f>
        <v>39317</v>
      </c>
      <c r="C7" s="23" t="n">
        <v>3.4</v>
      </c>
      <c r="D7" s="19" t="s">
        <v>6</v>
      </c>
      <c r="F7" s="16" t="n">
        <v>6</v>
      </c>
      <c r="G7" s="20" t="s">
        <v>106</v>
      </c>
      <c r="H7" s="17" t="n">
        <f aca="false">H6+3</f>
        <v>42782</v>
      </c>
      <c r="I7" s="24" t="s">
        <v>110</v>
      </c>
      <c r="J7" s="22" t="s">
        <v>14</v>
      </c>
      <c r="L7" s="1" t="n">
        <f aca="false">L6-2</f>
        <v>26</v>
      </c>
    </row>
    <row r="8" customFormat="false" ht="12.75" hidden="false" customHeight="false" outlineLevel="0" collapsed="false">
      <c r="A8" s="16" t="n">
        <v>7</v>
      </c>
      <c r="B8" s="17" t="n">
        <f aca="false">B7+5</f>
        <v>39322</v>
      </c>
      <c r="C8" s="23" t="s">
        <v>20</v>
      </c>
      <c r="D8" s="19" t="s">
        <v>16</v>
      </c>
      <c r="F8" s="16" t="n">
        <v>7</v>
      </c>
      <c r="G8" s="20" t="s">
        <v>104</v>
      </c>
      <c r="H8" s="17" t="n">
        <f aca="false">H7+4</f>
        <v>42786</v>
      </c>
      <c r="I8" s="24" t="s">
        <v>111</v>
      </c>
      <c r="J8" s="25" t="s">
        <v>6</v>
      </c>
      <c r="L8" s="1" t="n">
        <f aca="false">L7-2</f>
        <v>24</v>
      </c>
    </row>
    <row r="9" customFormat="false" ht="12.75" hidden="false" customHeight="false" outlineLevel="0" collapsed="false">
      <c r="A9" s="16" t="n">
        <v>8</v>
      </c>
      <c r="B9" s="17" t="n">
        <f aca="false">B8+2</f>
        <v>39324</v>
      </c>
      <c r="C9" s="23" t="n">
        <v>3.5</v>
      </c>
      <c r="D9" s="19" t="s">
        <v>6</v>
      </c>
      <c r="F9" s="16" t="n">
        <v>8</v>
      </c>
      <c r="G9" s="20" t="s">
        <v>106</v>
      </c>
      <c r="H9" s="17" t="n">
        <f aca="false">H8+3</f>
        <v>42789</v>
      </c>
      <c r="I9" s="24" t="s">
        <v>112</v>
      </c>
      <c r="J9" s="25" t="s">
        <v>6</v>
      </c>
    </row>
    <row r="10" customFormat="false" ht="12.75" hidden="false" customHeight="false" outlineLevel="0" collapsed="false">
      <c r="A10" s="16" t="n">
        <v>9</v>
      </c>
      <c r="B10" s="17" t="n">
        <f aca="false">B9+5</f>
        <v>39329</v>
      </c>
      <c r="C10" s="23" t="s">
        <v>23</v>
      </c>
      <c r="D10" s="19" t="s">
        <v>16</v>
      </c>
      <c r="F10" s="16" t="n">
        <v>9</v>
      </c>
      <c r="G10" s="20" t="s">
        <v>104</v>
      </c>
      <c r="H10" s="17" t="n">
        <f aca="false">H9+4</f>
        <v>42793</v>
      </c>
      <c r="I10" s="24" t="s">
        <v>113</v>
      </c>
      <c r="J10" s="25" t="s">
        <v>6</v>
      </c>
    </row>
    <row r="11" customFormat="false" ht="12.75" hidden="false" customHeight="false" outlineLevel="0" collapsed="false">
      <c r="A11" s="16" t="n">
        <v>10</v>
      </c>
      <c r="B11" s="17" t="n">
        <f aca="false">B10+2</f>
        <v>39331</v>
      </c>
      <c r="C11" s="23" t="n">
        <v>3.5</v>
      </c>
      <c r="D11" s="19" t="s">
        <v>6</v>
      </c>
      <c r="F11" s="16" t="n">
        <v>10</v>
      </c>
      <c r="G11" s="20" t="s">
        <v>106</v>
      </c>
      <c r="H11" s="17" t="n">
        <f aca="false">H10+3</f>
        <v>42796</v>
      </c>
      <c r="I11" s="26" t="s">
        <v>114</v>
      </c>
      <c r="J11" s="25" t="s">
        <v>6</v>
      </c>
    </row>
    <row r="12" customFormat="false" ht="12.75" hidden="false" customHeight="false" outlineLevel="0" collapsed="false">
      <c r="A12" s="16" t="n">
        <v>11</v>
      </c>
      <c r="B12" s="17" t="n">
        <f aca="false">B11+5</f>
        <v>39336</v>
      </c>
      <c r="C12" s="18" t="s">
        <v>24</v>
      </c>
      <c r="D12" s="25" t="s">
        <v>25</v>
      </c>
      <c r="F12" s="16" t="n">
        <v>11</v>
      </c>
      <c r="G12" s="20" t="s">
        <v>104</v>
      </c>
      <c r="H12" s="17" t="n">
        <f aca="false">H11+4</f>
        <v>42800</v>
      </c>
      <c r="I12" s="26" t="s">
        <v>115</v>
      </c>
      <c r="J12" s="25" t="s">
        <v>6</v>
      </c>
      <c r="L12" s="116"/>
    </row>
    <row r="13" customFormat="false" ht="12.75" hidden="false" customHeight="false" outlineLevel="0" collapsed="false">
      <c r="A13" s="16" t="n">
        <v>12</v>
      </c>
      <c r="B13" s="17" t="n">
        <f aca="false">B12+2</f>
        <v>39338</v>
      </c>
      <c r="C13" s="23" t="n">
        <v>4.2</v>
      </c>
      <c r="D13" s="19" t="s">
        <v>26</v>
      </c>
      <c r="F13" s="16" t="n">
        <v>12</v>
      </c>
      <c r="G13" s="20" t="s">
        <v>106</v>
      </c>
      <c r="H13" s="17" t="n">
        <f aca="false">H12+3</f>
        <v>42803</v>
      </c>
      <c r="I13" s="27" t="s">
        <v>27</v>
      </c>
      <c r="J13" s="27"/>
      <c r="L13" s="116" t="n">
        <f aca="false">2.5/2</f>
        <v>1.25</v>
      </c>
    </row>
    <row r="14" customFormat="false" ht="12.75" hidden="false" customHeight="false" outlineLevel="0" collapsed="false">
      <c r="A14" s="16" t="n">
        <v>13</v>
      </c>
      <c r="B14" s="17" t="n">
        <f aca="false">B13+5</f>
        <v>39343</v>
      </c>
      <c r="C14" s="23" t="n">
        <v>4.2</v>
      </c>
      <c r="D14" s="19" t="s">
        <v>26</v>
      </c>
      <c r="F14" s="16" t="n">
        <v>13</v>
      </c>
      <c r="G14" s="20" t="s">
        <v>104</v>
      </c>
      <c r="H14" s="17" t="n">
        <f aca="false">H13+4</f>
        <v>42807</v>
      </c>
      <c r="I14" s="26" t="s">
        <v>116</v>
      </c>
      <c r="J14" s="25"/>
      <c r="L14" s="116"/>
    </row>
    <row r="15" customFormat="false" ht="12.75" hidden="false" customHeight="true" outlineLevel="0" collapsed="false">
      <c r="A15" s="16" t="n">
        <v>14</v>
      </c>
      <c r="B15" s="17" t="n">
        <f aca="false">B14+2</f>
        <v>39345</v>
      </c>
      <c r="C15" s="28"/>
      <c r="D15" s="29" t="s">
        <v>29</v>
      </c>
      <c r="F15" s="16" t="n">
        <v>14</v>
      </c>
      <c r="G15" s="20" t="s">
        <v>106</v>
      </c>
      <c r="H15" s="17" t="n">
        <f aca="false">H14+3</f>
        <v>42810</v>
      </c>
      <c r="I15" s="26" t="s">
        <v>117</v>
      </c>
      <c r="J15" s="22" t="s">
        <v>14</v>
      </c>
      <c r="L15" s="116"/>
    </row>
    <row r="16" customFormat="false" ht="12.75" hidden="false" customHeight="true" outlineLevel="0" collapsed="false">
      <c r="A16" s="16" t="n">
        <v>15</v>
      </c>
      <c r="B16" s="17" t="n">
        <f aca="false">B15+5</f>
        <v>39350</v>
      </c>
      <c r="C16" s="23" t="n">
        <v>4.3</v>
      </c>
      <c r="D16" s="19" t="s">
        <v>31</v>
      </c>
      <c r="F16" s="16" t="n">
        <v>15</v>
      </c>
      <c r="G16" s="20" t="s">
        <v>104</v>
      </c>
      <c r="H16" s="17" t="n">
        <f aca="false">H15+4</f>
        <v>42814</v>
      </c>
      <c r="I16" s="27" t="s">
        <v>108</v>
      </c>
      <c r="J16" s="27"/>
      <c r="L16" s="116"/>
    </row>
    <row r="17" customFormat="false" ht="12.75" hidden="false" customHeight="false" outlineLevel="0" collapsed="false">
      <c r="A17" s="16" t="n">
        <v>16</v>
      </c>
      <c r="B17" s="17" t="n">
        <f aca="false">B16+2</f>
        <v>39352</v>
      </c>
      <c r="C17" s="18" t="s">
        <v>33</v>
      </c>
      <c r="D17" s="19" t="s">
        <v>34</v>
      </c>
      <c r="F17" s="16" t="n">
        <v>16</v>
      </c>
      <c r="G17" s="20" t="s">
        <v>106</v>
      </c>
      <c r="H17" s="17" t="n">
        <f aca="false">H16+3</f>
        <v>42817</v>
      </c>
      <c r="I17" s="26" t="s">
        <v>118</v>
      </c>
      <c r="J17" s="25" t="s">
        <v>6</v>
      </c>
      <c r="L17" s="116"/>
    </row>
    <row r="18" customFormat="false" ht="12.75" hidden="false" customHeight="false" outlineLevel="0" collapsed="false">
      <c r="A18" s="16" t="n">
        <v>17</v>
      </c>
      <c r="B18" s="17" t="n">
        <f aca="false">B17+5</f>
        <v>39357</v>
      </c>
      <c r="C18" s="23" t="s">
        <v>36</v>
      </c>
      <c r="D18" s="19" t="s">
        <v>6</v>
      </c>
      <c r="F18" s="16" t="n">
        <v>17</v>
      </c>
      <c r="G18" s="20" t="s">
        <v>104</v>
      </c>
      <c r="H18" s="17" t="n">
        <f aca="false">H17+4</f>
        <v>42821</v>
      </c>
      <c r="I18" s="26" t="s">
        <v>119</v>
      </c>
      <c r="J18" s="25" t="s">
        <v>6</v>
      </c>
      <c r="L18" s="116"/>
    </row>
    <row r="19" customFormat="false" ht="12.75" hidden="false" customHeight="false" outlineLevel="0" collapsed="false">
      <c r="A19" s="16" t="n">
        <v>18</v>
      </c>
      <c r="B19" s="17" t="n">
        <f aca="false">B18+2</f>
        <v>39359</v>
      </c>
      <c r="C19" s="18" t="s">
        <v>38</v>
      </c>
      <c r="D19" s="19" t="s">
        <v>39</v>
      </c>
      <c r="F19" s="16" t="n">
        <v>18</v>
      </c>
      <c r="G19" s="20" t="s">
        <v>106</v>
      </c>
      <c r="H19" s="17" t="n">
        <f aca="false">H18+3</f>
        <v>42824</v>
      </c>
      <c r="I19" s="26" t="s">
        <v>120</v>
      </c>
      <c r="J19" s="25" t="s">
        <v>6</v>
      </c>
    </row>
    <row r="20" customFormat="false" ht="12.75" hidden="false" customHeight="false" outlineLevel="0" collapsed="false">
      <c r="A20" s="16" t="n">
        <v>19</v>
      </c>
      <c r="B20" s="17" t="n">
        <f aca="false">B19+5</f>
        <v>39364</v>
      </c>
      <c r="C20" s="23" t="s">
        <v>41</v>
      </c>
      <c r="D20" s="19" t="s">
        <v>6</v>
      </c>
      <c r="F20" s="30" t="n">
        <v>19</v>
      </c>
      <c r="G20" s="20" t="s">
        <v>104</v>
      </c>
      <c r="H20" s="17" t="n">
        <f aca="false">H19+4</f>
        <v>42828</v>
      </c>
      <c r="I20" s="26" t="s">
        <v>121</v>
      </c>
      <c r="J20" s="25" t="s">
        <v>6</v>
      </c>
      <c r="L20" s="116" t="n">
        <f aca="false">5.5+1.5+2-2.5</f>
        <v>6.5</v>
      </c>
    </row>
    <row r="21" customFormat="false" ht="12.75" hidden="false" customHeight="false" outlineLevel="0" collapsed="false">
      <c r="A21" s="16" t="n">
        <v>20</v>
      </c>
      <c r="B21" s="17" t="n">
        <f aca="false">B20+2</f>
        <v>39366</v>
      </c>
      <c r="C21" s="18" t="s">
        <v>42</v>
      </c>
      <c r="D21" s="19" t="s">
        <v>34</v>
      </c>
      <c r="F21" s="16" t="n">
        <v>20</v>
      </c>
      <c r="G21" s="20" t="s">
        <v>106</v>
      </c>
      <c r="H21" s="17" t="n">
        <f aca="false">H20+3</f>
        <v>42831</v>
      </c>
      <c r="I21" s="26" t="s">
        <v>122</v>
      </c>
      <c r="J21" s="25" t="s">
        <v>6</v>
      </c>
      <c r="L21" s="116" t="n">
        <f aca="false">L20-2</f>
        <v>4.5</v>
      </c>
    </row>
    <row r="22" customFormat="false" ht="12.75" hidden="false" customHeight="false" outlineLevel="0" collapsed="false">
      <c r="A22" s="16" t="n">
        <v>21</v>
      </c>
      <c r="B22" s="17" t="n">
        <f aca="false">B21+5</f>
        <v>39371</v>
      </c>
      <c r="C22" s="18" t="s">
        <v>44</v>
      </c>
      <c r="D22" s="19"/>
      <c r="F22" s="16" t="n">
        <v>21</v>
      </c>
      <c r="G22" s="20" t="s">
        <v>104</v>
      </c>
      <c r="H22" s="17" t="n">
        <f aca="false">H21+4</f>
        <v>42835</v>
      </c>
      <c r="I22" s="117" t="s">
        <v>45</v>
      </c>
      <c r="J22" s="117"/>
      <c r="L22" s="116"/>
    </row>
    <row r="23" customFormat="false" ht="12.75" hidden="false" customHeight="false" outlineLevel="0" collapsed="false">
      <c r="A23" s="16" t="n">
        <v>22</v>
      </c>
      <c r="B23" s="17" t="n">
        <f aca="false">B22+2</f>
        <v>39373</v>
      </c>
      <c r="C23" s="28"/>
      <c r="D23" s="19" t="s">
        <v>46</v>
      </c>
      <c r="F23" s="16" t="n">
        <v>22</v>
      </c>
      <c r="G23" s="20" t="s">
        <v>106</v>
      </c>
      <c r="H23" s="17" t="n">
        <f aca="false">H22+3</f>
        <v>42838</v>
      </c>
      <c r="I23" s="117"/>
      <c r="J23" s="117"/>
      <c r="L23" s="116"/>
    </row>
    <row r="24" customFormat="false" ht="12.75" hidden="false" customHeight="true" outlineLevel="0" collapsed="false">
      <c r="A24" s="16" t="n">
        <v>23</v>
      </c>
      <c r="B24" s="17" t="n">
        <f aca="false">B23+5</f>
        <v>39378</v>
      </c>
      <c r="C24" s="18"/>
      <c r="D24" s="25" t="s">
        <v>46</v>
      </c>
      <c r="F24" s="16" t="n">
        <v>23</v>
      </c>
      <c r="G24" s="20" t="s">
        <v>104</v>
      </c>
      <c r="H24" s="17" t="n">
        <f aca="false">H23+4</f>
        <v>42842</v>
      </c>
      <c r="I24" s="118" t="s">
        <v>123</v>
      </c>
      <c r="J24" s="25" t="s">
        <v>6</v>
      </c>
      <c r="L24" s="116" t="n">
        <f aca="false">L21-2.5</f>
        <v>2</v>
      </c>
    </row>
    <row r="25" customFormat="false" ht="12.75" hidden="false" customHeight="false" outlineLevel="0" collapsed="false">
      <c r="A25" s="16" t="n">
        <v>24</v>
      </c>
      <c r="B25" s="17" t="n">
        <f aca="false">B24+2</f>
        <v>39380</v>
      </c>
      <c r="C25" s="18"/>
      <c r="D25" s="29" t="s">
        <v>46</v>
      </c>
      <c r="F25" s="16" t="n">
        <v>24</v>
      </c>
      <c r="G25" s="20" t="s">
        <v>106</v>
      </c>
      <c r="H25" s="17" t="n">
        <f aca="false">H24+3</f>
        <v>42845</v>
      </c>
      <c r="I25" s="26" t="s">
        <v>124</v>
      </c>
      <c r="J25" s="25" t="s">
        <v>6</v>
      </c>
      <c r="L25" s="116" t="n">
        <f aca="false">L24-2</f>
        <v>0</v>
      </c>
    </row>
    <row r="26" customFormat="false" ht="12.75" hidden="false" customHeight="false" outlineLevel="0" collapsed="false">
      <c r="A26" s="16" t="n">
        <v>25</v>
      </c>
      <c r="B26" s="17" t="n">
        <f aca="false">B25+5</f>
        <v>39385</v>
      </c>
      <c r="C26" s="18" t="s">
        <v>44</v>
      </c>
      <c r="D26" s="29"/>
      <c r="F26" s="30" t="n">
        <v>25</v>
      </c>
      <c r="G26" s="20" t="s">
        <v>104</v>
      </c>
      <c r="H26" s="17" t="n">
        <f aca="false">H25+4</f>
        <v>42849</v>
      </c>
      <c r="I26" s="26" t="s">
        <v>125</v>
      </c>
      <c r="J26" s="22" t="s">
        <v>14</v>
      </c>
      <c r="L26" s="116" t="n">
        <f aca="false">4.5+3-2.5</f>
        <v>5</v>
      </c>
    </row>
    <row r="27" customFormat="false" ht="12.75" hidden="false" customHeight="false" outlineLevel="0" collapsed="false">
      <c r="A27" s="16" t="n">
        <v>26</v>
      </c>
      <c r="B27" s="17" t="n">
        <f aca="false">B26+2</f>
        <v>39387</v>
      </c>
      <c r="C27" s="18" t="s">
        <v>44</v>
      </c>
      <c r="D27" s="19"/>
      <c r="F27" s="16" t="n">
        <v>26</v>
      </c>
      <c r="G27" s="20" t="s">
        <v>106</v>
      </c>
      <c r="H27" s="17" t="n">
        <f aca="false">H26+3</f>
        <v>42852</v>
      </c>
      <c r="I27" s="31" t="s">
        <v>27</v>
      </c>
      <c r="J27" s="31"/>
      <c r="L27" s="116"/>
    </row>
    <row r="28" customFormat="false" ht="12.75" hidden="false" customHeight="false" outlineLevel="0" collapsed="false">
      <c r="A28" s="16" t="n">
        <v>27</v>
      </c>
      <c r="B28" s="17" t="n">
        <f aca="false">B27+5</f>
        <v>39392</v>
      </c>
      <c r="C28" s="18" t="s">
        <v>44</v>
      </c>
      <c r="D28" s="19"/>
      <c r="F28" s="16" t="n">
        <v>27</v>
      </c>
      <c r="G28" s="20" t="s">
        <v>104</v>
      </c>
      <c r="H28" s="17" t="n">
        <f aca="false">H27+4</f>
        <v>42856</v>
      </c>
      <c r="I28" s="27" t="s">
        <v>108</v>
      </c>
      <c r="J28" s="27"/>
      <c r="L28" s="116"/>
    </row>
    <row r="29" customFormat="false" ht="12.75" hidden="false" customHeight="false" outlineLevel="0" collapsed="false">
      <c r="A29" s="16" t="n">
        <v>28</v>
      </c>
      <c r="B29" s="17" t="n">
        <f aca="false">B28+2</f>
        <v>39394</v>
      </c>
      <c r="C29" s="18" t="s">
        <v>44</v>
      </c>
      <c r="D29" s="19"/>
      <c r="F29" s="16" t="n">
        <v>28</v>
      </c>
      <c r="G29" s="20" t="s">
        <v>106</v>
      </c>
      <c r="H29" s="17" t="n">
        <f aca="false">H28+3</f>
        <v>42859</v>
      </c>
      <c r="I29" s="26" t="s">
        <v>126</v>
      </c>
      <c r="J29" s="25" t="s">
        <v>6</v>
      </c>
      <c r="L29" s="116" t="n">
        <f aca="false">L26-2</f>
        <v>3</v>
      </c>
    </row>
    <row r="30" customFormat="false" ht="12.75" hidden="false" customHeight="false" outlineLevel="0" collapsed="false">
      <c r="A30" s="16" t="n">
        <v>29</v>
      </c>
      <c r="B30" s="17" t="n">
        <f aca="false">B29+5</f>
        <v>39399</v>
      </c>
      <c r="C30" s="18" t="s">
        <v>52</v>
      </c>
      <c r="D30" s="19"/>
      <c r="F30" s="16" t="n">
        <v>29</v>
      </c>
      <c r="G30" s="20" t="s">
        <v>104</v>
      </c>
      <c r="H30" s="17" t="n">
        <f aca="false">H29+4</f>
        <v>42863</v>
      </c>
      <c r="I30" s="26" t="s">
        <v>124</v>
      </c>
      <c r="J30" s="25" t="s">
        <v>6</v>
      </c>
      <c r="L30" s="116" t="n">
        <f aca="false">L29-2.5</f>
        <v>0.5</v>
      </c>
    </row>
    <row r="31" customFormat="false" ht="12.75" hidden="false" customHeight="false" outlineLevel="0" collapsed="false">
      <c r="A31" s="16" t="n">
        <v>30</v>
      </c>
      <c r="B31" s="17" t="n">
        <f aca="false">B30+2</f>
        <v>39401</v>
      </c>
      <c r="C31" s="18" t="s">
        <v>52</v>
      </c>
      <c r="D31" s="19"/>
      <c r="F31" s="16" t="n">
        <v>30</v>
      </c>
      <c r="G31" s="20" t="s">
        <v>106</v>
      </c>
      <c r="H31" s="17" t="n">
        <f aca="false">H30+3</f>
        <v>42866</v>
      </c>
      <c r="I31" s="26" t="s">
        <v>126</v>
      </c>
      <c r="J31" s="25" t="s">
        <v>6</v>
      </c>
    </row>
    <row r="32" customFormat="false" ht="12.75" hidden="false" customHeight="false" outlineLevel="0" collapsed="false">
      <c r="A32" s="16" t="n">
        <v>31</v>
      </c>
      <c r="B32" s="17" t="n">
        <f aca="false">B31+5</f>
        <v>39406</v>
      </c>
      <c r="C32" s="18" t="s">
        <v>52</v>
      </c>
      <c r="D32" s="19"/>
      <c r="F32" s="30" t="n">
        <v>31</v>
      </c>
      <c r="G32" s="20" t="s">
        <v>104</v>
      </c>
      <c r="H32" s="17" t="n">
        <f aca="false">H31+4</f>
        <v>42870</v>
      </c>
      <c r="I32" s="26" t="s">
        <v>22</v>
      </c>
      <c r="J32" s="25" t="s">
        <v>6</v>
      </c>
    </row>
    <row r="33" customFormat="false" ht="12.75" hidden="false" customHeight="false" outlineLevel="0" collapsed="false">
      <c r="A33" s="16" t="n">
        <v>32</v>
      </c>
      <c r="B33" s="17" t="n">
        <f aca="false">B32+2</f>
        <v>39408</v>
      </c>
      <c r="C33" s="34" t="s">
        <v>52</v>
      </c>
      <c r="D33" s="19"/>
      <c r="F33" s="16" t="n">
        <v>32</v>
      </c>
      <c r="G33" s="20" t="s">
        <v>106</v>
      </c>
      <c r="H33" s="17" t="n">
        <f aca="false">H32+3</f>
        <v>42873</v>
      </c>
      <c r="I33" s="33" t="s">
        <v>21</v>
      </c>
      <c r="J33" s="25" t="s">
        <v>6</v>
      </c>
    </row>
    <row r="34" customFormat="false" ht="12.75" hidden="false" customHeight="false" outlineLevel="0" collapsed="false">
      <c r="A34" s="16" t="n">
        <v>33</v>
      </c>
      <c r="B34" s="17" t="n">
        <f aca="false">B33+5</f>
        <v>39413</v>
      </c>
      <c r="C34" s="18"/>
      <c r="D34" s="19" t="s">
        <v>56</v>
      </c>
      <c r="F34" s="16" t="n">
        <v>33</v>
      </c>
      <c r="G34" s="20" t="s">
        <v>104</v>
      </c>
      <c r="H34" s="17" t="n">
        <f aca="false">H33+4</f>
        <v>42877</v>
      </c>
      <c r="I34" s="24" t="s">
        <v>22</v>
      </c>
      <c r="J34" s="25" t="s">
        <v>6</v>
      </c>
    </row>
    <row r="35" customFormat="false" ht="12.75" hidden="false" customHeight="false" outlineLevel="0" collapsed="false">
      <c r="A35" s="16" t="n">
        <v>34</v>
      </c>
      <c r="B35" s="17" t="n">
        <f aca="false">B34+2</f>
        <v>39415</v>
      </c>
      <c r="C35" s="18"/>
      <c r="D35" s="19" t="s">
        <v>56</v>
      </c>
      <c r="F35" s="16" t="n">
        <v>34</v>
      </c>
      <c r="G35" s="20" t="s">
        <v>106</v>
      </c>
      <c r="H35" s="17" t="n">
        <f aca="false">H34+3</f>
        <v>42880</v>
      </c>
      <c r="I35" s="24" t="s">
        <v>127</v>
      </c>
      <c r="J35" s="25" t="s">
        <v>6</v>
      </c>
    </row>
    <row r="36" customFormat="false" ht="13.5" hidden="false" customHeight="false" outlineLevel="0" collapsed="false">
      <c r="A36" s="35" t="n">
        <v>35</v>
      </c>
      <c r="B36" s="36" t="n">
        <f aca="false">B35+5</f>
        <v>39420</v>
      </c>
      <c r="C36" s="37"/>
      <c r="D36" s="38" t="s">
        <v>56</v>
      </c>
      <c r="F36" s="16" t="n">
        <v>35</v>
      </c>
      <c r="G36" s="20" t="s">
        <v>104</v>
      </c>
      <c r="H36" s="17" t="n">
        <f aca="false">H35+4</f>
        <v>42884</v>
      </c>
      <c r="I36" s="24" t="s">
        <v>117</v>
      </c>
      <c r="J36" s="22" t="s">
        <v>14</v>
      </c>
    </row>
    <row r="37" customFormat="false" ht="12.75" hidden="false" customHeight="false" outlineLevel="0" collapsed="false">
      <c r="A37" s="39"/>
      <c r="B37" s="40"/>
      <c r="C37" s="28"/>
      <c r="D37" s="28"/>
      <c r="F37" s="16" t="n">
        <v>36</v>
      </c>
      <c r="G37" s="20" t="s">
        <v>106</v>
      </c>
      <c r="H37" s="17" t="n">
        <f aca="false">H36+3</f>
        <v>42887</v>
      </c>
      <c r="I37" s="24" t="s">
        <v>128</v>
      </c>
      <c r="J37" s="22" t="s">
        <v>18</v>
      </c>
      <c r="L37" s="113"/>
    </row>
    <row r="38" customFormat="false" ht="12.75" hidden="false" customHeight="false" outlineLevel="0" collapsed="false">
      <c r="A38" s="39"/>
      <c r="B38" s="40"/>
      <c r="C38" s="28"/>
      <c r="D38" s="28"/>
      <c r="F38" s="16" t="n">
        <f aca="false">F37+1</f>
        <v>37</v>
      </c>
      <c r="G38" s="20" t="s">
        <v>104</v>
      </c>
      <c r="H38" s="17" t="n">
        <f aca="false">H37+4</f>
        <v>42891</v>
      </c>
      <c r="I38" s="24" t="s">
        <v>129</v>
      </c>
      <c r="J38" s="119" t="s">
        <v>18</v>
      </c>
      <c r="L38" s="113"/>
    </row>
    <row r="39" customFormat="false" ht="12.75" hidden="false" customHeight="false" outlineLevel="0" collapsed="false">
      <c r="A39" s="39"/>
      <c r="B39" s="40"/>
      <c r="C39" s="28"/>
      <c r="D39" s="28"/>
      <c r="F39" s="16" t="n">
        <f aca="false">F38+1</f>
        <v>38</v>
      </c>
      <c r="G39" s="20" t="s">
        <v>106</v>
      </c>
      <c r="H39" s="17" t="n">
        <f aca="false">H38+3</f>
        <v>42894</v>
      </c>
      <c r="I39" s="24" t="s">
        <v>130</v>
      </c>
      <c r="J39" s="120" t="s">
        <v>14</v>
      </c>
      <c r="L39" s="113"/>
    </row>
    <row r="40" customFormat="false" ht="12.75" hidden="false" customHeight="false" outlineLevel="0" collapsed="false">
      <c r="A40" s="39"/>
      <c r="B40" s="40"/>
      <c r="C40" s="28"/>
      <c r="D40" s="28"/>
      <c r="F40" s="16" t="n">
        <f aca="false">F39+1</f>
        <v>39</v>
      </c>
      <c r="G40" s="20" t="s">
        <v>104</v>
      </c>
      <c r="H40" s="17" t="n">
        <f aca="false">H39+4</f>
        <v>42898</v>
      </c>
      <c r="I40" s="24" t="s">
        <v>131</v>
      </c>
      <c r="J40" s="119" t="s">
        <v>18</v>
      </c>
      <c r="L40" s="113"/>
    </row>
    <row r="41" customFormat="false" ht="12.75" hidden="false" customHeight="false" outlineLevel="0" collapsed="false">
      <c r="A41" s="39"/>
      <c r="B41" s="40"/>
      <c r="C41" s="28"/>
      <c r="D41" s="28"/>
      <c r="F41" s="16" t="n">
        <f aca="false">F40+1</f>
        <v>40</v>
      </c>
      <c r="G41" s="20" t="s">
        <v>106</v>
      </c>
      <c r="H41" s="17" t="n">
        <f aca="false">H40+3</f>
        <v>42901</v>
      </c>
      <c r="I41" s="24" t="s">
        <v>131</v>
      </c>
      <c r="J41" s="119" t="s">
        <v>18</v>
      </c>
      <c r="L41" s="113"/>
    </row>
    <row r="42" customFormat="false" ht="12.75" hidden="false" customHeight="false" outlineLevel="0" collapsed="false">
      <c r="A42" s="39"/>
      <c r="B42" s="40"/>
      <c r="C42" s="28"/>
      <c r="D42" s="28"/>
      <c r="F42" s="16" t="n">
        <f aca="false">F41+1</f>
        <v>41</v>
      </c>
      <c r="G42" s="20" t="s">
        <v>104</v>
      </c>
      <c r="H42" s="17" t="n">
        <f aca="false">H41+4</f>
        <v>42905</v>
      </c>
      <c r="I42" s="27" t="s">
        <v>132</v>
      </c>
      <c r="J42" s="27"/>
      <c r="L42" s="113"/>
    </row>
    <row r="43" customFormat="false" ht="12.75" hidden="false" customHeight="false" outlineLevel="0" collapsed="false">
      <c r="B43" s="121"/>
    </row>
    <row r="44" customFormat="false" ht="13.5" hidden="false" customHeight="false" outlineLevel="0" collapsed="false">
      <c r="A44" s="47" t="s">
        <v>66</v>
      </c>
      <c r="B44" s="47"/>
      <c r="C44" s="47"/>
      <c r="D44" s="47"/>
      <c r="F44" s="47" t="s">
        <v>66</v>
      </c>
      <c r="G44" s="47"/>
      <c r="H44" s="47"/>
      <c r="I44" s="47"/>
      <c r="J44" s="47"/>
    </row>
    <row r="45" customFormat="false" ht="26.25" hidden="false" customHeight="false" outlineLevel="0" collapsed="false">
      <c r="A45" s="5" t="s">
        <v>67</v>
      </c>
      <c r="B45" s="7" t="s">
        <v>68</v>
      </c>
      <c r="C45" s="7" t="s">
        <v>69</v>
      </c>
      <c r="D45" s="8" t="s">
        <v>70</v>
      </c>
      <c r="F45" s="5" t="s">
        <v>67</v>
      </c>
      <c r="G45" s="6" t="s">
        <v>71</v>
      </c>
      <c r="H45" s="48" t="s">
        <v>72</v>
      </c>
      <c r="I45" s="7" t="s">
        <v>69</v>
      </c>
      <c r="J45" s="8" t="s">
        <v>70</v>
      </c>
      <c r="L45" s="47"/>
    </row>
    <row r="46" customFormat="false" ht="25.5" hidden="false" customHeight="false" outlineLevel="0" collapsed="false">
      <c r="A46" s="49" t="n">
        <v>1</v>
      </c>
      <c r="B46" s="50" t="n">
        <v>39310</v>
      </c>
      <c r="C46" s="51" t="s">
        <v>73</v>
      </c>
      <c r="D46" s="52" t="s">
        <v>74</v>
      </c>
      <c r="F46" s="53" t="n">
        <v>1</v>
      </c>
      <c r="G46" s="88" t="s">
        <v>75</v>
      </c>
      <c r="H46" s="55" t="n">
        <v>42768</v>
      </c>
      <c r="I46" s="56" t="s">
        <v>133</v>
      </c>
      <c r="J46" s="57" t="n">
        <v>0.4</v>
      </c>
    </row>
    <row r="47" customFormat="false" ht="29.25" hidden="false" customHeight="true" outlineLevel="0" collapsed="false">
      <c r="A47" s="58" t="n">
        <v>2</v>
      </c>
      <c r="B47" s="59" t="n">
        <v>39310</v>
      </c>
      <c r="C47" s="60" t="s">
        <v>77</v>
      </c>
      <c r="D47" s="61" t="s">
        <v>78</v>
      </c>
      <c r="F47" s="62" t="n">
        <v>2</v>
      </c>
      <c r="G47" s="90" t="s">
        <v>75</v>
      </c>
      <c r="H47" s="64" t="n">
        <v>42772</v>
      </c>
      <c r="I47" s="65" t="s">
        <v>134</v>
      </c>
      <c r="J47" s="66" t="n">
        <v>0.1</v>
      </c>
    </row>
    <row r="48" customFormat="false" ht="26.25" hidden="false" customHeight="false" outlineLevel="0" collapsed="false">
      <c r="A48" s="58" t="n">
        <v>3</v>
      </c>
      <c r="B48" s="59" t="n">
        <v>39317</v>
      </c>
      <c r="C48" s="67" t="s">
        <v>80</v>
      </c>
      <c r="D48" s="61" t="s">
        <v>78</v>
      </c>
      <c r="F48" s="122" t="n">
        <v>3</v>
      </c>
      <c r="G48" s="123" t="s">
        <v>75</v>
      </c>
      <c r="H48" s="124" t="n">
        <v>42779</v>
      </c>
      <c r="I48" s="125" t="s">
        <v>135</v>
      </c>
      <c r="J48" s="126" t="n">
        <v>0.2</v>
      </c>
    </row>
    <row r="49" customFormat="false" ht="38.25" hidden="false" customHeight="false" outlineLevel="0" collapsed="false">
      <c r="A49" s="58" t="n">
        <v>4</v>
      </c>
      <c r="B49" s="59" t="n">
        <v>39317</v>
      </c>
      <c r="C49" s="67" t="s">
        <v>82</v>
      </c>
      <c r="D49" s="61" t="s">
        <v>78</v>
      </c>
      <c r="F49" s="53" t="n">
        <v>4</v>
      </c>
      <c r="G49" s="88" t="s">
        <v>75</v>
      </c>
      <c r="H49" s="127" t="n">
        <v>42793</v>
      </c>
      <c r="I49" s="56" t="s">
        <v>136</v>
      </c>
      <c r="J49" s="57" t="n">
        <v>0.3</v>
      </c>
    </row>
    <row r="50" customFormat="false" ht="27" hidden="false" customHeight="true" outlineLevel="0" collapsed="false">
      <c r="A50" s="58" t="n">
        <v>5</v>
      </c>
      <c r="B50" s="59" t="n">
        <v>39324</v>
      </c>
      <c r="C50" s="60" t="s">
        <v>84</v>
      </c>
      <c r="D50" s="61" t="s">
        <v>78</v>
      </c>
      <c r="F50" s="128" t="n">
        <v>5</v>
      </c>
      <c r="G50" s="129" t="s">
        <v>75</v>
      </c>
      <c r="H50" s="130" t="n">
        <v>42845</v>
      </c>
      <c r="I50" s="131" t="s">
        <v>137</v>
      </c>
      <c r="J50" s="132" t="n">
        <v>0.4</v>
      </c>
    </row>
    <row r="51" customFormat="false" ht="25.5" hidden="false" customHeight="false" outlineLevel="0" collapsed="false">
      <c r="A51" s="58" t="n">
        <v>6</v>
      </c>
      <c r="B51" s="70" t="n">
        <v>39324</v>
      </c>
      <c r="C51" s="67" t="s">
        <v>86</v>
      </c>
      <c r="D51" s="71" t="s">
        <v>74</v>
      </c>
      <c r="F51" s="49" t="n">
        <v>6</v>
      </c>
      <c r="G51" s="133" t="s">
        <v>75</v>
      </c>
      <c r="H51" s="50" t="n">
        <v>42874</v>
      </c>
      <c r="I51" s="134" t="s">
        <v>138</v>
      </c>
      <c r="J51" s="82" t="n">
        <v>0.35</v>
      </c>
    </row>
    <row r="52" customFormat="false" ht="39" hidden="false" customHeight="false" outlineLevel="0" collapsed="false">
      <c r="A52" s="72" t="n">
        <v>7</v>
      </c>
      <c r="B52" s="73" t="n">
        <v>39331</v>
      </c>
      <c r="C52" s="74" t="s">
        <v>88</v>
      </c>
      <c r="D52" s="75" t="n">
        <v>0.1</v>
      </c>
      <c r="F52" s="58" t="n">
        <v>7</v>
      </c>
      <c r="G52" s="135" t="s">
        <v>75</v>
      </c>
      <c r="H52" s="70" t="n">
        <v>42881</v>
      </c>
      <c r="I52" s="136" t="s">
        <v>139</v>
      </c>
      <c r="J52" s="71" t="n">
        <v>0.35</v>
      </c>
    </row>
    <row r="53" customFormat="false" ht="13.5" hidden="false" customHeight="false" outlineLevel="0" collapsed="false">
      <c r="A53" s="76"/>
      <c r="B53" s="77"/>
      <c r="C53" s="78"/>
      <c r="D53" s="79"/>
      <c r="F53" s="58" t="n">
        <v>8</v>
      </c>
      <c r="G53" s="135" t="s">
        <v>75</v>
      </c>
      <c r="H53" s="70" t="n">
        <v>42895</v>
      </c>
      <c r="I53" s="99" t="s">
        <v>140</v>
      </c>
      <c r="J53" s="71" t="n">
        <v>0.2</v>
      </c>
    </row>
    <row r="54" customFormat="false" ht="13.5" hidden="false" customHeight="false" outlineLevel="0" collapsed="false">
      <c r="A54" s="49" t="n">
        <v>8</v>
      </c>
      <c r="B54" s="81" t="n">
        <v>39346</v>
      </c>
      <c r="C54" s="51" t="s">
        <v>91</v>
      </c>
      <c r="D54" s="82" t="s">
        <v>92</v>
      </c>
      <c r="F54" s="72" t="n">
        <v>9</v>
      </c>
      <c r="G54" s="137" t="s">
        <v>75</v>
      </c>
      <c r="H54" s="73" t="n">
        <v>42905</v>
      </c>
      <c r="I54" s="110" t="s">
        <v>141</v>
      </c>
      <c r="J54" s="75" t="n">
        <v>0.6</v>
      </c>
    </row>
  </sheetData>
  <mergeCells count="9">
    <mergeCell ref="I4:J4"/>
    <mergeCell ref="I13:J13"/>
    <mergeCell ref="I16:J16"/>
    <mergeCell ref="I22:J23"/>
    <mergeCell ref="I27:J27"/>
    <mergeCell ref="I28:J28"/>
    <mergeCell ref="I42:J42"/>
    <mergeCell ref="A44:D44"/>
    <mergeCell ref="F44:J44"/>
  </mergeCells>
  <printOptions headings="false" gridLines="false" gridLinesSet="true" horizontalCentered="true" verticalCentered="false"/>
  <pageMargins left="0.7875" right="0.7875" top="0.984027777777778" bottom="0.98402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&amp;C&amp;14INGENIERIA DEL CONOCIMIENTO
&amp;12PLAN DE TRABAJO x SESIÓN
&amp;11SECUENCIA 6NM2</oddHeader>
    <oddFooter>&amp;L&amp;P/&amp;N
&amp;D&amp;R&amp;A/&amp;F</oddFooter>
  </headerFooter>
  <rowBreaks count="1" manualBreakCount="1">
    <brk id="42" man="true" max="16383" min="0"/>
  </rowBreaks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2" activeCellId="0" sqref="C2"/>
    </sheetView>
  </sheetViews>
  <sheetFormatPr defaultRowHeight="12.75" zeroHeight="false" outlineLevelRow="0" outlineLevelCol="0"/>
  <cols>
    <col collapsed="false" customWidth="true" hidden="false" outlineLevel="0" max="3" min="1" style="0" width="10.67"/>
    <col collapsed="false" customWidth="true" hidden="false" outlineLevel="0" max="4" min="4" style="0" width="23.71"/>
    <col collapsed="false" customWidth="true" hidden="false" outlineLevel="0" max="5" min="5" style="0" width="19.71"/>
    <col collapsed="false" customWidth="true" hidden="false" outlineLevel="0" max="1025" min="6" style="0" width="10.67"/>
  </cols>
  <sheetData>
    <row r="1" customFormat="false" ht="13.5" hidden="false" customHeight="false" outlineLevel="0" collapsed="false">
      <c r="A1" s="240" t="s">
        <v>0</v>
      </c>
      <c r="B1" s="471" t="s">
        <v>759</v>
      </c>
      <c r="C1" s="241" t="s">
        <v>1</v>
      </c>
      <c r="D1" s="241" t="s">
        <v>2</v>
      </c>
      <c r="E1" s="242" t="s">
        <v>3</v>
      </c>
    </row>
    <row r="2" customFormat="false" ht="12.75" hidden="false" customHeight="false" outlineLevel="0" collapsed="false">
      <c r="A2" s="9" t="n">
        <v>1</v>
      </c>
      <c r="B2" s="472" t="s">
        <v>7</v>
      </c>
      <c r="C2" s="224" t="n">
        <v>40204</v>
      </c>
      <c r="D2" s="11" t="s">
        <v>760</v>
      </c>
      <c r="E2" s="12"/>
    </row>
    <row r="3" customFormat="false" ht="12.75" hidden="false" customHeight="false" outlineLevel="0" collapsed="false">
      <c r="A3" s="16" t="n">
        <v>2</v>
      </c>
      <c r="B3" s="473" t="s">
        <v>576</v>
      </c>
      <c r="C3" s="17" t="n">
        <f aca="false">C2+2</f>
        <v>40206</v>
      </c>
      <c r="D3" s="18" t="s">
        <v>761</v>
      </c>
      <c r="E3" s="19"/>
    </row>
    <row r="4" customFormat="false" ht="12.75" hidden="false" customHeight="false" outlineLevel="0" collapsed="false">
      <c r="A4" s="16" t="n">
        <v>3</v>
      </c>
      <c r="B4" s="473" t="s">
        <v>7</v>
      </c>
      <c r="C4" s="17" t="n">
        <f aca="false">C3+5</f>
        <v>40211</v>
      </c>
      <c r="D4" s="24" t="s">
        <v>762</v>
      </c>
      <c r="E4" s="115"/>
    </row>
    <row r="5" customFormat="false" ht="12.75" hidden="false" customHeight="false" outlineLevel="0" collapsed="false">
      <c r="A5" s="16" t="n">
        <v>4</v>
      </c>
      <c r="B5" s="473" t="s">
        <v>576</v>
      </c>
      <c r="C5" s="17" t="n">
        <f aca="false">C4+2</f>
        <v>40213</v>
      </c>
      <c r="D5" s="18" t="s">
        <v>763</v>
      </c>
      <c r="E5" s="25"/>
    </row>
    <row r="6" customFormat="false" ht="12.75" hidden="false" customHeight="false" outlineLevel="0" collapsed="false">
      <c r="A6" s="16" t="n">
        <v>5</v>
      </c>
      <c r="B6" s="473" t="s">
        <v>7</v>
      </c>
      <c r="C6" s="17" t="n">
        <f aca="false">C5+5</f>
        <v>40218</v>
      </c>
      <c r="D6" s="18" t="s">
        <v>764</v>
      </c>
      <c r="E6" s="25"/>
    </row>
    <row r="7" customFormat="false" ht="12.75" hidden="false" customHeight="false" outlineLevel="0" collapsed="false">
      <c r="A7" s="16" t="n">
        <v>6</v>
      </c>
      <c r="B7" s="473" t="s">
        <v>576</v>
      </c>
      <c r="C7" s="17" t="n">
        <f aca="false">C6+2</f>
        <v>40220</v>
      </c>
      <c r="D7" s="18" t="s">
        <v>765</v>
      </c>
      <c r="E7" s="25"/>
    </row>
    <row r="8" customFormat="false" ht="12.75" hidden="false" customHeight="false" outlineLevel="0" collapsed="false">
      <c r="A8" s="16" t="n">
        <v>7</v>
      </c>
      <c r="B8" s="473" t="s">
        <v>7</v>
      </c>
      <c r="C8" s="17" t="n">
        <f aca="false">C7+5</f>
        <v>40225</v>
      </c>
      <c r="D8" s="18" t="s">
        <v>766</v>
      </c>
      <c r="E8" s="25"/>
    </row>
    <row r="9" customFormat="false" ht="12.75" hidden="false" customHeight="false" outlineLevel="0" collapsed="false">
      <c r="A9" s="16" t="n">
        <v>8</v>
      </c>
      <c r="B9" s="473" t="s">
        <v>576</v>
      </c>
      <c r="C9" s="17" t="n">
        <f aca="false">C8+2</f>
        <v>40227</v>
      </c>
      <c r="D9" s="18" t="s">
        <v>767</v>
      </c>
      <c r="E9" s="25"/>
    </row>
    <row r="10" customFormat="false" ht="12.75" hidden="false" customHeight="false" outlineLevel="0" collapsed="false">
      <c r="A10" s="16" t="n">
        <v>9</v>
      </c>
      <c r="B10" s="473" t="s">
        <v>7</v>
      </c>
      <c r="C10" s="17" t="n">
        <f aca="false">C9+5</f>
        <v>40232</v>
      </c>
      <c r="D10" s="18" t="s">
        <v>768</v>
      </c>
      <c r="E10" s="25"/>
    </row>
    <row r="11" customFormat="false" ht="12.75" hidden="false" customHeight="false" outlineLevel="0" collapsed="false">
      <c r="A11" s="16" t="n">
        <v>10</v>
      </c>
      <c r="B11" s="473" t="s">
        <v>576</v>
      </c>
      <c r="C11" s="17" t="n">
        <f aca="false">C10+2</f>
        <v>40234</v>
      </c>
      <c r="D11" s="18" t="s">
        <v>768</v>
      </c>
      <c r="E11" s="25"/>
    </row>
    <row r="12" customFormat="false" ht="13.5" hidden="false" customHeight="false" outlineLevel="0" collapsed="false">
      <c r="A12" s="16" t="n">
        <v>11</v>
      </c>
      <c r="B12" s="473" t="s">
        <v>7</v>
      </c>
      <c r="C12" s="447" t="n">
        <f aca="false">C11+5</f>
        <v>40239</v>
      </c>
      <c r="D12" s="23" t="n">
        <v>1.4</v>
      </c>
      <c r="E12" s="25" t="s">
        <v>737</v>
      </c>
    </row>
    <row r="13" customFormat="false" ht="12.75" hidden="false" customHeight="false" outlineLevel="0" collapsed="false">
      <c r="A13" s="16" t="n">
        <v>12</v>
      </c>
      <c r="B13" s="474" t="s">
        <v>576</v>
      </c>
      <c r="C13" s="451" t="n">
        <f aca="false">C12+2</f>
        <v>40241</v>
      </c>
      <c r="D13" s="475" t="s">
        <v>769</v>
      </c>
      <c r="E13" s="142" t="s">
        <v>29</v>
      </c>
    </row>
    <row r="14" customFormat="false" ht="13.5" hidden="false" customHeight="false" outlineLevel="0" collapsed="false">
      <c r="A14" s="16" t="n">
        <v>13</v>
      </c>
      <c r="B14" s="474" t="s">
        <v>7</v>
      </c>
      <c r="C14" s="454" t="n">
        <f aca="false">C13+5</f>
        <v>40246</v>
      </c>
      <c r="D14" s="310" t="n">
        <v>1.4</v>
      </c>
      <c r="E14" s="142"/>
    </row>
    <row r="15" customFormat="false" ht="12.75" hidden="false" customHeight="false" outlineLevel="0" collapsed="false">
      <c r="A15" s="16" t="n">
        <v>14</v>
      </c>
      <c r="B15" s="473" t="s">
        <v>576</v>
      </c>
      <c r="C15" s="145" t="n">
        <f aca="false">C14+2</f>
        <v>40248</v>
      </c>
      <c r="D15" s="476" t="n">
        <v>3.4</v>
      </c>
      <c r="E15" s="386" t="s">
        <v>737</v>
      </c>
    </row>
    <row r="16" customFormat="false" ht="12.75" hidden="false" customHeight="false" outlineLevel="0" collapsed="false">
      <c r="A16" s="16" t="n">
        <v>15</v>
      </c>
      <c r="B16" s="473" t="s">
        <v>7</v>
      </c>
      <c r="C16" s="17" t="n">
        <f aca="false">C15+5</f>
        <v>40253</v>
      </c>
      <c r="D16" s="477" t="n">
        <v>3.1</v>
      </c>
      <c r="E16" s="304"/>
    </row>
    <row r="17" customFormat="false" ht="12.75" hidden="false" customHeight="false" outlineLevel="0" collapsed="false">
      <c r="A17" s="16" t="n">
        <v>16</v>
      </c>
      <c r="B17" s="473" t="s">
        <v>576</v>
      </c>
      <c r="C17" s="17" t="n">
        <f aca="false">C16+2</f>
        <v>40255</v>
      </c>
      <c r="D17" s="32" t="s">
        <v>770</v>
      </c>
      <c r="E17" s="304"/>
    </row>
    <row r="18" customFormat="false" ht="12.75" hidden="false" customHeight="false" outlineLevel="0" collapsed="false">
      <c r="A18" s="16" t="n">
        <v>17</v>
      </c>
      <c r="B18" s="473" t="s">
        <v>7</v>
      </c>
      <c r="C18" s="17" t="n">
        <f aca="false">C17+5</f>
        <v>40260</v>
      </c>
      <c r="D18" s="33" t="s">
        <v>771</v>
      </c>
      <c r="E18" s="19"/>
    </row>
    <row r="19" customFormat="false" ht="12.75" hidden="false" customHeight="false" outlineLevel="0" collapsed="false">
      <c r="A19" s="16" t="n">
        <v>18</v>
      </c>
      <c r="B19" s="473" t="s">
        <v>576</v>
      </c>
      <c r="C19" s="17" t="n">
        <f aca="false">C18+2</f>
        <v>40262</v>
      </c>
      <c r="D19" s="26" t="s">
        <v>772</v>
      </c>
      <c r="E19" s="19"/>
    </row>
    <row r="20" customFormat="false" ht="12.75" hidden="false" customHeight="false" outlineLevel="0" collapsed="false">
      <c r="A20" s="16" t="n">
        <v>19</v>
      </c>
      <c r="B20" s="473" t="s">
        <v>7</v>
      </c>
      <c r="C20" s="17" t="n">
        <f aca="false">C19+5</f>
        <v>40267</v>
      </c>
      <c r="D20" s="31" t="s">
        <v>45</v>
      </c>
      <c r="E20" s="31"/>
    </row>
    <row r="21" customFormat="false" ht="12.75" hidden="false" customHeight="false" outlineLevel="0" collapsed="false">
      <c r="A21" s="16" t="n">
        <v>20</v>
      </c>
      <c r="B21" s="473" t="s">
        <v>576</v>
      </c>
      <c r="C21" s="17" t="n">
        <f aca="false">C20+2</f>
        <v>40269</v>
      </c>
      <c r="D21" s="31"/>
      <c r="E21" s="31"/>
    </row>
    <row r="22" customFormat="false" ht="12.75" hidden="false" customHeight="false" outlineLevel="0" collapsed="false">
      <c r="A22" s="16" t="n">
        <v>21</v>
      </c>
      <c r="B22" s="473" t="s">
        <v>7</v>
      </c>
      <c r="C22" s="17" t="n">
        <f aca="false">C21+5</f>
        <v>40274</v>
      </c>
      <c r="D22" s="26" t="s">
        <v>773</v>
      </c>
      <c r="E22" s="19"/>
    </row>
    <row r="23" customFormat="false" ht="12.75" hidden="false" customHeight="false" outlineLevel="0" collapsed="false">
      <c r="A23" s="16" t="n">
        <v>22</v>
      </c>
      <c r="B23" s="473" t="s">
        <v>576</v>
      </c>
      <c r="C23" s="17" t="n">
        <f aca="false">C22+2</f>
        <v>40276</v>
      </c>
      <c r="D23" s="24" t="s">
        <v>774</v>
      </c>
      <c r="E23" s="25"/>
    </row>
    <row r="24" customFormat="false" ht="12.75" hidden="false" customHeight="true" outlineLevel="0" collapsed="false">
      <c r="A24" s="16" t="n">
        <v>23</v>
      </c>
      <c r="B24" s="473" t="s">
        <v>7</v>
      </c>
      <c r="C24" s="17" t="n">
        <f aca="false">C23+5</f>
        <v>40281</v>
      </c>
      <c r="D24" s="26" t="s">
        <v>775</v>
      </c>
      <c r="E24" s="25"/>
    </row>
    <row r="25" customFormat="false" ht="12.75" hidden="false" customHeight="false" outlineLevel="0" collapsed="false">
      <c r="A25" s="16" t="n">
        <v>24</v>
      </c>
      <c r="B25" s="473" t="s">
        <v>576</v>
      </c>
      <c r="C25" s="17" t="n">
        <f aca="false">C24+2</f>
        <v>40283</v>
      </c>
      <c r="D25" s="32" t="n">
        <v>5.1</v>
      </c>
      <c r="E25" s="478" t="s">
        <v>776</v>
      </c>
    </row>
    <row r="26" customFormat="false" ht="13.5" hidden="false" customHeight="false" outlineLevel="0" collapsed="false">
      <c r="A26" s="16" t="n">
        <v>25</v>
      </c>
      <c r="B26" s="473" t="s">
        <v>7</v>
      </c>
      <c r="C26" s="447" t="n">
        <f aca="false">C25+5</f>
        <v>40288</v>
      </c>
      <c r="D26" s="479" t="s">
        <v>777</v>
      </c>
      <c r="E26" s="480"/>
    </row>
    <row r="27" customFormat="false" ht="12.75" hidden="false" customHeight="false" outlineLevel="0" collapsed="false">
      <c r="A27" s="16" t="n">
        <v>26</v>
      </c>
      <c r="B27" s="474" t="s">
        <v>576</v>
      </c>
      <c r="C27" s="451" t="n">
        <f aca="false">C26+2</f>
        <v>40290</v>
      </c>
      <c r="D27" s="481" t="n">
        <v>5.2</v>
      </c>
      <c r="E27" s="142" t="s">
        <v>46</v>
      </c>
    </row>
    <row r="28" customFormat="false" ht="12.75" hidden="false" customHeight="false" outlineLevel="0" collapsed="false">
      <c r="A28" s="16" t="n">
        <v>27</v>
      </c>
      <c r="B28" s="474" t="s">
        <v>7</v>
      </c>
      <c r="C28" s="453" t="n">
        <f aca="false">C27+5</f>
        <v>40295</v>
      </c>
      <c r="D28" s="482" t="s">
        <v>778</v>
      </c>
      <c r="E28" s="142"/>
    </row>
    <row r="29" customFormat="false" ht="13.5" hidden="false" customHeight="false" outlineLevel="0" collapsed="false">
      <c r="A29" s="483" t="n">
        <v>28</v>
      </c>
      <c r="B29" s="484" t="s">
        <v>576</v>
      </c>
      <c r="C29" s="454" t="n">
        <f aca="false">C28+2</f>
        <v>40297</v>
      </c>
      <c r="D29" s="283" t="n">
        <v>5.3</v>
      </c>
      <c r="E29" s="142"/>
    </row>
    <row r="30" customFormat="false" ht="12.75" hidden="false" customHeight="false" outlineLevel="0" collapsed="false">
      <c r="A30" s="16" t="n">
        <v>29</v>
      </c>
      <c r="B30" s="20" t="s">
        <v>7</v>
      </c>
      <c r="C30" s="145" t="n">
        <f aca="false">C29+5</f>
        <v>40302</v>
      </c>
      <c r="D30" s="146" t="s">
        <v>779</v>
      </c>
      <c r="E30" s="485"/>
    </row>
    <row r="31" customFormat="false" ht="12.75" hidden="false" customHeight="false" outlineLevel="0" collapsed="false">
      <c r="A31" s="16" t="n">
        <v>30</v>
      </c>
      <c r="B31" s="20" t="s">
        <v>576</v>
      </c>
      <c r="C31" s="17" t="n">
        <f aca="false">C30+2</f>
        <v>40304</v>
      </c>
      <c r="D31" s="23" t="n">
        <v>5.4</v>
      </c>
      <c r="E31" s="25" t="s">
        <v>776</v>
      </c>
    </row>
    <row r="32" customFormat="false" ht="12.75" hidden="false" customHeight="false" outlineLevel="0" collapsed="false">
      <c r="A32" s="16" t="n">
        <v>31</v>
      </c>
      <c r="B32" s="20" t="s">
        <v>7</v>
      </c>
      <c r="C32" s="17" t="n">
        <f aca="false">C31+5</f>
        <v>40309</v>
      </c>
      <c r="D32" s="24" t="s">
        <v>780</v>
      </c>
      <c r="E32" s="19"/>
    </row>
    <row r="33" customFormat="false" ht="12.75" hidden="false" customHeight="false" outlineLevel="0" collapsed="false">
      <c r="A33" s="16" t="n">
        <v>32</v>
      </c>
      <c r="B33" s="20" t="s">
        <v>576</v>
      </c>
      <c r="C33" s="17" t="n">
        <f aca="false">C32+2</f>
        <v>40311</v>
      </c>
      <c r="D33" s="24" t="n">
        <v>5.5</v>
      </c>
      <c r="E33" s="25" t="s">
        <v>776</v>
      </c>
    </row>
    <row r="34" customFormat="false" ht="12.75" hidden="false" customHeight="false" outlineLevel="0" collapsed="false">
      <c r="A34" s="16" t="n">
        <v>33</v>
      </c>
      <c r="B34" s="20" t="s">
        <v>7</v>
      </c>
      <c r="C34" s="17" t="n">
        <f aca="false">C33+5</f>
        <v>40316</v>
      </c>
      <c r="D34" s="24" t="n">
        <v>5.6</v>
      </c>
      <c r="E34" s="19"/>
    </row>
    <row r="35" customFormat="false" ht="12.75" hidden="false" customHeight="false" outlineLevel="0" collapsed="false">
      <c r="A35" s="16" t="n">
        <v>34</v>
      </c>
      <c r="B35" s="20" t="s">
        <v>576</v>
      </c>
      <c r="C35" s="17" t="n">
        <f aca="false">C34+2</f>
        <v>40318</v>
      </c>
      <c r="D35" s="24" t="s">
        <v>781</v>
      </c>
      <c r="E35" s="25" t="s">
        <v>776</v>
      </c>
    </row>
    <row r="36" customFormat="false" ht="12.75" hidden="false" customHeight="false" outlineLevel="0" collapsed="false">
      <c r="A36" s="16" t="n">
        <v>35</v>
      </c>
      <c r="B36" s="473" t="s">
        <v>7</v>
      </c>
      <c r="C36" s="17" t="n">
        <f aca="false">C35+5</f>
        <v>40323</v>
      </c>
      <c r="D36" s="33" t="s">
        <v>781</v>
      </c>
      <c r="E36" s="304"/>
    </row>
    <row r="37" customFormat="false" ht="12.75" hidden="false" customHeight="false" outlineLevel="0" collapsed="false">
      <c r="A37" s="16" t="n">
        <v>36</v>
      </c>
      <c r="B37" s="473" t="s">
        <v>576</v>
      </c>
      <c r="C37" s="17" t="n">
        <f aca="false">C36+2</f>
        <v>40325</v>
      </c>
      <c r="D37" s="33" t="s">
        <v>781</v>
      </c>
      <c r="E37" s="153" t="s">
        <v>776</v>
      </c>
    </row>
    <row r="38" customFormat="false" ht="13.5" hidden="false" customHeight="false" outlineLevel="0" collapsed="false">
      <c r="A38" s="483" t="n">
        <v>37</v>
      </c>
      <c r="B38" s="486" t="s">
        <v>7</v>
      </c>
      <c r="C38" s="447" t="n">
        <f aca="false">C37+5</f>
        <v>40330</v>
      </c>
      <c r="D38" s="487" t="s">
        <v>781</v>
      </c>
      <c r="E38" s="449"/>
    </row>
    <row r="39" customFormat="false" ht="12.75" hidden="false" customHeight="false" outlineLevel="0" collapsed="false">
      <c r="A39" s="483" t="n">
        <v>38</v>
      </c>
      <c r="B39" s="484" t="s">
        <v>576</v>
      </c>
      <c r="C39" s="451" t="n">
        <f aca="false">C38+2</f>
        <v>40332</v>
      </c>
      <c r="D39" s="488"/>
      <c r="E39" s="142" t="s">
        <v>56</v>
      </c>
    </row>
    <row r="40" customFormat="false" ht="12.75" hidden="false" customHeight="false" outlineLevel="0" collapsed="false">
      <c r="A40" s="483" t="n">
        <v>39</v>
      </c>
      <c r="B40" s="484" t="s">
        <v>7</v>
      </c>
      <c r="C40" s="453" t="n">
        <f aca="false">C39+5</f>
        <v>40337</v>
      </c>
      <c r="D40" s="440" t="s">
        <v>132</v>
      </c>
      <c r="E40" s="142"/>
    </row>
    <row r="41" customFormat="false" ht="13.5" hidden="false" customHeight="false" outlineLevel="0" collapsed="false">
      <c r="A41" s="35" t="n">
        <v>40</v>
      </c>
      <c r="B41" s="489" t="s">
        <v>576</v>
      </c>
      <c r="C41" s="454" t="n">
        <f aca="false">C40+2</f>
        <v>40339</v>
      </c>
      <c r="D41" s="388"/>
      <c r="E41" s="142"/>
    </row>
    <row r="42" customFormat="false" ht="12.75" hidden="false" customHeight="false" outlineLevel="0" collapsed="false">
      <c r="A42" s="1"/>
      <c r="B42" s="1"/>
      <c r="C42" s="121"/>
      <c r="D42" s="1"/>
      <c r="E42" s="1"/>
    </row>
    <row r="43" customFormat="false" ht="13.5" hidden="false" customHeight="false" outlineLevel="0" collapsed="false">
      <c r="A43" s="47" t="s">
        <v>66</v>
      </c>
      <c r="B43" s="47"/>
      <c r="C43" s="47"/>
      <c r="D43" s="47"/>
      <c r="E43" s="47"/>
    </row>
    <row r="44" customFormat="false" ht="13.5" hidden="false" customHeight="false" outlineLevel="0" collapsed="false">
      <c r="A44" s="2" t="s">
        <v>67</v>
      </c>
      <c r="B44" s="263" t="s">
        <v>71</v>
      </c>
      <c r="C44" s="3" t="s">
        <v>277</v>
      </c>
      <c r="D44" s="3" t="s">
        <v>69</v>
      </c>
      <c r="E44" s="4" t="s">
        <v>70</v>
      </c>
    </row>
    <row r="45" customFormat="false" ht="25.5" hidden="false" customHeight="false" outlineLevel="0" collapsed="false">
      <c r="A45" s="401" t="n">
        <v>1</v>
      </c>
      <c r="B45" s="402" t="s">
        <v>440</v>
      </c>
      <c r="C45" s="238" t="n">
        <v>40217</v>
      </c>
      <c r="D45" s="404" t="s">
        <v>782</v>
      </c>
      <c r="E45" s="465" t="s">
        <v>668</v>
      </c>
    </row>
    <row r="46" customFormat="false" ht="26.25" hidden="false" customHeight="false" outlineLevel="0" collapsed="false">
      <c r="A46" s="100" t="n">
        <v>2</v>
      </c>
      <c r="B46" s="490" t="s">
        <v>75</v>
      </c>
      <c r="C46" s="102" t="n">
        <v>40231</v>
      </c>
      <c r="D46" s="491" t="s">
        <v>783</v>
      </c>
      <c r="E46" s="492" t="s">
        <v>668</v>
      </c>
    </row>
    <row r="47" customFormat="false" ht="12.75" hidden="false" customHeight="false" outlineLevel="0" collapsed="false">
      <c r="A47" s="49" t="n">
        <v>3</v>
      </c>
      <c r="B47" s="420" t="s">
        <v>75</v>
      </c>
      <c r="C47" s="50" t="n">
        <v>40288</v>
      </c>
      <c r="D47" s="51" t="s">
        <v>784</v>
      </c>
      <c r="E47" s="422" t="s">
        <v>785</v>
      </c>
    </row>
    <row r="48" customFormat="false" ht="51.75" hidden="false" customHeight="false" outlineLevel="0" collapsed="false">
      <c r="A48" s="72" t="n">
        <v>4</v>
      </c>
      <c r="B48" s="406" t="s">
        <v>75</v>
      </c>
      <c r="C48" s="109" t="n">
        <v>40281</v>
      </c>
      <c r="D48" s="74" t="s">
        <v>786</v>
      </c>
      <c r="E48" s="424" t="s">
        <v>787</v>
      </c>
    </row>
    <row r="49" customFormat="false" ht="26.25" hidden="false" customHeight="false" outlineLevel="0" collapsed="false">
      <c r="A49" s="466" t="n">
        <v>5</v>
      </c>
      <c r="B49" s="493" t="s">
        <v>75</v>
      </c>
      <c r="C49" s="468" t="s">
        <v>788</v>
      </c>
      <c r="D49" s="494" t="s">
        <v>789</v>
      </c>
      <c r="E49" s="470" t="s">
        <v>708</v>
      </c>
    </row>
  </sheetData>
  <mergeCells count="5">
    <mergeCell ref="E13:E14"/>
    <mergeCell ref="D20:E21"/>
    <mergeCell ref="E27:E29"/>
    <mergeCell ref="E39:E41"/>
    <mergeCell ref="A43:E43"/>
  </mergeCells>
  <printOptions headings="false" gridLines="false" gridLinesSet="true" horizontalCentered="true" verticalCentered="false"/>
  <pageMargins left="0.7875" right="0.7875" top="0.984027777777778" bottom="0.98402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&amp;C&amp;12INTRODUCCIÓN A LA INTELIGENCIA ARTIFICIAL
PLAN DE TRABAJO x SESIÓN</oddHeader>
    <oddFooter>&amp;L&amp;P/&amp;N
&amp;D&amp;R&amp;A/&amp;F</oddFooter>
  </headerFooter>
  <rowBreaks count="1" manualBreakCount="1">
    <brk id="41" man="true" max="16383" min="0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2.75" zeroHeight="false" outlineLevelRow="0" outlineLevelCol="0"/>
  <cols>
    <col collapsed="false" customWidth="true" hidden="false" outlineLevel="0" max="2" min="1" style="0" width="10.67"/>
    <col collapsed="false" customWidth="true" hidden="false" outlineLevel="0" max="3" min="3" style="0" width="23.01"/>
    <col collapsed="false" customWidth="true" hidden="false" outlineLevel="0" max="1025" min="4" style="0" width="10.67"/>
  </cols>
  <sheetData>
    <row r="1" customFormat="false" ht="13.5" hidden="false" customHeight="false" outlineLevel="0" collapsed="false">
      <c r="A1" s="240" t="s">
        <v>0</v>
      </c>
      <c r="B1" s="241" t="s">
        <v>1</v>
      </c>
      <c r="C1" s="241" t="s">
        <v>2</v>
      </c>
      <c r="D1" s="242" t="s">
        <v>3</v>
      </c>
    </row>
    <row r="2" customFormat="false" ht="12.75" hidden="false" customHeight="false" outlineLevel="0" collapsed="false">
      <c r="A2" s="243" t="n">
        <v>1</v>
      </c>
      <c r="B2" s="244" t="n">
        <v>39848</v>
      </c>
      <c r="C2" s="146" t="s">
        <v>686</v>
      </c>
      <c r="D2" s="147" t="s">
        <v>6</v>
      </c>
    </row>
    <row r="3" customFormat="false" ht="12.75" hidden="false" customHeight="false" outlineLevel="0" collapsed="false">
      <c r="A3" s="226" t="n">
        <v>2</v>
      </c>
      <c r="B3" s="17" t="n">
        <f aca="false">B2+7</f>
        <v>39855</v>
      </c>
      <c r="C3" s="23" t="n">
        <v>1.1</v>
      </c>
      <c r="D3" s="19" t="s">
        <v>6</v>
      </c>
    </row>
    <row r="4" customFormat="false" ht="12.75" hidden="false" customHeight="false" outlineLevel="0" collapsed="false">
      <c r="A4" s="226" t="n">
        <v>3</v>
      </c>
      <c r="B4" s="17" t="n">
        <f aca="false">B3+7</f>
        <v>39862</v>
      </c>
      <c r="C4" s="23" t="n">
        <v>1.2</v>
      </c>
      <c r="D4" s="19"/>
    </row>
    <row r="5" customFormat="false" ht="12.75" hidden="false" customHeight="false" outlineLevel="0" collapsed="false">
      <c r="A5" s="226" t="n">
        <v>4</v>
      </c>
      <c r="B5" s="17" t="n">
        <f aca="false">B4+7</f>
        <v>39869</v>
      </c>
      <c r="C5" s="23" t="n">
        <v>1.3</v>
      </c>
      <c r="D5" s="19"/>
    </row>
    <row r="6" customFormat="false" ht="12.75" hidden="false" customHeight="false" outlineLevel="0" collapsed="false">
      <c r="A6" s="226" t="n">
        <v>5</v>
      </c>
      <c r="B6" s="17" t="n">
        <f aca="false">B5+7</f>
        <v>39876</v>
      </c>
      <c r="C6" s="24" t="s">
        <v>657</v>
      </c>
      <c r="D6" s="19"/>
    </row>
    <row r="7" customFormat="false" ht="12.75" hidden="false" customHeight="false" outlineLevel="0" collapsed="false">
      <c r="A7" s="226" t="n">
        <v>6</v>
      </c>
      <c r="B7" s="17" t="n">
        <f aca="false">B6+7</f>
        <v>39883</v>
      </c>
      <c r="C7" s="24" t="s">
        <v>790</v>
      </c>
      <c r="D7" s="19"/>
    </row>
    <row r="8" customFormat="false" ht="12.75" hidden="false" customHeight="false" outlineLevel="0" collapsed="false">
      <c r="A8" s="226" t="n">
        <v>7</v>
      </c>
      <c r="B8" s="17" t="n">
        <f aca="false">B7+7</f>
        <v>39890</v>
      </c>
      <c r="C8" s="118" t="s">
        <v>791</v>
      </c>
      <c r="D8" s="115"/>
    </row>
    <row r="9" customFormat="false" ht="12.75" hidden="false" customHeight="false" outlineLevel="0" collapsed="false">
      <c r="A9" s="226" t="n">
        <v>8</v>
      </c>
      <c r="B9" s="17" t="n">
        <f aca="false">B8+7</f>
        <v>39897</v>
      </c>
      <c r="C9" s="23" t="n">
        <v>3.2</v>
      </c>
      <c r="D9" s="19"/>
    </row>
    <row r="10" customFormat="false" ht="12.75" hidden="false" customHeight="false" outlineLevel="0" collapsed="false">
      <c r="A10" s="226" t="n">
        <v>9</v>
      </c>
      <c r="B10" s="17" t="n">
        <f aca="false">B9+7</f>
        <v>39904</v>
      </c>
      <c r="C10" s="23" t="n">
        <v>3.3</v>
      </c>
      <c r="D10" s="19"/>
    </row>
    <row r="11" customFormat="false" ht="12.75" hidden="false" customHeight="false" outlineLevel="0" collapsed="false">
      <c r="A11" s="226" t="n">
        <v>10</v>
      </c>
      <c r="B11" s="17" t="n">
        <f aca="false">B10+7</f>
        <v>39911</v>
      </c>
      <c r="C11" s="27" t="s">
        <v>45</v>
      </c>
      <c r="D11" s="27"/>
    </row>
    <row r="12" customFormat="false" ht="12.75" hidden="false" customHeight="false" outlineLevel="0" collapsed="false">
      <c r="A12" s="226" t="n">
        <v>11</v>
      </c>
      <c r="B12" s="17" t="n">
        <f aca="false">B11+7</f>
        <v>39918</v>
      </c>
      <c r="C12" s="24" t="s">
        <v>792</v>
      </c>
      <c r="D12" s="19"/>
    </row>
    <row r="13" customFormat="false" ht="12.75" hidden="false" customHeight="false" outlineLevel="0" collapsed="false">
      <c r="A13" s="226" t="n">
        <v>12</v>
      </c>
      <c r="B13" s="17" t="n">
        <f aca="false">B12+7</f>
        <v>39925</v>
      </c>
      <c r="C13" s="24" t="s">
        <v>777</v>
      </c>
      <c r="D13" s="19"/>
    </row>
    <row r="14" customFormat="false" ht="12.75" hidden="false" customHeight="false" outlineLevel="0" collapsed="false">
      <c r="A14" s="226" t="n">
        <v>13</v>
      </c>
      <c r="B14" s="17" t="n">
        <f aca="false">B13+7</f>
        <v>39932</v>
      </c>
      <c r="C14" s="23" t="n">
        <v>4.2</v>
      </c>
      <c r="D14" s="115"/>
    </row>
    <row r="15" customFormat="false" ht="12.75" hidden="false" customHeight="false" outlineLevel="0" collapsed="false">
      <c r="A15" s="226" t="n">
        <v>14</v>
      </c>
      <c r="B15" s="17" t="n">
        <f aca="false">B14+7</f>
        <v>39939</v>
      </c>
      <c r="C15" s="24" t="n">
        <v>4.3</v>
      </c>
      <c r="D15" s="271"/>
    </row>
    <row r="16" customFormat="false" ht="12.75" hidden="false" customHeight="false" outlineLevel="0" collapsed="false">
      <c r="A16" s="226" t="n">
        <v>15</v>
      </c>
      <c r="B16" s="17" t="n">
        <f aca="false">B15+7</f>
        <v>39946</v>
      </c>
      <c r="C16" s="118" t="s">
        <v>793</v>
      </c>
      <c r="D16" s="115"/>
    </row>
    <row r="17" customFormat="false" ht="12.75" hidden="false" customHeight="false" outlineLevel="0" collapsed="false">
      <c r="A17" s="226" t="n">
        <v>16</v>
      </c>
      <c r="B17" s="17" t="n">
        <f aca="false">B16+7</f>
        <v>39953</v>
      </c>
      <c r="C17" s="23" t="n">
        <v>5.2</v>
      </c>
      <c r="D17" s="19"/>
    </row>
    <row r="18" customFormat="false" ht="12.75" hidden="false" customHeight="false" outlineLevel="0" collapsed="false">
      <c r="A18" s="226" t="n">
        <v>17</v>
      </c>
      <c r="B18" s="17" t="n">
        <f aca="false">B17+7</f>
        <v>39960</v>
      </c>
      <c r="C18" s="24" t="n">
        <v>5.3</v>
      </c>
      <c r="D18" s="19"/>
    </row>
    <row r="19" customFormat="false" ht="12.75" hidden="false" customHeight="false" outlineLevel="0" collapsed="false">
      <c r="A19" s="226" t="n">
        <v>18</v>
      </c>
      <c r="B19" s="17" t="n">
        <f aca="false">B18+7</f>
        <v>39967</v>
      </c>
      <c r="C19" s="23"/>
      <c r="D19" s="19"/>
    </row>
    <row r="20" customFormat="false" ht="13.5" hidden="false" customHeight="false" outlineLevel="0" collapsed="false">
      <c r="A20" s="230" t="n">
        <v>19</v>
      </c>
      <c r="B20" s="36" t="n">
        <f aca="false">B19+7</f>
        <v>39974</v>
      </c>
      <c r="C20" s="310"/>
      <c r="D20" s="38" t="s">
        <v>703</v>
      </c>
    </row>
    <row r="21" customFormat="false" ht="12.75" hidden="false" customHeight="false" outlineLevel="0" collapsed="false">
      <c r="A21" s="1"/>
      <c r="B21" s="1"/>
      <c r="C21" s="1"/>
      <c r="D21" s="1"/>
    </row>
    <row r="22" customFormat="false" ht="13.5" hidden="false" customHeight="false" outlineLevel="0" collapsed="false">
      <c r="A22" s="47" t="s">
        <v>66</v>
      </c>
      <c r="B22" s="47"/>
      <c r="C22" s="47"/>
      <c r="D22" s="47"/>
    </row>
    <row r="23" customFormat="false" ht="13.5" hidden="false" customHeight="false" outlineLevel="0" collapsed="false">
      <c r="A23" s="5" t="s">
        <v>67</v>
      </c>
      <c r="B23" s="7" t="s">
        <v>277</v>
      </c>
      <c r="C23" s="7" t="s">
        <v>69</v>
      </c>
      <c r="D23" s="8" t="s">
        <v>70</v>
      </c>
    </row>
    <row r="24" customFormat="false" ht="25.5" hidden="false" customHeight="false" outlineLevel="0" collapsed="false">
      <c r="A24" s="49" t="n">
        <v>1</v>
      </c>
      <c r="B24" s="50" t="n">
        <v>39857</v>
      </c>
      <c r="C24" s="163" t="s">
        <v>794</v>
      </c>
      <c r="D24" s="495" t="s">
        <v>668</v>
      </c>
    </row>
    <row r="25" customFormat="false" ht="26.25" hidden="false" customHeight="false" outlineLevel="0" collapsed="false">
      <c r="A25" s="100" t="n">
        <v>2</v>
      </c>
      <c r="B25" s="102" t="n">
        <v>39883</v>
      </c>
      <c r="C25" s="294" t="s">
        <v>795</v>
      </c>
      <c r="D25" s="492" t="s">
        <v>668</v>
      </c>
    </row>
    <row r="26" customFormat="false" ht="25.5" hidden="false" customHeight="false" outlineLevel="0" collapsed="false">
      <c r="A26" s="49" t="n">
        <v>3</v>
      </c>
      <c r="B26" s="50" t="n">
        <v>39899</v>
      </c>
      <c r="C26" s="163" t="s">
        <v>796</v>
      </c>
      <c r="D26" s="496" t="s">
        <v>670</v>
      </c>
    </row>
    <row r="27" customFormat="false" ht="12.75" hidden="false" customHeight="false" outlineLevel="0" collapsed="false">
      <c r="A27" s="167" t="n">
        <v>4</v>
      </c>
      <c r="B27" s="98" t="n">
        <v>39920</v>
      </c>
      <c r="C27" s="165" t="s">
        <v>797</v>
      </c>
      <c r="D27" s="415" t="s">
        <v>670</v>
      </c>
    </row>
    <row r="28" customFormat="false" ht="25.5" hidden="false" customHeight="false" outlineLevel="0" collapsed="false">
      <c r="A28" s="167" t="n">
        <v>5</v>
      </c>
      <c r="B28" s="497" t="n">
        <v>39933</v>
      </c>
      <c r="C28" s="165" t="s">
        <v>798</v>
      </c>
      <c r="D28" s="415" t="s">
        <v>670</v>
      </c>
    </row>
    <row r="29" customFormat="false" ht="39" hidden="false" customHeight="false" outlineLevel="0" collapsed="false">
      <c r="A29" s="170" t="n">
        <v>6</v>
      </c>
      <c r="B29" s="498" t="n">
        <v>39941</v>
      </c>
      <c r="C29" s="172" t="s">
        <v>799</v>
      </c>
      <c r="D29" s="499" t="s">
        <v>800</v>
      </c>
    </row>
    <row r="30" customFormat="false" ht="25.5" hidden="false" customHeight="false" outlineLevel="0" collapsed="false">
      <c r="A30" s="500" t="n">
        <v>7</v>
      </c>
      <c r="B30" s="501" t="n">
        <v>39955</v>
      </c>
      <c r="C30" s="185" t="s">
        <v>801</v>
      </c>
      <c r="D30" s="502" t="s">
        <v>670</v>
      </c>
    </row>
    <row r="31" customFormat="false" ht="38.25" hidden="false" customHeight="false" outlineLevel="0" collapsed="false">
      <c r="A31" s="167" t="n">
        <v>8</v>
      </c>
      <c r="B31" s="497" t="n">
        <v>39969</v>
      </c>
      <c r="C31" s="165" t="s">
        <v>802</v>
      </c>
      <c r="D31" s="503" t="s">
        <v>670</v>
      </c>
    </row>
    <row r="32" customFormat="false" ht="39" hidden="false" customHeight="false" outlineLevel="0" collapsed="false">
      <c r="A32" s="170" t="n">
        <v>9</v>
      </c>
      <c r="B32" s="504"/>
      <c r="C32" s="172" t="s">
        <v>803</v>
      </c>
      <c r="D32" s="505" t="s">
        <v>787</v>
      </c>
    </row>
  </sheetData>
  <mergeCells count="2">
    <mergeCell ref="C11:D11"/>
    <mergeCell ref="A22:D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L40" activeCellId="0" sqref="L40"/>
    </sheetView>
  </sheetViews>
  <sheetFormatPr defaultRowHeight="12.75" zeroHeight="false" outlineLevelRow="0" outlineLevelCol="0"/>
  <cols>
    <col collapsed="false" customWidth="true" hidden="false" outlineLevel="0" max="3" min="1" style="0" width="10.67"/>
    <col collapsed="false" customWidth="true" hidden="false" outlineLevel="0" max="4" min="4" style="0" width="24.29"/>
    <col collapsed="false" customWidth="true" hidden="false" outlineLevel="0" max="1025" min="5" style="0" width="10.67"/>
  </cols>
  <sheetData>
    <row r="1" customFormat="false" ht="13.5" hidden="false" customHeight="false" outlineLevel="0" collapsed="false">
      <c r="A1" s="2" t="s">
        <v>651</v>
      </c>
      <c r="B1" s="263" t="s">
        <v>652</v>
      </c>
      <c r="C1" s="3" t="s">
        <v>1</v>
      </c>
      <c r="D1" s="3" t="s">
        <v>2</v>
      </c>
      <c r="E1" s="4" t="s">
        <v>804</v>
      </c>
    </row>
    <row r="2" customFormat="false" ht="12.75" hidden="false" customHeight="false" outlineLevel="0" collapsed="false">
      <c r="A2" s="344" t="n">
        <v>1</v>
      </c>
      <c r="B2" s="506" t="s">
        <v>7</v>
      </c>
      <c r="C2" s="346" t="n">
        <v>39299</v>
      </c>
      <c r="D2" s="507" t="s">
        <v>805</v>
      </c>
      <c r="E2" s="508"/>
    </row>
    <row r="3" customFormat="false" ht="12.75" hidden="false" customHeight="false" outlineLevel="0" collapsed="false">
      <c r="A3" s="363" t="n">
        <v>2</v>
      </c>
      <c r="B3" s="509" t="s">
        <v>151</v>
      </c>
      <c r="C3" s="290" t="n">
        <f aca="false">C2+2</f>
        <v>39301</v>
      </c>
      <c r="D3" s="197" t="s">
        <v>805</v>
      </c>
      <c r="E3" s="380"/>
    </row>
    <row r="4" customFormat="false" ht="12.75" hidden="false" customHeight="false" outlineLevel="0" collapsed="false">
      <c r="A4" s="363" t="n">
        <v>3</v>
      </c>
      <c r="B4" s="509" t="s">
        <v>7</v>
      </c>
      <c r="C4" s="290" t="n">
        <f aca="false">C3+5</f>
        <v>39306</v>
      </c>
      <c r="D4" s="197" t="s">
        <v>806</v>
      </c>
      <c r="E4" s="380" t="s">
        <v>6</v>
      </c>
    </row>
    <row r="5" customFormat="false" ht="12.75" hidden="false" customHeight="false" outlineLevel="0" collapsed="false">
      <c r="A5" s="363" t="n">
        <v>4</v>
      </c>
      <c r="B5" s="509" t="s">
        <v>151</v>
      </c>
      <c r="C5" s="290" t="n">
        <f aca="false">C4+2</f>
        <v>39308</v>
      </c>
      <c r="D5" s="197" t="n">
        <v>2.1</v>
      </c>
      <c r="E5" s="380"/>
    </row>
    <row r="6" customFormat="false" ht="12.75" hidden="false" customHeight="false" outlineLevel="0" collapsed="false">
      <c r="A6" s="363" t="n">
        <v>5</v>
      </c>
      <c r="B6" s="509" t="s">
        <v>7</v>
      </c>
      <c r="C6" s="290" t="n">
        <f aca="false">C5+5</f>
        <v>39313</v>
      </c>
      <c r="D6" s="197" t="n">
        <v>2.1</v>
      </c>
      <c r="E6" s="380"/>
    </row>
    <row r="7" customFormat="false" ht="12.75" hidden="false" customHeight="false" outlineLevel="0" collapsed="false">
      <c r="A7" s="363" t="n">
        <v>6</v>
      </c>
      <c r="B7" s="509" t="s">
        <v>151</v>
      </c>
      <c r="C7" s="290" t="n">
        <f aca="false">C6+2</f>
        <v>39315</v>
      </c>
      <c r="D7" s="197" t="n">
        <v>2.1</v>
      </c>
      <c r="E7" s="380"/>
    </row>
    <row r="8" customFormat="false" ht="12.75" hidden="false" customHeight="false" outlineLevel="0" collapsed="false">
      <c r="A8" s="363" t="n">
        <v>7</v>
      </c>
      <c r="B8" s="509" t="s">
        <v>7</v>
      </c>
      <c r="C8" s="290" t="n">
        <f aca="false">C7+5</f>
        <v>39320</v>
      </c>
      <c r="D8" s="197" t="n">
        <v>2.1</v>
      </c>
      <c r="E8" s="380"/>
    </row>
    <row r="9" customFormat="false" ht="12.75" hidden="false" customHeight="false" outlineLevel="0" collapsed="false">
      <c r="A9" s="363" t="n">
        <v>8</v>
      </c>
      <c r="B9" s="509" t="s">
        <v>151</v>
      </c>
      <c r="C9" s="290" t="n">
        <f aca="false">C8+2</f>
        <v>39322</v>
      </c>
      <c r="D9" s="381" t="n">
        <v>2.1</v>
      </c>
      <c r="E9" s="380"/>
    </row>
    <row r="10" customFormat="false" ht="12.75" hidden="false" customHeight="false" outlineLevel="0" collapsed="false">
      <c r="A10" s="363" t="n">
        <v>9</v>
      </c>
      <c r="B10" s="509" t="s">
        <v>7</v>
      </c>
      <c r="C10" s="279" t="n">
        <f aca="false">C9+5</f>
        <v>39327</v>
      </c>
      <c r="D10" s="381" t="s">
        <v>657</v>
      </c>
      <c r="E10" s="380"/>
    </row>
    <row r="11" customFormat="false" ht="12.75" hidden="false" customHeight="false" outlineLevel="0" collapsed="false">
      <c r="A11" s="363" t="n">
        <v>10</v>
      </c>
      <c r="B11" s="509" t="s">
        <v>151</v>
      </c>
      <c r="C11" s="279" t="n">
        <f aca="false">C10+2</f>
        <v>39329</v>
      </c>
      <c r="D11" s="381" t="n">
        <v>2.2</v>
      </c>
      <c r="E11" s="380"/>
    </row>
    <row r="12" customFormat="false" ht="12.75" hidden="false" customHeight="false" outlineLevel="0" collapsed="false">
      <c r="A12" s="30" t="n">
        <v>11</v>
      </c>
      <c r="B12" s="473" t="s">
        <v>7</v>
      </c>
      <c r="C12" s="70" t="n">
        <f aca="false">C11+5</f>
        <v>39334</v>
      </c>
      <c r="D12" s="23" t="n">
        <v>2.3</v>
      </c>
      <c r="E12" s="19"/>
    </row>
    <row r="13" customFormat="false" ht="12.75" hidden="false" customHeight="false" outlineLevel="0" collapsed="false">
      <c r="A13" s="30" t="n">
        <v>12</v>
      </c>
      <c r="B13" s="473" t="s">
        <v>151</v>
      </c>
      <c r="C13" s="70" t="n">
        <f aca="false">C12+2</f>
        <v>39336</v>
      </c>
      <c r="D13" s="23" t="n">
        <v>3.1</v>
      </c>
      <c r="E13" s="31" t="s">
        <v>29</v>
      </c>
    </row>
    <row r="14" customFormat="false" ht="12.75" hidden="false" customHeight="false" outlineLevel="0" collapsed="false">
      <c r="A14" s="30" t="n">
        <v>13</v>
      </c>
      <c r="B14" s="473" t="s">
        <v>7</v>
      </c>
      <c r="C14" s="70" t="n">
        <f aca="false">C13+5</f>
        <v>39341</v>
      </c>
      <c r="D14" s="510" t="s">
        <v>807</v>
      </c>
      <c r="E14" s="31"/>
    </row>
    <row r="15" customFormat="false" ht="12.75" hidden="false" customHeight="false" outlineLevel="0" collapsed="false">
      <c r="A15" s="30" t="n">
        <v>14</v>
      </c>
      <c r="B15" s="473" t="s">
        <v>151</v>
      </c>
      <c r="C15" s="70" t="n">
        <f aca="false">C14+2</f>
        <v>39343</v>
      </c>
      <c r="D15" s="511" t="s">
        <v>808</v>
      </c>
      <c r="E15" s="31"/>
    </row>
    <row r="16" customFormat="false" ht="12.75" hidden="false" customHeight="false" outlineLevel="0" collapsed="false">
      <c r="A16" s="30" t="n">
        <v>15</v>
      </c>
      <c r="B16" s="473" t="s">
        <v>7</v>
      </c>
      <c r="C16" s="70" t="n">
        <f aca="false">C15+5</f>
        <v>39348</v>
      </c>
      <c r="D16" s="24" t="n">
        <v>3.1</v>
      </c>
      <c r="E16" s="19"/>
    </row>
    <row r="17" customFormat="false" ht="12.75" hidden="false" customHeight="false" outlineLevel="0" collapsed="false">
      <c r="A17" s="30" t="n">
        <v>16</v>
      </c>
      <c r="B17" s="473" t="s">
        <v>151</v>
      </c>
      <c r="C17" s="70" t="n">
        <f aca="false">C16+2</f>
        <v>39350</v>
      </c>
      <c r="D17" s="24" t="n">
        <v>3.1</v>
      </c>
      <c r="E17" s="19"/>
    </row>
    <row r="18" customFormat="false" ht="12.75" hidden="false" customHeight="false" outlineLevel="0" collapsed="false">
      <c r="A18" s="30" t="n">
        <v>17</v>
      </c>
      <c r="B18" s="473" t="s">
        <v>7</v>
      </c>
      <c r="C18" s="70" t="n">
        <f aca="false">C17+5</f>
        <v>39355</v>
      </c>
      <c r="D18" s="24" t="n">
        <v>3.1</v>
      </c>
      <c r="E18" s="19"/>
    </row>
    <row r="19" customFormat="false" ht="12.75" hidden="false" customHeight="false" outlineLevel="0" collapsed="false">
      <c r="A19" s="30" t="n">
        <v>18</v>
      </c>
      <c r="B19" s="473" t="s">
        <v>151</v>
      </c>
      <c r="C19" s="70" t="n">
        <f aca="false">C18+2</f>
        <v>39357</v>
      </c>
      <c r="D19" s="24" t="n">
        <v>3.1</v>
      </c>
      <c r="E19" s="19"/>
    </row>
    <row r="20" customFormat="false" ht="12.75" hidden="false" customHeight="false" outlineLevel="0" collapsed="false">
      <c r="A20" s="30" t="n">
        <v>19</v>
      </c>
      <c r="B20" s="473" t="s">
        <v>7</v>
      </c>
      <c r="C20" s="70" t="n">
        <f aca="false">C19+5</f>
        <v>39362</v>
      </c>
      <c r="D20" s="24" t="s">
        <v>809</v>
      </c>
      <c r="E20" s="19"/>
    </row>
    <row r="21" customFormat="false" ht="12.75" hidden="false" customHeight="false" outlineLevel="0" collapsed="false">
      <c r="A21" s="30" t="n">
        <v>20</v>
      </c>
      <c r="B21" s="473" t="s">
        <v>151</v>
      </c>
      <c r="C21" s="70" t="n">
        <f aca="false">C20+2</f>
        <v>39364</v>
      </c>
      <c r="D21" s="24" t="n">
        <v>3.2</v>
      </c>
      <c r="E21" s="19"/>
    </row>
    <row r="22" customFormat="false" ht="12.75" hidden="false" customHeight="false" outlineLevel="0" collapsed="false">
      <c r="A22" s="30" t="n">
        <v>21</v>
      </c>
      <c r="B22" s="473" t="s">
        <v>7</v>
      </c>
      <c r="C22" s="70" t="n">
        <f aca="false">C21+5</f>
        <v>39369</v>
      </c>
      <c r="D22" s="24" t="n">
        <v>3.3</v>
      </c>
      <c r="E22" s="19"/>
    </row>
    <row r="23" customFormat="false" ht="12.75" hidden="false" customHeight="false" outlineLevel="0" collapsed="false">
      <c r="A23" s="30" t="n">
        <v>22</v>
      </c>
      <c r="B23" s="473" t="s">
        <v>151</v>
      </c>
      <c r="C23" s="70" t="n">
        <f aca="false">C22+2</f>
        <v>39371</v>
      </c>
      <c r="D23" s="24" t="n">
        <v>3.3</v>
      </c>
      <c r="E23" s="19"/>
    </row>
    <row r="24" customFormat="false" ht="12.75" hidden="false" customHeight="false" outlineLevel="0" collapsed="false">
      <c r="A24" s="30" t="n">
        <v>23</v>
      </c>
      <c r="B24" s="473" t="s">
        <v>7</v>
      </c>
      <c r="C24" s="70" t="n">
        <f aca="false">C23+5</f>
        <v>39376</v>
      </c>
      <c r="D24" s="24" t="n">
        <v>3.5</v>
      </c>
      <c r="E24" s="384" t="s">
        <v>18</v>
      </c>
    </row>
    <row r="25" customFormat="false" ht="12.75" hidden="false" customHeight="false" outlineLevel="0" collapsed="false">
      <c r="A25" s="30" t="n">
        <v>24</v>
      </c>
      <c r="B25" s="473" t="s">
        <v>151</v>
      </c>
      <c r="C25" s="70" t="n">
        <f aca="false">C24+2</f>
        <v>39378</v>
      </c>
      <c r="D25" s="24" t="n">
        <v>3.5</v>
      </c>
      <c r="E25" s="31" t="s">
        <v>544</v>
      </c>
    </row>
    <row r="26" customFormat="false" ht="12.75" hidden="false" customHeight="false" outlineLevel="0" collapsed="false">
      <c r="A26" s="30" t="n">
        <v>25</v>
      </c>
      <c r="B26" s="473" t="s">
        <v>7</v>
      </c>
      <c r="C26" s="70" t="n">
        <f aca="false">C25+5</f>
        <v>39383</v>
      </c>
      <c r="D26" s="511" t="s">
        <v>778</v>
      </c>
      <c r="E26" s="31"/>
    </row>
    <row r="27" customFormat="false" ht="12.75" hidden="false" customHeight="false" outlineLevel="0" collapsed="false">
      <c r="A27" s="30" t="n">
        <v>26</v>
      </c>
      <c r="B27" s="473" t="s">
        <v>151</v>
      </c>
      <c r="C27" s="70" t="n">
        <f aca="false">C26+2</f>
        <v>39385</v>
      </c>
      <c r="D27" s="24" t="n">
        <v>3.5</v>
      </c>
      <c r="E27" s="31"/>
    </row>
    <row r="28" customFormat="false" ht="12.75" hidden="false" customHeight="false" outlineLevel="0" collapsed="false">
      <c r="A28" s="30" t="n">
        <v>27</v>
      </c>
      <c r="B28" s="473" t="s">
        <v>7</v>
      </c>
      <c r="C28" s="70" t="n">
        <f aca="false">C27+5</f>
        <v>39390</v>
      </c>
      <c r="D28" s="24" t="n">
        <v>3.4</v>
      </c>
      <c r="E28" s="19"/>
    </row>
    <row r="29" customFormat="false" ht="12.75" hidden="false" customHeight="false" outlineLevel="0" collapsed="false">
      <c r="A29" s="30" t="n">
        <v>28</v>
      </c>
      <c r="B29" s="473" t="s">
        <v>151</v>
      </c>
      <c r="C29" s="70" t="n">
        <f aca="false">C28+2</f>
        <v>39392</v>
      </c>
      <c r="D29" s="24" t="n">
        <v>4.1</v>
      </c>
      <c r="E29" s="19"/>
    </row>
    <row r="30" customFormat="false" ht="12.75" hidden="false" customHeight="false" outlineLevel="0" collapsed="false">
      <c r="A30" s="30" t="n">
        <v>29</v>
      </c>
      <c r="B30" s="473" t="s">
        <v>7</v>
      </c>
      <c r="C30" s="70" t="n">
        <f aca="false">C29+5</f>
        <v>39397</v>
      </c>
      <c r="D30" s="24" t="n">
        <v>4.1</v>
      </c>
      <c r="E30" s="19"/>
    </row>
    <row r="31" customFormat="false" ht="12.75" hidden="false" customHeight="false" outlineLevel="0" collapsed="false">
      <c r="A31" s="30" t="n">
        <v>30</v>
      </c>
      <c r="B31" s="473" t="s">
        <v>151</v>
      </c>
      <c r="C31" s="70" t="n">
        <f aca="false">C30+2</f>
        <v>39399</v>
      </c>
      <c r="D31" s="24" t="n">
        <v>4.2</v>
      </c>
      <c r="E31" s="19"/>
    </row>
    <row r="32" customFormat="false" ht="12.75" hidden="false" customHeight="false" outlineLevel="0" collapsed="false">
      <c r="A32" s="30" t="n">
        <v>31</v>
      </c>
      <c r="B32" s="473" t="s">
        <v>7</v>
      </c>
      <c r="C32" s="70" t="n">
        <f aca="false">C31+5</f>
        <v>39404</v>
      </c>
      <c r="D32" s="24" t="n">
        <v>4.4</v>
      </c>
      <c r="E32" s="19"/>
    </row>
    <row r="33" customFormat="false" ht="12.75" hidden="false" customHeight="false" outlineLevel="0" collapsed="false">
      <c r="A33" s="30" t="n">
        <v>32</v>
      </c>
      <c r="B33" s="473" t="s">
        <v>151</v>
      </c>
      <c r="C33" s="70" t="n">
        <f aca="false">C32+2</f>
        <v>39406</v>
      </c>
      <c r="D33" s="24" t="n">
        <v>4.4</v>
      </c>
      <c r="E33" s="19"/>
    </row>
    <row r="34" customFormat="false" ht="12.75" hidden="false" customHeight="false" outlineLevel="0" collapsed="false">
      <c r="A34" s="30" t="n">
        <v>33</v>
      </c>
      <c r="B34" s="473" t="s">
        <v>7</v>
      </c>
      <c r="C34" s="70" t="n">
        <f aca="false">C33+5</f>
        <v>39411</v>
      </c>
      <c r="D34" s="24" t="n">
        <v>4.4</v>
      </c>
      <c r="E34" s="19"/>
    </row>
    <row r="35" customFormat="false" ht="12.75" hidden="false" customHeight="false" outlineLevel="0" collapsed="false">
      <c r="A35" s="30" t="n">
        <v>34</v>
      </c>
      <c r="B35" s="473" t="s">
        <v>151</v>
      </c>
      <c r="C35" s="176" t="n">
        <f aca="false">C34+2</f>
        <v>39413</v>
      </c>
      <c r="D35" s="24" t="n">
        <v>4.3</v>
      </c>
      <c r="E35" s="25"/>
    </row>
    <row r="36" customFormat="false" ht="12.75" hidden="false" customHeight="false" outlineLevel="0" collapsed="false">
      <c r="A36" s="512" t="n">
        <v>35</v>
      </c>
      <c r="B36" s="486" t="s">
        <v>7</v>
      </c>
      <c r="C36" s="293" t="n">
        <f aca="false">C35+5</f>
        <v>39418</v>
      </c>
      <c r="D36" s="513"/>
      <c r="E36" s="514" t="s">
        <v>56</v>
      </c>
    </row>
    <row r="37" customFormat="false" ht="12.75" hidden="false" customHeight="false" outlineLevel="0" collapsed="false">
      <c r="A37" s="512" t="n">
        <v>36</v>
      </c>
      <c r="B37" s="486" t="s">
        <v>151</v>
      </c>
      <c r="C37" s="293" t="n">
        <f aca="false">C36+2</f>
        <v>39420</v>
      </c>
      <c r="D37" s="440"/>
      <c r="E37" s="514"/>
    </row>
    <row r="38" customFormat="false" ht="13.5" hidden="false" customHeight="false" outlineLevel="0" collapsed="false">
      <c r="A38" s="441" t="n">
        <v>37</v>
      </c>
      <c r="B38" s="515" t="s">
        <v>7</v>
      </c>
      <c r="C38" s="171" t="n">
        <f aca="false">C37+5</f>
        <v>39425</v>
      </c>
      <c r="D38" s="388" t="s">
        <v>810</v>
      </c>
      <c r="E38" s="514"/>
    </row>
    <row r="39" customFormat="false" ht="12.75" hidden="false" customHeight="false" outlineLevel="0" collapsed="false">
      <c r="A39" s="419"/>
      <c r="B39" s="419"/>
      <c r="C39" s="419"/>
      <c r="D39" s="419"/>
      <c r="E39" s="113"/>
    </row>
    <row r="40" customFormat="false" ht="13.5" hidden="false" customHeight="false" outlineLevel="0" collapsed="false">
      <c r="A40" s="47" t="s">
        <v>66</v>
      </c>
      <c r="B40" s="47"/>
      <c r="C40" s="47"/>
      <c r="D40" s="47"/>
      <c r="E40" s="47"/>
    </row>
    <row r="41" customFormat="false" ht="13.5" hidden="false" customHeight="false" outlineLevel="0" collapsed="false">
      <c r="A41" s="2" t="s">
        <v>67</v>
      </c>
      <c r="B41" s="3" t="s">
        <v>71</v>
      </c>
      <c r="C41" s="3" t="s">
        <v>68</v>
      </c>
      <c r="D41" s="3" t="s">
        <v>69</v>
      </c>
      <c r="E41" s="4" t="s">
        <v>70</v>
      </c>
    </row>
    <row r="42" customFormat="false" ht="38.25" hidden="false" customHeight="false" outlineLevel="0" collapsed="false">
      <c r="A42" s="53" t="n">
        <v>1</v>
      </c>
      <c r="B42" s="88" t="s">
        <v>75</v>
      </c>
      <c r="C42" s="55" t="n">
        <v>39703</v>
      </c>
      <c r="D42" s="355" t="s">
        <v>811</v>
      </c>
      <c r="E42" s="443" t="n">
        <v>0.2</v>
      </c>
    </row>
    <row r="43" customFormat="false" ht="39" hidden="false" customHeight="false" outlineLevel="0" collapsed="false">
      <c r="A43" s="122" t="n">
        <v>2</v>
      </c>
      <c r="B43" s="123" t="s">
        <v>75</v>
      </c>
      <c r="C43" s="124" t="n">
        <v>39731</v>
      </c>
      <c r="D43" s="399" t="s">
        <v>812</v>
      </c>
      <c r="E43" s="444" t="s">
        <v>813</v>
      </c>
    </row>
    <row r="44" customFormat="false" ht="25.5" hidden="false" customHeight="false" outlineLevel="0" collapsed="false">
      <c r="A44" s="53" t="n">
        <v>3</v>
      </c>
      <c r="B44" s="88" t="s">
        <v>75</v>
      </c>
      <c r="C44" s="55" t="n">
        <v>39738</v>
      </c>
      <c r="D44" s="355" t="s">
        <v>814</v>
      </c>
      <c r="E44" s="443" t="n">
        <v>0.4</v>
      </c>
    </row>
    <row r="45" customFormat="false" ht="26.25" hidden="false" customHeight="false" outlineLevel="0" collapsed="false">
      <c r="A45" s="72" t="n">
        <v>4</v>
      </c>
      <c r="B45" s="137" t="s">
        <v>75</v>
      </c>
      <c r="C45" s="109" t="n">
        <v>39742</v>
      </c>
      <c r="D45" s="74" t="s">
        <v>815</v>
      </c>
      <c r="E45" s="424" t="s">
        <v>813</v>
      </c>
    </row>
    <row r="46" customFormat="false" ht="12.75" hidden="false" customHeight="false" outlineLevel="0" collapsed="false">
      <c r="A46" s="401" t="n">
        <v>5</v>
      </c>
      <c r="B46" s="182" t="s">
        <v>75</v>
      </c>
      <c r="C46" s="238" t="n">
        <v>39766</v>
      </c>
      <c r="D46" s="404" t="s">
        <v>816</v>
      </c>
      <c r="E46" s="465" t="n">
        <v>0.15</v>
      </c>
    </row>
    <row r="47" customFormat="false" ht="25.5" hidden="false" customHeight="false" outlineLevel="0" collapsed="false">
      <c r="A47" s="58" t="n">
        <v>6</v>
      </c>
      <c r="B47" s="135" t="s">
        <v>75</v>
      </c>
      <c r="C47" s="59" t="n">
        <v>39766</v>
      </c>
      <c r="D47" s="67" t="s">
        <v>817</v>
      </c>
      <c r="E47" s="266" t="n">
        <v>15</v>
      </c>
    </row>
    <row r="48" customFormat="false" ht="39" hidden="false" customHeight="false" outlineLevel="0" collapsed="false">
      <c r="A48" s="72" t="n">
        <v>7</v>
      </c>
      <c r="B48" s="137" t="s">
        <v>75</v>
      </c>
      <c r="C48" s="325" t="n">
        <v>39786</v>
      </c>
      <c r="D48" s="74" t="s">
        <v>818</v>
      </c>
      <c r="E48" s="424" t="n">
        <v>70</v>
      </c>
    </row>
  </sheetData>
  <mergeCells count="4">
    <mergeCell ref="E13:E15"/>
    <mergeCell ref="E25:E27"/>
    <mergeCell ref="E36:E38"/>
    <mergeCell ref="A40:E4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75" zeroHeight="false" outlineLevelRow="0" outlineLevelCol="0"/>
  <cols>
    <col collapsed="false" customWidth="true" hidden="false" outlineLevel="0" max="3" min="1" style="0" width="10.67"/>
    <col collapsed="false" customWidth="true" hidden="false" outlineLevel="0" max="4" min="4" style="0" width="19.99"/>
    <col collapsed="false" customWidth="true" hidden="false" outlineLevel="0" max="5" min="5" style="0" width="19.71"/>
    <col collapsed="false" customWidth="true" hidden="false" outlineLevel="0" max="1025" min="6" style="0" width="10.67"/>
  </cols>
  <sheetData>
    <row r="1" customFormat="false" ht="13.5" hidden="false" customHeight="false" outlineLevel="0" collapsed="false">
      <c r="A1" s="516" t="s">
        <v>0</v>
      </c>
      <c r="B1" s="517" t="s">
        <v>759</v>
      </c>
      <c r="C1" s="518" t="s">
        <v>1</v>
      </c>
      <c r="D1" s="518" t="s">
        <v>2</v>
      </c>
      <c r="E1" s="519" t="s">
        <v>3</v>
      </c>
    </row>
    <row r="2" customFormat="false" ht="12.75" hidden="false" customHeight="false" outlineLevel="0" collapsed="false">
      <c r="A2" s="189" t="n">
        <v>1</v>
      </c>
      <c r="B2" s="520" t="s">
        <v>709</v>
      </c>
      <c r="C2" s="191" t="n">
        <v>39664</v>
      </c>
      <c r="D2" s="521" t="s">
        <v>760</v>
      </c>
      <c r="E2" s="522"/>
    </row>
    <row r="3" customFormat="false" ht="12.75" hidden="false" customHeight="false" outlineLevel="0" collapsed="false">
      <c r="A3" s="194" t="n">
        <v>2</v>
      </c>
      <c r="B3" s="523" t="s">
        <v>576</v>
      </c>
      <c r="C3" s="196" t="n">
        <f aca="false">C2+3</f>
        <v>39667</v>
      </c>
      <c r="D3" s="379" t="s">
        <v>761</v>
      </c>
      <c r="E3" s="380"/>
    </row>
    <row r="4" customFormat="false" ht="12.75" hidden="false" customHeight="false" outlineLevel="0" collapsed="false">
      <c r="A4" s="194" t="n">
        <v>3</v>
      </c>
      <c r="B4" s="523" t="s">
        <v>709</v>
      </c>
      <c r="C4" s="196" t="n">
        <f aca="false">C3+4</f>
        <v>39671</v>
      </c>
      <c r="D4" s="524" t="s">
        <v>819</v>
      </c>
      <c r="E4" s="525"/>
    </row>
    <row r="5" customFormat="false" ht="12.75" hidden="false" customHeight="false" outlineLevel="0" collapsed="false">
      <c r="A5" s="194" t="n">
        <v>4</v>
      </c>
      <c r="B5" s="523" t="s">
        <v>576</v>
      </c>
      <c r="C5" s="196" t="n">
        <f aca="false">C4+3</f>
        <v>39674</v>
      </c>
      <c r="D5" s="379" t="s">
        <v>763</v>
      </c>
      <c r="E5" s="198"/>
    </row>
    <row r="6" customFormat="false" ht="12.75" hidden="false" customHeight="false" outlineLevel="0" collapsed="false">
      <c r="A6" s="194" t="n">
        <v>5</v>
      </c>
      <c r="B6" s="523" t="s">
        <v>709</v>
      </c>
      <c r="C6" s="196" t="n">
        <f aca="false">C5+4</f>
        <v>39678</v>
      </c>
      <c r="D6" s="379" t="s">
        <v>764</v>
      </c>
      <c r="E6" s="198"/>
    </row>
    <row r="7" customFormat="false" ht="12.75" hidden="false" customHeight="false" outlineLevel="0" collapsed="false">
      <c r="A7" s="194" t="n">
        <v>6</v>
      </c>
      <c r="B7" s="523" t="s">
        <v>576</v>
      </c>
      <c r="C7" s="196" t="n">
        <f aca="false">C6+3</f>
        <v>39681</v>
      </c>
      <c r="D7" s="379" t="s">
        <v>765</v>
      </c>
      <c r="E7" s="198"/>
    </row>
    <row r="8" customFormat="false" ht="12.75" hidden="false" customHeight="false" outlineLevel="0" collapsed="false">
      <c r="A8" s="194" t="n">
        <v>7</v>
      </c>
      <c r="B8" s="523" t="s">
        <v>709</v>
      </c>
      <c r="C8" s="196" t="n">
        <f aca="false">C7+4</f>
        <v>39685</v>
      </c>
      <c r="D8" s="379" t="s">
        <v>766</v>
      </c>
      <c r="E8" s="198"/>
    </row>
    <row r="9" customFormat="false" ht="12.75" hidden="false" customHeight="false" outlineLevel="0" collapsed="false">
      <c r="A9" s="194" t="n">
        <v>8</v>
      </c>
      <c r="B9" s="523" t="s">
        <v>576</v>
      </c>
      <c r="C9" s="196" t="n">
        <f aca="false">C8+3</f>
        <v>39688</v>
      </c>
      <c r="D9" s="379" t="s">
        <v>767</v>
      </c>
      <c r="E9" s="198"/>
    </row>
    <row r="10" customFormat="false" ht="12.75" hidden="false" customHeight="false" outlineLevel="0" collapsed="false">
      <c r="A10" s="194" t="n">
        <v>9</v>
      </c>
      <c r="B10" s="523" t="s">
        <v>709</v>
      </c>
      <c r="C10" s="196" t="n">
        <f aca="false">C9+4</f>
        <v>39692</v>
      </c>
      <c r="D10" s="379" t="s">
        <v>768</v>
      </c>
      <c r="E10" s="198"/>
    </row>
    <row r="11" customFormat="false" ht="12.75" hidden="false" customHeight="false" outlineLevel="0" collapsed="false">
      <c r="A11" s="194" t="n">
        <v>10</v>
      </c>
      <c r="B11" s="523" t="s">
        <v>576</v>
      </c>
      <c r="C11" s="196" t="n">
        <f aca="false">C10+3</f>
        <v>39695</v>
      </c>
      <c r="D11" s="379" t="s">
        <v>820</v>
      </c>
      <c r="E11" s="198" t="s">
        <v>737</v>
      </c>
    </row>
    <row r="12" customFormat="false" ht="12.75" hidden="false" customHeight="false" outlineLevel="0" collapsed="false">
      <c r="A12" s="16" t="n">
        <v>11</v>
      </c>
      <c r="B12" s="526" t="s">
        <v>709</v>
      </c>
      <c r="C12" s="17" t="n">
        <f aca="false">C11+4</f>
        <v>39699</v>
      </c>
      <c r="D12" s="18" t="s">
        <v>821</v>
      </c>
      <c r="E12" s="384" t="s">
        <v>737</v>
      </c>
    </row>
    <row r="13" customFormat="false" ht="12.75" hidden="false" customHeight="false" outlineLevel="0" collapsed="false">
      <c r="A13" s="16" t="n">
        <v>12</v>
      </c>
      <c r="B13" s="526" t="s">
        <v>576</v>
      </c>
      <c r="C13" s="17" t="n">
        <f aca="false">C12+3</f>
        <v>39702</v>
      </c>
      <c r="D13" s="482" t="s">
        <v>769</v>
      </c>
      <c r="E13" s="31" t="s">
        <v>822</v>
      </c>
    </row>
    <row r="14" customFormat="false" ht="12.75" hidden="false" customHeight="false" outlineLevel="0" collapsed="false">
      <c r="A14" s="16" t="n">
        <v>13</v>
      </c>
      <c r="B14" s="526" t="s">
        <v>709</v>
      </c>
      <c r="C14" s="17" t="n">
        <f aca="false">C13+4</f>
        <v>39706</v>
      </c>
      <c r="D14" s="23"/>
      <c r="E14" s="31"/>
    </row>
    <row r="15" customFormat="false" ht="12.75" hidden="false" customHeight="false" outlineLevel="0" collapsed="false">
      <c r="A15" s="16" t="n">
        <v>14</v>
      </c>
      <c r="B15" s="526" t="s">
        <v>576</v>
      </c>
      <c r="C15" s="17" t="n">
        <f aca="false">C14+3</f>
        <v>39709</v>
      </c>
      <c r="D15" s="23" t="n">
        <v>3.4</v>
      </c>
      <c r="E15" s="31"/>
    </row>
    <row r="16" customFormat="false" ht="12.75" hidden="false" customHeight="false" outlineLevel="0" collapsed="false">
      <c r="A16" s="16" t="n">
        <v>15</v>
      </c>
      <c r="B16" s="526" t="s">
        <v>709</v>
      </c>
      <c r="C16" s="17" t="n">
        <f aca="false">C15+4</f>
        <v>39713</v>
      </c>
      <c r="D16" s="33" t="s">
        <v>823</v>
      </c>
      <c r="E16" s="416"/>
    </row>
    <row r="17" customFormat="false" ht="12.75" hidden="false" customHeight="false" outlineLevel="0" collapsed="false">
      <c r="A17" s="16" t="n">
        <v>16</v>
      </c>
      <c r="B17" s="526" t="s">
        <v>576</v>
      </c>
      <c r="C17" s="17" t="n">
        <f aca="false">C16+3</f>
        <v>39716</v>
      </c>
      <c r="D17" s="33" t="s">
        <v>824</v>
      </c>
      <c r="E17" s="527"/>
    </row>
    <row r="18" customFormat="false" ht="12.75" hidden="false" customHeight="false" outlineLevel="0" collapsed="false">
      <c r="A18" s="16" t="n">
        <v>17</v>
      </c>
      <c r="B18" s="526" t="s">
        <v>709</v>
      </c>
      <c r="C18" s="17" t="n">
        <f aca="false">C17+4</f>
        <v>39720</v>
      </c>
      <c r="D18" s="18" t="s">
        <v>774</v>
      </c>
      <c r="E18" s="19"/>
    </row>
    <row r="19" customFormat="false" ht="12.75" hidden="false" customHeight="false" outlineLevel="0" collapsed="false">
      <c r="A19" s="16" t="n">
        <v>18</v>
      </c>
      <c r="B19" s="526" t="s">
        <v>576</v>
      </c>
      <c r="C19" s="17" t="n">
        <f aca="false">C18+3</f>
        <v>39723</v>
      </c>
      <c r="D19" s="18" t="s">
        <v>825</v>
      </c>
      <c r="E19" s="19"/>
    </row>
    <row r="20" customFormat="false" ht="12.75" hidden="false" customHeight="false" outlineLevel="0" collapsed="false">
      <c r="A20" s="16" t="n">
        <v>19</v>
      </c>
      <c r="B20" s="526" t="s">
        <v>709</v>
      </c>
      <c r="C20" s="17" t="n">
        <f aca="false">C19+4</f>
        <v>39727</v>
      </c>
      <c r="D20" s="18" t="s">
        <v>826</v>
      </c>
      <c r="E20" s="19"/>
    </row>
    <row r="21" customFormat="false" ht="12.75" hidden="false" customHeight="false" outlineLevel="0" collapsed="false">
      <c r="A21" s="16" t="n">
        <v>20</v>
      </c>
      <c r="B21" s="526" t="s">
        <v>576</v>
      </c>
      <c r="C21" s="17" t="n">
        <f aca="false">C20+3</f>
        <v>39730</v>
      </c>
      <c r="D21" s="18" t="s">
        <v>827</v>
      </c>
      <c r="E21" s="19" t="s">
        <v>776</v>
      </c>
    </row>
    <row r="22" customFormat="false" ht="12.75" hidden="false" customHeight="false" outlineLevel="0" collapsed="false">
      <c r="A22" s="16" t="n">
        <v>21</v>
      </c>
      <c r="B22" s="526" t="s">
        <v>709</v>
      </c>
      <c r="C22" s="17" t="n">
        <f aca="false">C21+4</f>
        <v>39734</v>
      </c>
      <c r="D22" s="18" t="s">
        <v>828</v>
      </c>
      <c r="E22" s="19"/>
    </row>
    <row r="23" customFormat="false" ht="12.75" hidden="false" customHeight="false" outlineLevel="0" collapsed="false">
      <c r="A23" s="16" t="n">
        <v>22</v>
      </c>
      <c r="B23" s="526" t="s">
        <v>576</v>
      </c>
      <c r="C23" s="17" t="n">
        <f aca="false">C22+3</f>
        <v>39737</v>
      </c>
      <c r="D23" s="18" t="s">
        <v>829</v>
      </c>
      <c r="E23" s="19" t="s">
        <v>776</v>
      </c>
    </row>
    <row r="24" customFormat="false" ht="12.75" hidden="false" customHeight="true" outlineLevel="0" collapsed="false">
      <c r="A24" s="16" t="n">
        <v>23</v>
      </c>
      <c r="B24" s="526" t="s">
        <v>709</v>
      </c>
      <c r="C24" s="17" t="n">
        <f aca="false">C23+4</f>
        <v>39741</v>
      </c>
      <c r="D24" s="487" t="s">
        <v>781</v>
      </c>
      <c r="E24" s="528"/>
    </row>
    <row r="25" customFormat="false" ht="25.5" hidden="false" customHeight="false" outlineLevel="0" collapsed="false">
      <c r="A25" s="16" t="n">
        <v>24</v>
      </c>
      <c r="B25" s="526" t="s">
        <v>576</v>
      </c>
      <c r="C25" s="17" t="n">
        <f aca="false">C24+3</f>
        <v>39744</v>
      </c>
      <c r="D25" s="529" t="s">
        <v>830</v>
      </c>
      <c r="E25" s="530" t="s">
        <v>831</v>
      </c>
    </row>
    <row r="26" customFormat="false" ht="12.75" hidden="false" customHeight="false" outlineLevel="0" collapsed="false">
      <c r="A26" s="16" t="n">
        <v>25</v>
      </c>
      <c r="B26" s="526" t="s">
        <v>709</v>
      </c>
      <c r="C26" s="17" t="n">
        <f aca="false">C25+4</f>
        <v>39748</v>
      </c>
      <c r="D26" s="529"/>
      <c r="E26" s="456" t="s">
        <v>832</v>
      </c>
    </row>
    <row r="27" customFormat="false" ht="25.5" hidden="false" customHeight="false" outlineLevel="0" collapsed="false">
      <c r="A27" s="16" t="n">
        <v>26</v>
      </c>
      <c r="B27" s="526" t="s">
        <v>576</v>
      </c>
      <c r="C27" s="17" t="n">
        <f aca="false">C26+3</f>
        <v>39751</v>
      </c>
      <c r="D27" s="529"/>
      <c r="E27" s="530" t="s">
        <v>831</v>
      </c>
    </row>
    <row r="28" customFormat="false" ht="12.75" hidden="false" customHeight="false" outlineLevel="0" collapsed="false">
      <c r="A28" s="16" t="n">
        <v>27</v>
      </c>
      <c r="B28" s="526" t="s">
        <v>709</v>
      </c>
      <c r="C28" s="17" t="n">
        <f aca="false">C27+4</f>
        <v>39755</v>
      </c>
      <c r="D28" s="18" t="s">
        <v>833</v>
      </c>
      <c r="E28" s="25"/>
    </row>
    <row r="29" customFormat="false" ht="12.75" hidden="false" customHeight="false" outlineLevel="0" collapsed="false">
      <c r="A29" s="16" t="n">
        <v>28</v>
      </c>
      <c r="B29" s="526" t="s">
        <v>576</v>
      </c>
      <c r="C29" s="17" t="n">
        <f aca="false">C28+3</f>
        <v>39758</v>
      </c>
      <c r="D29" s="18" t="s">
        <v>834</v>
      </c>
      <c r="E29" s="19" t="s">
        <v>776</v>
      </c>
    </row>
    <row r="30" customFormat="false" ht="12.75" hidden="false" customHeight="false" outlineLevel="0" collapsed="false">
      <c r="A30" s="16" t="n">
        <v>29</v>
      </c>
      <c r="B30" s="526" t="s">
        <v>709</v>
      </c>
      <c r="C30" s="17" t="n">
        <f aca="false">C29+4</f>
        <v>39762</v>
      </c>
      <c r="D30" s="21" t="s">
        <v>835</v>
      </c>
      <c r="E30" s="115"/>
    </row>
    <row r="31" customFormat="false" ht="12.75" hidden="false" customHeight="false" outlineLevel="0" collapsed="false">
      <c r="A31" s="16" t="n">
        <v>30</v>
      </c>
      <c r="B31" s="526" t="s">
        <v>576</v>
      </c>
      <c r="C31" s="17" t="n">
        <f aca="false">C30+3</f>
        <v>39765</v>
      </c>
      <c r="D31" s="18" t="s">
        <v>836</v>
      </c>
      <c r="E31" s="19" t="s">
        <v>776</v>
      </c>
    </row>
    <row r="32" customFormat="false" ht="12.75" hidden="false" customHeight="false" outlineLevel="0" collapsed="false">
      <c r="A32" s="16" t="n">
        <v>31</v>
      </c>
      <c r="B32" s="526" t="s">
        <v>709</v>
      </c>
      <c r="C32" s="17" t="n">
        <f aca="false">C31+4</f>
        <v>39769</v>
      </c>
      <c r="D32" s="18" t="s">
        <v>780</v>
      </c>
      <c r="E32" s="19"/>
    </row>
    <row r="33" customFormat="false" ht="12.75" hidden="false" customHeight="false" outlineLevel="0" collapsed="false">
      <c r="A33" s="16" t="n">
        <v>32</v>
      </c>
      <c r="B33" s="526" t="s">
        <v>576</v>
      </c>
      <c r="C33" s="17" t="n">
        <f aca="false">C32+3</f>
        <v>39772</v>
      </c>
      <c r="D33" s="18" t="s">
        <v>837</v>
      </c>
      <c r="E33" s="19" t="s">
        <v>776</v>
      </c>
    </row>
    <row r="34" customFormat="false" ht="12.75" hidden="false" customHeight="false" outlineLevel="0" collapsed="false">
      <c r="A34" s="16" t="n">
        <v>33</v>
      </c>
      <c r="B34" s="526" t="s">
        <v>709</v>
      </c>
      <c r="C34" s="17" t="n">
        <f aca="false">C33+4</f>
        <v>39776</v>
      </c>
      <c r="D34" s="23" t="s">
        <v>781</v>
      </c>
      <c r="E34" s="19"/>
    </row>
    <row r="35" customFormat="false" ht="12.75" hidden="false" customHeight="false" outlineLevel="0" collapsed="false">
      <c r="A35" s="16" t="n">
        <v>34</v>
      </c>
      <c r="B35" s="526" t="s">
        <v>576</v>
      </c>
      <c r="C35" s="17" t="n">
        <f aca="false">C34+3</f>
        <v>39779</v>
      </c>
      <c r="D35" s="23"/>
      <c r="E35" s="19" t="s">
        <v>776</v>
      </c>
    </row>
    <row r="36" customFormat="false" ht="12.75" hidden="false" customHeight="false" outlineLevel="0" collapsed="false">
      <c r="A36" s="16" t="n">
        <v>35</v>
      </c>
      <c r="B36" s="526" t="s">
        <v>709</v>
      </c>
      <c r="C36" s="17" t="n">
        <f aca="false">C35+4</f>
        <v>39783</v>
      </c>
      <c r="D36" s="440"/>
      <c r="E36" s="531"/>
      <c r="F36" s="532"/>
    </row>
    <row r="37" customFormat="false" ht="12.75" hidden="false" customHeight="false" outlineLevel="0" collapsed="false">
      <c r="A37" s="16" t="n">
        <v>36</v>
      </c>
      <c r="B37" s="526" t="s">
        <v>576</v>
      </c>
      <c r="C37" s="17" t="n">
        <f aca="false">C36+3</f>
        <v>39786</v>
      </c>
      <c r="D37" s="533" t="s">
        <v>838</v>
      </c>
      <c r="E37" s="533"/>
    </row>
    <row r="38" customFormat="false" ht="13.5" hidden="false" customHeight="false" outlineLevel="0" collapsed="false">
      <c r="A38" s="35" t="n">
        <v>37</v>
      </c>
      <c r="B38" s="534" t="s">
        <v>709</v>
      </c>
      <c r="C38" s="36" t="n">
        <f aca="false">C37+4</f>
        <v>39790</v>
      </c>
      <c r="D38" s="533"/>
      <c r="E38" s="533"/>
    </row>
    <row r="39" customFormat="false" ht="12.75" hidden="false" customHeight="false" outlineLevel="0" collapsed="false">
      <c r="A39" s="1"/>
      <c r="B39" s="1"/>
      <c r="C39" s="121"/>
      <c r="D39" s="1"/>
      <c r="E39" s="1"/>
    </row>
    <row r="40" customFormat="false" ht="13.5" hidden="false" customHeight="false" outlineLevel="0" collapsed="false">
      <c r="A40" s="47" t="s">
        <v>66</v>
      </c>
      <c r="B40" s="47"/>
      <c r="C40" s="47"/>
      <c r="D40" s="47"/>
      <c r="E40" s="47"/>
    </row>
    <row r="41" customFormat="false" ht="13.5" hidden="false" customHeight="false" outlineLevel="0" collapsed="false">
      <c r="A41" s="2" t="s">
        <v>67</v>
      </c>
      <c r="B41" s="263" t="s">
        <v>71</v>
      </c>
      <c r="C41" s="3" t="s">
        <v>277</v>
      </c>
      <c r="D41" s="3" t="s">
        <v>69</v>
      </c>
      <c r="E41" s="4" t="s">
        <v>70</v>
      </c>
    </row>
    <row r="42" customFormat="false" ht="25.5" hidden="false" customHeight="false" outlineLevel="0" collapsed="false">
      <c r="A42" s="401" t="n">
        <v>1</v>
      </c>
      <c r="B42" s="402" t="s">
        <v>440</v>
      </c>
      <c r="C42" s="238" t="n">
        <v>39678</v>
      </c>
      <c r="D42" s="404" t="s">
        <v>782</v>
      </c>
      <c r="E42" s="465" t="s">
        <v>668</v>
      </c>
    </row>
    <row r="43" customFormat="false" ht="26.25" hidden="false" customHeight="false" outlineLevel="0" collapsed="false">
      <c r="A43" s="100" t="n">
        <v>2</v>
      </c>
      <c r="B43" s="490" t="s">
        <v>75</v>
      </c>
      <c r="C43" s="102" t="n">
        <v>39692</v>
      </c>
      <c r="D43" s="491" t="s">
        <v>783</v>
      </c>
      <c r="E43" s="492" t="s">
        <v>668</v>
      </c>
    </row>
    <row r="44" customFormat="false" ht="25.5" hidden="false" customHeight="false" outlineLevel="0" collapsed="false">
      <c r="A44" s="49" t="n">
        <v>3</v>
      </c>
      <c r="B44" s="420" t="s">
        <v>75</v>
      </c>
      <c r="C44" s="50" t="n">
        <v>39741</v>
      </c>
      <c r="D44" s="51" t="s">
        <v>784</v>
      </c>
      <c r="E44" s="422" t="s">
        <v>785</v>
      </c>
    </row>
    <row r="45" customFormat="false" ht="64.5" hidden="false" customHeight="false" outlineLevel="0" collapsed="false">
      <c r="A45" s="72" t="n">
        <v>4</v>
      </c>
      <c r="B45" s="406" t="s">
        <v>75</v>
      </c>
      <c r="C45" s="109" t="n">
        <v>39737</v>
      </c>
      <c r="D45" s="74" t="s">
        <v>786</v>
      </c>
      <c r="E45" s="424" t="s">
        <v>787</v>
      </c>
    </row>
    <row r="46" customFormat="false" ht="39" hidden="false" customHeight="false" outlineLevel="0" collapsed="false">
      <c r="A46" s="466" t="n">
        <v>5</v>
      </c>
      <c r="B46" s="493" t="s">
        <v>75</v>
      </c>
      <c r="C46" s="468" t="s">
        <v>788</v>
      </c>
      <c r="D46" s="494" t="s">
        <v>789</v>
      </c>
      <c r="E46" s="470" t="s">
        <v>708</v>
      </c>
    </row>
  </sheetData>
  <mergeCells count="4">
    <mergeCell ref="E13:E15"/>
    <mergeCell ref="D25:D27"/>
    <mergeCell ref="D37:E38"/>
    <mergeCell ref="A40:E40"/>
  </mergeCells>
  <printOptions headings="false" gridLines="false" gridLinesSet="true" horizontalCentered="true" verticalCentered="false"/>
  <pageMargins left="0.7875" right="0.7875" top="0.984027777777778" bottom="0.98402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&amp;C&amp;12INTRODUCCION A LA INTELIGENCIA ARTIFICIAL
&amp;11Plan de Trabajo x Sesión
&amp;10Secuencia 5NV4</oddHeader>
    <oddFooter>&amp;L&amp;P/&amp;N
&amp;D&amp;R&amp;A-&amp;F</oddFooter>
  </headerFooter>
  <rowBreaks count="1" manualBreakCount="1">
    <brk id="38" man="true" max="16383" min="0"/>
  </rowBreaks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E26" activeCellId="0" sqref="E26"/>
    </sheetView>
  </sheetViews>
  <sheetFormatPr defaultRowHeight="12.75" zeroHeight="false" outlineLevelRow="0" outlineLevelCol="0"/>
  <cols>
    <col collapsed="false" customWidth="true" hidden="false" outlineLevel="0" max="3" min="1" style="138" width="11.42"/>
    <col collapsed="false" customWidth="true" hidden="false" outlineLevel="0" max="4" min="4" style="138" width="29.71"/>
    <col collapsed="false" customWidth="true" hidden="false" outlineLevel="0" max="5" min="5" style="138" width="19.71"/>
    <col collapsed="false" customWidth="true" hidden="false" outlineLevel="0" max="1025" min="6" style="138" width="11.42"/>
  </cols>
  <sheetData>
    <row r="1" customFormat="false" ht="13.5" hidden="false" customHeight="false" outlineLevel="0" collapsed="false">
      <c r="A1" s="5" t="s">
        <v>0</v>
      </c>
      <c r="B1" s="6" t="s">
        <v>421</v>
      </c>
      <c r="C1" s="7" t="s">
        <v>1</v>
      </c>
      <c r="D1" s="7" t="s">
        <v>2</v>
      </c>
      <c r="E1" s="8" t="s">
        <v>3</v>
      </c>
    </row>
    <row r="2" customFormat="false" ht="12.75" hidden="false" customHeight="false" outlineLevel="0" collapsed="false">
      <c r="A2" s="9" t="n">
        <v>1</v>
      </c>
      <c r="B2" s="535" t="s">
        <v>7</v>
      </c>
      <c r="C2" s="10" t="n">
        <v>39476</v>
      </c>
      <c r="D2" s="11" t="s">
        <v>730</v>
      </c>
      <c r="E2" s="12" t="s">
        <v>6</v>
      </c>
    </row>
    <row r="3" customFormat="false" ht="12.75" hidden="false" customHeight="false" outlineLevel="0" collapsed="false">
      <c r="A3" s="16" t="n">
        <v>2</v>
      </c>
      <c r="B3" s="526" t="s">
        <v>576</v>
      </c>
      <c r="C3" s="17" t="n">
        <f aca="false">C2+2</f>
        <v>39478</v>
      </c>
      <c r="D3" s="23" t="s">
        <v>731</v>
      </c>
      <c r="E3" s="19" t="s">
        <v>6</v>
      </c>
    </row>
    <row r="4" customFormat="false" ht="12.75" hidden="false" customHeight="false" outlineLevel="0" collapsed="false">
      <c r="A4" s="16" t="n">
        <v>3</v>
      </c>
      <c r="B4" s="526" t="s">
        <v>7</v>
      </c>
      <c r="C4" s="17" t="n">
        <f aca="false">C3+5</f>
        <v>39483</v>
      </c>
      <c r="D4" s="23" t="s">
        <v>732</v>
      </c>
      <c r="E4" s="19" t="s">
        <v>6</v>
      </c>
    </row>
    <row r="5" customFormat="false" ht="12.75" hidden="false" customHeight="false" outlineLevel="0" collapsed="false">
      <c r="A5" s="16" t="n">
        <v>4</v>
      </c>
      <c r="B5" s="526" t="s">
        <v>576</v>
      </c>
      <c r="C5" s="17" t="n">
        <f aca="false">C4+2</f>
        <v>39485</v>
      </c>
      <c r="D5" s="23" t="s">
        <v>733</v>
      </c>
      <c r="E5" s="19" t="s">
        <v>6</v>
      </c>
    </row>
    <row r="6" customFormat="false" ht="12.75" hidden="false" customHeight="false" outlineLevel="0" collapsed="false">
      <c r="A6" s="16" t="n">
        <v>5</v>
      </c>
      <c r="B6" s="526" t="s">
        <v>7</v>
      </c>
      <c r="C6" s="17" t="n">
        <f aca="false">C5+5</f>
        <v>39490</v>
      </c>
      <c r="D6" s="23" t="s">
        <v>733</v>
      </c>
      <c r="E6" s="19" t="s">
        <v>6</v>
      </c>
    </row>
    <row r="7" customFormat="false" ht="12.75" hidden="false" customHeight="false" outlineLevel="0" collapsed="false">
      <c r="A7" s="16" t="n">
        <v>6</v>
      </c>
      <c r="B7" s="526" t="s">
        <v>576</v>
      </c>
      <c r="C7" s="17" t="n">
        <f aca="false">C6+2</f>
        <v>39492</v>
      </c>
      <c r="D7" s="23" t="s">
        <v>734</v>
      </c>
      <c r="E7" s="19" t="s">
        <v>6</v>
      </c>
    </row>
    <row r="8" customFormat="false" ht="12.75" hidden="false" customHeight="false" outlineLevel="0" collapsed="false">
      <c r="A8" s="16" t="n">
        <v>7</v>
      </c>
      <c r="B8" s="526" t="s">
        <v>7</v>
      </c>
      <c r="C8" s="17" t="n">
        <f aca="false">C7+5</f>
        <v>39497</v>
      </c>
      <c r="D8" s="23" t="s">
        <v>735</v>
      </c>
      <c r="E8" s="19" t="s">
        <v>6</v>
      </c>
    </row>
    <row r="9" customFormat="false" ht="12.75" hidden="false" customHeight="false" outlineLevel="0" collapsed="false">
      <c r="A9" s="16" t="n">
        <v>8</v>
      </c>
      <c r="B9" s="526" t="s">
        <v>576</v>
      </c>
      <c r="C9" s="17" t="n">
        <f aca="false">C8+2</f>
        <v>39499</v>
      </c>
      <c r="D9" s="23" t="s">
        <v>736</v>
      </c>
      <c r="E9" s="19" t="s">
        <v>737</v>
      </c>
    </row>
    <row r="10" customFormat="false" ht="12.75" hidden="false" customHeight="false" outlineLevel="0" collapsed="false">
      <c r="A10" s="16" t="n">
        <v>9</v>
      </c>
      <c r="B10" s="526" t="s">
        <v>7</v>
      </c>
      <c r="C10" s="17" t="n">
        <f aca="false">C9+5</f>
        <v>39504</v>
      </c>
      <c r="D10" s="23" t="s">
        <v>738</v>
      </c>
      <c r="E10" s="19"/>
    </row>
    <row r="11" customFormat="false" ht="12.75" hidden="false" customHeight="false" outlineLevel="0" collapsed="false">
      <c r="A11" s="16" t="n">
        <v>10</v>
      </c>
      <c r="B11" s="526" t="s">
        <v>576</v>
      </c>
      <c r="C11" s="17" t="n">
        <f aca="false">C10+2</f>
        <v>39506</v>
      </c>
      <c r="D11" s="23" t="s">
        <v>738</v>
      </c>
      <c r="E11" s="31" t="s">
        <v>822</v>
      </c>
    </row>
    <row r="12" customFormat="false" ht="12.75" hidden="false" customHeight="false" outlineLevel="0" collapsed="false">
      <c r="A12" s="16" t="n">
        <v>11</v>
      </c>
      <c r="B12" s="526" t="s">
        <v>7</v>
      </c>
      <c r="C12" s="17" t="n">
        <f aca="false">C11+5</f>
        <v>39511</v>
      </c>
      <c r="D12" s="23" t="s">
        <v>741</v>
      </c>
      <c r="E12" s="31"/>
    </row>
    <row r="13" customFormat="false" ht="12.75" hidden="false" customHeight="false" outlineLevel="0" collapsed="false">
      <c r="A13" s="16" t="n">
        <v>12</v>
      </c>
      <c r="B13" s="526" t="s">
        <v>576</v>
      </c>
      <c r="C13" s="17" t="n">
        <f aca="false">C12+2</f>
        <v>39513</v>
      </c>
      <c r="D13" s="23" t="s">
        <v>738</v>
      </c>
      <c r="E13" s="31"/>
    </row>
    <row r="14" customFormat="false" ht="12.75" hidden="false" customHeight="false" outlineLevel="0" collapsed="false">
      <c r="A14" s="16" t="n">
        <v>13</v>
      </c>
      <c r="B14" s="526" t="s">
        <v>7</v>
      </c>
      <c r="C14" s="17" t="n">
        <f aca="false">C13+5</f>
        <v>39518</v>
      </c>
      <c r="D14" s="23" t="s">
        <v>839</v>
      </c>
      <c r="E14" s="19"/>
      <c r="G14" s="138" t="s">
        <v>840</v>
      </c>
    </row>
    <row r="15" customFormat="false" ht="12.75" hidden="false" customHeight="false" outlineLevel="0" collapsed="false">
      <c r="A15" s="16" t="n">
        <v>14</v>
      </c>
      <c r="B15" s="526" t="s">
        <v>576</v>
      </c>
      <c r="C15" s="17" t="n">
        <f aca="false">C14+2</f>
        <v>39520</v>
      </c>
      <c r="D15" s="23" t="s">
        <v>839</v>
      </c>
      <c r="E15" s="29"/>
    </row>
    <row r="16" customFormat="false" ht="12.75" hidden="false" customHeight="false" outlineLevel="0" collapsed="false">
      <c r="A16" s="16" t="n">
        <v>15</v>
      </c>
      <c r="B16" s="526" t="s">
        <v>7</v>
      </c>
      <c r="C16" s="17" t="n">
        <f aca="false">C15+5</f>
        <v>39525</v>
      </c>
      <c r="D16" s="31" t="s">
        <v>45</v>
      </c>
      <c r="E16" s="31"/>
    </row>
    <row r="17" customFormat="false" ht="12.75" hidden="false" customHeight="false" outlineLevel="0" collapsed="false">
      <c r="A17" s="16" t="n">
        <v>16</v>
      </c>
      <c r="B17" s="526" t="s">
        <v>576</v>
      </c>
      <c r="C17" s="17" t="n">
        <f aca="false">C16+2</f>
        <v>39527</v>
      </c>
      <c r="D17" s="31"/>
      <c r="E17" s="31"/>
    </row>
    <row r="18" customFormat="false" ht="12.75" hidden="false" customHeight="false" outlineLevel="0" collapsed="false">
      <c r="A18" s="16" t="n">
        <v>17</v>
      </c>
      <c r="B18" s="526" t="s">
        <v>7</v>
      </c>
      <c r="C18" s="17" t="n">
        <f aca="false">C17+5</f>
        <v>39532</v>
      </c>
      <c r="D18" s="23" t="s">
        <v>585</v>
      </c>
      <c r="E18" s="19"/>
    </row>
    <row r="19" customFormat="false" ht="12.75" hidden="false" customHeight="false" outlineLevel="0" collapsed="false">
      <c r="A19" s="16" t="n">
        <v>18</v>
      </c>
      <c r="B19" s="526" t="s">
        <v>576</v>
      </c>
      <c r="C19" s="17" t="n">
        <f aca="false">C18+2</f>
        <v>39534</v>
      </c>
      <c r="D19" s="23" t="s">
        <v>742</v>
      </c>
      <c r="E19" s="19"/>
    </row>
    <row r="20" customFormat="false" ht="12.75" hidden="false" customHeight="false" outlineLevel="0" collapsed="false">
      <c r="A20" s="30" t="n">
        <v>19</v>
      </c>
      <c r="B20" s="473" t="s">
        <v>7</v>
      </c>
      <c r="C20" s="536" t="n">
        <f aca="false">C19+5</f>
        <v>39539</v>
      </c>
      <c r="D20" s="23" t="s">
        <v>743</v>
      </c>
      <c r="E20" s="19"/>
    </row>
    <row r="21" customFormat="false" ht="12.75" hidden="false" customHeight="false" outlineLevel="0" collapsed="false">
      <c r="A21" s="16" t="n">
        <v>20</v>
      </c>
      <c r="B21" s="526" t="s">
        <v>576</v>
      </c>
      <c r="C21" s="17" t="n">
        <f aca="false">C20+2</f>
        <v>39541</v>
      </c>
      <c r="D21" s="23" t="s">
        <v>744</v>
      </c>
      <c r="E21" s="19"/>
    </row>
    <row r="22" customFormat="false" ht="12.75" hidden="false" customHeight="false" outlineLevel="0" collapsed="false">
      <c r="A22" s="16" t="n">
        <v>21</v>
      </c>
      <c r="B22" s="526" t="s">
        <v>7</v>
      </c>
      <c r="C22" s="17" t="n">
        <f aca="false">C21+5</f>
        <v>39546</v>
      </c>
      <c r="D22" s="23" t="s">
        <v>841</v>
      </c>
      <c r="E22" s="19"/>
    </row>
    <row r="23" customFormat="false" ht="12.75" hidden="false" customHeight="false" outlineLevel="0" collapsed="false">
      <c r="A23" s="16" t="n">
        <v>22</v>
      </c>
      <c r="B23" s="526" t="s">
        <v>576</v>
      </c>
      <c r="C23" s="17" t="n">
        <f aca="false">C22+2</f>
        <v>39548</v>
      </c>
      <c r="D23" s="23" t="s">
        <v>823</v>
      </c>
      <c r="E23" s="19"/>
    </row>
    <row r="24" customFormat="false" ht="12.75" hidden="false" customHeight="true" outlineLevel="0" collapsed="false">
      <c r="A24" s="16" t="n">
        <v>23</v>
      </c>
      <c r="B24" s="526" t="s">
        <v>7</v>
      </c>
      <c r="C24" s="17" t="n">
        <f aca="false">C23+5</f>
        <v>39553</v>
      </c>
      <c r="D24" s="529" t="s">
        <v>830</v>
      </c>
      <c r="E24" s="537" t="s">
        <v>831</v>
      </c>
    </row>
    <row r="25" customFormat="false" ht="12.75" hidden="false" customHeight="false" outlineLevel="0" collapsed="false">
      <c r="A25" s="16" t="n">
        <v>24</v>
      </c>
      <c r="B25" s="526" t="s">
        <v>576</v>
      </c>
      <c r="C25" s="17" t="n">
        <f aca="false">C24+2</f>
        <v>39555</v>
      </c>
      <c r="D25" s="529"/>
      <c r="E25" s="537"/>
    </row>
    <row r="26" customFormat="false" ht="12.75" hidden="false" customHeight="false" outlineLevel="0" collapsed="false">
      <c r="A26" s="16" t="n">
        <v>25</v>
      </c>
      <c r="B26" s="526" t="s">
        <v>7</v>
      </c>
      <c r="C26" s="17" t="n">
        <f aca="false">C25+5</f>
        <v>39560</v>
      </c>
      <c r="D26" s="529"/>
      <c r="E26" s="25" t="s">
        <v>832</v>
      </c>
    </row>
    <row r="27" customFormat="false" ht="12.75" hidden="false" customHeight="false" outlineLevel="0" collapsed="false">
      <c r="A27" s="16" t="n">
        <v>26</v>
      </c>
      <c r="B27" s="526" t="s">
        <v>576</v>
      </c>
      <c r="C27" s="17" t="n">
        <f aca="false">C26+2</f>
        <v>39562</v>
      </c>
      <c r="D27" s="23" t="s">
        <v>746</v>
      </c>
      <c r="E27" s="19"/>
    </row>
    <row r="28" customFormat="false" ht="12.75" hidden="false" customHeight="false" outlineLevel="0" collapsed="false">
      <c r="A28" s="16" t="n">
        <v>27</v>
      </c>
      <c r="B28" s="526" t="s">
        <v>7</v>
      </c>
      <c r="C28" s="17" t="n">
        <f aca="false">C27+5</f>
        <v>39567</v>
      </c>
      <c r="D28" s="23" t="s">
        <v>746</v>
      </c>
      <c r="E28" s="19"/>
    </row>
    <row r="29" customFormat="false" ht="12.75" hidden="false" customHeight="false" outlineLevel="0" collapsed="false">
      <c r="A29" s="16" t="n">
        <v>28</v>
      </c>
      <c r="B29" s="526" t="s">
        <v>576</v>
      </c>
      <c r="C29" s="17" t="n">
        <f aca="false">C28+2</f>
        <v>39569</v>
      </c>
      <c r="D29" s="27" t="s">
        <v>381</v>
      </c>
      <c r="E29" s="27"/>
    </row>
    <row r="30" customFormat="false" ht="12.75" hidden="false" customHeight="false" outlineLevel="0" collapsed="false">
      <c r="A30" s="16" t="n">
        <v>29</v>
      </c>
      <c r="B30" s="526" t="s">
        <v>7</v>
      </c>
      <c r="C30" s="17" t="n">
        <f aca="false">C29+5</f>
        <v>39574</v>
      </c>
      <c r="D30" s="23" t="s">
        <v>842</v>
      </c>
      <c r="E30" s="19"/>
    </row>
    <row r="31" customFormat="false" ht="12.75" hidden="false" customHeight="false" outlineLevel="0" collapsed="false">
      <c r="A31" s="16" t="n">
        <v>30</v>
      </c>
      <c r="B31" s="526" t="s">
        <v>576</v>
      </c>
      <c r="C31" s="17" t="n">
        <f aca="false">C30+2</f>
        <v>39576</v>
      </c>
      <c r="D31" s="23" t="s">
        <v>843</v>
      </c>
      <c r="E31" s="19"/>
    </row>
    <row r="32" customFormat="false" ht="12.75" hidden="false" customHeight="false" outlineLevel="0" collapsed="false">
      <c r="A32" s="16" t="n">
        <v>31</v>
      </c>
      <c r="B32" s="526" t="s">
        <v>7</v>
      </c>
      <c r="C32" s="17" t="n">
        <f aca="false">C31+5</f>
        <v>39581</v>
      </c>
      <c r="D32" s="23" t="s">
        <v>843</v>
      </c>
      <c r="E32" s="19"/>
    </row>
    <row r="33" customFormat="false" ht="12.75" hidden="false" customHeight="false" outlineLevel="0" collapsed="false">
      <c r="A33" s="16" t="n">
        <v>32</v>
      </c>
      <c r="B33" s="526" t="s">
        <v>576</v>
      </c>
      <c r="C33" s="17" t="n">
        <f aca="false">C32+2</f>
        <v>39583</v>
      </c>
      <c r="D33" s="27" t="s">
        <v>381</v>
      </c>
      <c r="E33" s="27"/>
    </row>
    <row r="34" customFormat="false" ht="12.75" hidden="false" customHeight="false" outlineLevel="0" collapsed="false">
      <c r="A34" s="16" t="n">
        <v>33</v>
      </c>
      <c r="B34" s="526" t="s">
        <v>7</v>
      </c>
      <c r="C34" s="17" t="n">
        <f aca="false">C33+5</f>
        <v>39588</v>
      </c>
      <c r="D34" s="23" t="s">
        <v>844</v>
      </c>
      <c r="E34" s="19"/>
    </row>
    <row r="35" customFormat="false" ht="12.75" hidden="false" customHeight="false" outlineLevel="0" collapsed="false">
      <c r="A35" s="16" t="n">
        <v>34</v>
      </c>
      <c r="B35" s="526" t="s">
        <v>576</v>
      </c>
      <c r="C35" s="17" t="n">
        <f aca="false">C34+2</f>
        <v>39590</v>
      </c>
      <c r="D35" s="23" t="s">
        <v>845</v>
      </c>
      <c r="E35" s="19"/>
    </row>
    <row r="36" customFormat="false" ht="12.75" hidden="false" customHeight="false" outlineLevel="0" collapsed="false">
      <c r="A36" s="16" t="n">
        <v>35</v>
      </c>
      <c r="B36" s="526" t="s">
        <v>7</v>
      </c>
      <c r="C36" s="17" t="n">
        <f aca="false">C35+5</f>
        <v>39595</v>
      </c>
      <c r="D36" s="232" t="s">
        <v>846</v>
      </c>
      <c r="E36" s="232"/>
    </row>
    <row r="37" customFormat="false" ht="12.75" hidden="false" customHeight="false" outlineLevel="0" collapsed="false">
      <c r="A37" s="16" t="n">
        <v>36</v>
      </c>
      <c r="B37" s="526" t="s">
        <v>576</v>
      </c>
      <c r="C37" s="17" t="n">
        <f aca="false">C36+2</f>
        <v>39597</v>
      </c>
      <c r="D37" s="232"/>
      <c r="E37" s="232"/>
    </row>
    <row r="38" customFormat="false" ht="13.5" hidden="false" customHeight="false" outlineLevel="0" collapsed="false">
      <c r="A38" s="35" t="n">
        <v>37</v>
      </c>
      <c r="B38" s="534" t="s">
        <v>7</v>
      </c>
      <c r="C38" s="36" t="n">
        <f aca="false">C37+5</f>
        <v>39602</v>
      </c>
      <c r="D38" s="232"/>
      <c r="E38" s="232"/>
    </row>
    <row r="40" customFormat="false" ht="13.5" hidden="false" customHeight="false" outlineLevel="0" collapsed="false">
      <c r="A40" s="538" t="s">
        <v>66</v>
      </c>
      <c r="B40" s="538"/>
      <c r="C40" s="538"/>
      <c r="D40" s="538"/>
      <c r="E40" s="538"/>
    </row>
    <row r="41" customFormat="false" ht="13.5" hidden="false" customHeight="false" outlineLevel="0" collapsed="false">
      <c r="A41" s="240" t="s">
        <v>67</v>
      </c>
      <c r="B41" s="6" t="s">
        <v>71</v>
      </c>
      <c r="C41" s="7" t="s">
        <v>277</v>
      </c>
      <c r="D41" s="7" t="s">
        <v>69</v>
      </c>
      <c r="E41" s="8" t="s">
        <v>70</v>
      </c>
    </row>
    <row r="42" customFormat="false" ht="38.25" hidden="false" customHeight="false" outlineLevel="0" collapsed="false">
      <c r="A42" s="401" t="n">
        <v>1</v>
      </c>
      <c r="B42" s="133" t="s">
        <v>75</v>
      </c>
      <c r="C42" s="50" t="n">
        <v>39493</v>
      </c>
      <c r="D42" s="51" t="s">
        <v>752</v>
      </c>
      <c r="E42" s="436" t="s">
        <v>753</v>
      </c>
    </row>
    <row r="43" customFormat="false" ht="38.25" hidden="false" customHeight="false" outlineLevel="0" collapsed="false">
      <c r="A43" s="58" t="n">
        <v>2</v>
      </c>
      <c r="B43" s="135" t="s">
        <v>75</v>
      </c>
      <c r="C43" s="59" t="n">
        <v>39493</v>
      </c>
      <c r="D43" s="67" t="s">
        <v>754</v>
      </c>
      <c r="E43" s="303" t="s">
        <v>753</v>
      </c>
    </row>
    <row r="44" customFormat="false" ht="26.25" hidden="false" customHeight="false" outlineLevel="0" collapsed="false">
      <c r="A44" s="100" t="n">
        <v>3</v>
      </c>
      <c r="B44" s="267" t="s">
        <v>75</v>
      </c>
      <c r="C44" s="102" t="n">
        <v>39511</v>
      </c>
      <c r="D44" s="491" t="s">
        <v>755</v>
      </c>
      <c r="E44" s="539" t="s">
        <v>670</v>
      </c>
    </row>
    <row r="45" customFormat="false" ht="25.5" hidden="false" customHeight="false" outlineLevel="0" collapsed="false">
      <c r="A45" s="49" t="n">
        <v>4</v>
      </c>
      <c r="B45" s="133" t="s">
        <v>75</v>
      </c>
      <c r="C45" s="50" t="n">
        <v>39535</v>
      </c>
      <c r="D45" s="51" t="s">
        <v>756</v>
      </c>
      <c r="E45" s="422" t="s">
        <v>668</v>
      </c>
    </row>
    <row r="46" customFormat="false" ht="26.25" hidden="false" customHeight="false" outlineLevel="0" collapsed="false">
      <c r="A46" s="72" t="n">
        <v>5</v>
      </c>
      <c r="B46" s="467" t="s">
        <v>75</v>
      </c>
      <c r="C46" s="468" t="n">
        <v>39551</v>
      </c>
      <c r="D46" s="494" t="s">
        <v>757</v>
      </c>
      <c r="E46" s="540" t="s">
        <v>668</v>
      </c>
    </row>
    <row r="47" customFormat="false" ht="13.5" hidden="false" customHeight="false" outlineLevel="0" collapsed="false">
      <c r="A47" s="437" t="n">
        <v>6</v>
      </c>
      <c r="B47" s="541" t="s">
        <v>75</v>
      </c>
      <c r="C47" s="433" t="s">
        <v>788</v>
      </c>
      <c r="D47" s="434" t="s">
        <v>758</v>
      </c>
      <c r="E47" s="435" t="s">
        <v>708</v>
      </c>
    </row>
  </sheetData>
  <mergeCells count="8">
    <mergeCell ref="E11:E13"/>
    <mergeCell ref="D16:E17"/>
    <mergeCell ref="D24:D26"/>
    <mergeCell ref="E24:E25"/>
    <mergeCell ref="D29:E29"/>
    <mergeCell ref="D33:E33"/>
    <mergeCell ref="D36:E38"/>
    <mergeCell ref="A40:E40"/>
  </mergeCells>
  <printOptions headings="false" gridLines="false" gridLinesSet="true" horizontalCentered="true" verticalCentered="false"/>
  <pageMargins left="0.7875" right="0.7875" top="0.984027777777778" bottom="0.98402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&amp;C&amp;12SISTEMAS BASADOS EN CONOCIMIENTO
PLAN DE TRABAJO X SESION
&amp;11SECUENCIA 6CV7</oddHeader>
    <oddFooter>&amp;L&amp;P/&amp;N
&amp;D&amp;R&amp;A/&amp;F</oddFooter>
  </headerFooter>
  <rowBreaks count="1" manualBreakCount="1">
    <brk id="38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K53" activeCellId="0" sqref="K53"/>
    </sheetView>
  </sheetViews>
  <sheetFormatPr defaultRowHeight="12.75" zeroHeight="false" outlineLevelRow="0" outlineLevelCol="0"/>
  <cols>
    <col collapsed="false" customWidth="true" hidden="false" outlineLevel="0" max="1" min="1" style="138" width="7.15"/>
    <col collapsed="false" customWidth="true" hidden="false" outlineLevel="0" max="2" min="2" style="138" width="9.71"/>
    <col collapsed="false" customWidth="true" hidden="false" outlineLevel="0" max="3" min="3" style="138" width="12.71"/>
    <col collapsed="false" customWidth="true" hidden="false" outlineLevel="0" max="4" min="4" style="138" width="32.42"/>
    <col collapsed="false" customWidth="true" hidden="false" outlineLevel="0" max="5" min="5" style="138" width="19.71"/>
    <col collapsed="false" customWidth="true" hidden="false" outlineLevel="0" max="6" min="6" style="138" width="1.58"/>
    <col collapsed="false" customWidth="true" hidden="true" outlineLevel="0" max="7" min="7" style="138" width="9.71"/>
    <col collapsed="false" customWidth="true" hidden="true" outlineLevel="0" max="8" min="8" style="139" width="12.71"/>
    <col collapsed="false" customWidth="true" hidden="true" outlineLevel="0" max="9" min="9" style="139" width="10.29"/>
    <col collapsed="false" customWidth="true" hidden="true" outlineLevel="0" max="10" min="10" style="138" width="12.71"/>
    <col collapsed="false" customWidth="true" hidden="false" outlineLevel="0" max="11" min="11" style="138" width="6.71"/>
    <col collapsed="false" customWidth="true" hidden="false" outlineLevel="0" max="12" min="12" style="138" width="8"/>
    <col collapsed="false" customWidth="true" hidden="false" outlineLevel="0" max="1025" min="13" style="138" width="11.42"/>
  </cols>
  <sheetData>
    <row r="1" customFormat="false" ht="26.25" hidden="false" customHeight="false" outlineLevel="0" collapsed="false">
      <c r="A1" s="140" t="s">
        <v>0</v>
      </c>
      <c r="B1" s="141" t="s">
        <v>4</v>
      </c>
      <c r="C1" s="141" t="s">
        <v>1</v>
      </c>
      <c r="D1" s="141" t="s">
        <v>142</v>
      </c>
      <c r="E1" s="142" t="s">
        <v>143</v>
      </c>
      <c r="F1" s="47"/>
      <c r="G1" s="47" t="s">
        <v>144</v>
      </c>
      <c r="H1" s="47" t="s">
        <v>145</v>
      </c>
      <c r="I1" s="47" t="s">
        <v>146</v>
      </c>
      <c r="J1" s="47" t="s">
        <v>145</v>
      </c>
      <c r="L1" s="7"/>
    </row>
    <row r="2" customFormat="false" ht="12.75" hidden="false" customHeight="false" outlineLevel="0" collapsed="false">
      <c r="A2" s="143" t="n">
        <v>1</v>
      </c>
      <c r="B2" s="144" t="s">
        <v>147</v>
      </c>
      <c r="C2" s="145" t="n">
        <v>43320</v>
      </c>
      <c r="D2" s="146" t="s">
        <v>148</v>
      </c>
      <c r="E2" s="147" t="s">
        <v>6</v>
      </c>
      <c r="G2" s="148" t="n">
        <v>42255</v>
      </c>
      <c r="H2" s="149" t="s">
        <v>7</v>
      </c>
      <c r="I2" s="148" t="n">
        <v>42255</v>
      </c>
      <c r="J2" s="138" t="s">
        <v>7</v>
      </c>
      <c r="K2" s="138" t="n">
        <f aca="false">9-1.5</f>
        <v>7.5</v>
      </c>
    </row>
    <row r="3" customFormat="false" ht="12.75" hidden="false" customHeight="false" outlineLevel="0" collapsed="false">
      <c r="A3" s="16" t="n">
        <v>2</v>
      </c>
      <c r="B3" s="20" t="s">
        <v>149</v>
      </c>
      <c r="C3" s="17" t="n">
        <f aca="false">C2+1</f>
        <v>43321</v>
      </c>
      <c r="D3" s="24" t="s">
        <v>150</v>
      </c>
      <c r="E3" s="25" t="s">
        <v>6</v>
      </c>
      <c r="G3" s="148" t="n">
        <f aca="false">G2+2</f>
        <v>42257</v>
      </c>
      <c r="H3" s="149" t="s">
        <v>151</v>
      </c>
      <c r="I3" s="148" t="n">
        <f aca="false">I2+3</f>
        <v>42258</v>
      </c>
      <c r="J3" s="138" t="s">
        <v>152</v>
      </c>
      <c r="K3" s="138" t="n">
        <f aca="false">K2-1.5</f>
        <v>6</v>
      </c>
    </row>
    <row r="4" customFormat="false" ht="14.25" hidden="false" customHeight="false" outlineLevel="0" collapsed="false">
      <c r="A4" s="16" t="n">
        <v>3</v>
      </c>
      <c r="B4" s="20" t="s">
        <v>147</v>
      </c>
      <c r="C4" s="17" t="n">
        <f aca="false">C3+6</f>
        <v>43327</v>
      </c>
      <c r="D4" s="24" t="s">
        <v>153</v>
      </c>
      <c r="E4" s="150" t="s">
        <v>6</v>
      </c>
      <c r="K4" s="138" t="n">
        <f aca="false">K3-1.5</f>
        <v>4.5</v>
      </c>
    </row>
    <row r="5" customFormat="false" ht="12.75" hidden="false" customHeight="false" outlineLevel="0" collapsed="false">
      <c r="A5" s="16" t="n">
        <v>4</v>
      </c>
      <c r="B5" s="20" t="s">
        <v>149</v>
      </c>
      <c r="C5" s="17" t="n">
        <f aca="false">C4+1</f>
        <v>43328</v>
      </c>
      <c r="D5" s="24" t="s">
        <v>154</v>
      </c>
      <c r="E5" s="25" t="s">
        <v>6</v>
      </c>
      <c r="G5" s="148" t="n">
        <f aca="false">G3+5</f>
        <v>42262</v>
      </c>
      <c r="H5" s="149" t="s">
        <v>7</v>
      </c>
      <c r="I5" s="148" t="n">
        <f aca="false">I3+4</f>
        <v>42262</v>
      </c>
      <c r="J5" s="138" t="s">
        <v>7</v>
      </c>
      <c r="K5" s="138" t="n">
        <f aca="false">K3-1.5</f>
        <v>4.5</v>
      </c>
      <c r="L5" s="151"/>
    </row>
    <row r="6" customFormat="false" ht="12.75" hidden="false" customHeight="false" outlineLevel="0" collapsed="false">
      <c r="A6" s="16" t="n">
        <v>5</v>
      </c>
      <c r="B6" s="20" t="s">
        <v>147</v>
      </c>
      <c r="C6" s="17" t="n">
        <f aca="false">C5+6</f>
        <v>43334</v>
      </c>
      <c r="D6" s="24" t="s">
        <v>155</v>
      </c>
      <c r="E6" s="22" t="s">
        <v>6</v>
      </c>
      <c r="G6" s="148" t="n">
        <f aca="false">G5+2</f>
        <v>42264</v>
      </c>
      <c r="H6" s="149" t="s">
        <v>151</v>
      </c>
      <c r="I6" s="148" t="n">
        <f aca="false">I5+3</f>
        <v>42265</v>
      </c>
      <c r="J6" s="138" t="s">
        <v>152</v>
      </c>
      <c r="K6" s="138" t="n">
        <f aca="false">K5-1.5</f>
        <v>3</v>
      </c>
      <c r="L6" s="151"/>
    </row>
    <row r="7" customFormat="false" ht="12.75" hidden="false" customHeight="false" outlineLevel="0" collapsed="false">
      <c r="A7" s="16" t="n">
        <v>6</v>
      </c>
      <c r="B7" s="20" t="s">
        <v>149</v>
      </c>
      <c r="C7" s="17" t="n">
        <f aca="false">C6+1</f>
        <v>43335</v>
      </c>
      <c r="D7" s="24" t="s">
        <v>156</v>
      </c>
      <c r="E7" s="22" t="s">
        <v>6</v>
      </c>
      <c r="G7" s="148" t="n">
        <f aca="false">G6+5</f>
        <v>42269</v>
      </c>
      <c r="H7" s="149" t="s">
        <v>7</v>
      </c>
      <c r="I7" s="148" t="n">
        <f aca="false">I6+4</f>
        <v>42269</v>
      </c>
      <c r="J7" s="138" t="s">
        <v>7</v>
      </c>
      <c r="K7" s="138" t="n">
        <f aca="false">K6-1.5</f>
        <v>1.5</v>
      </c>
    </row>
    <row r="8" customFormat="false" ht="12.75" hidden="false" customHeight="false" outlineLevel="0" collapsed="false">
      <c r="A8" s="16" t="n">
        <v>7</v>
      </c>
      <c r="B8" s="20" t="s">
        <v>147</v>
      </c>
      <c r="C8" s="17" t="n">
        <f aca="false">C7+6</f>
        <v>43341</v>
      </c>
      <c r="D8" s="24" t="s">
        <v>157</v>
      </c>
      <c r="E8" s="25" t="s">
        <v>6</v>
      </c>
      <c r="G8" s="148" t="n">
        <f aca="false">G7+2</f>
        <v>42271</v>
      </c>
      <c r="H8" s="149" t="s">
        <v>151</v>
      </c>
      <c r="I8" s="148" t="n">
        <f aca="false">I7+3</f>
        <v>42272</v>
      </c>
      <c r="J8" s="138" t="s">
        <v>152</v>
      </c>
      <c r="K8" s="138" t="n">
        <f aca="false">K7-1.5</f>
        <v>0</v>
      </c>
    </row>
    <row r="9" customFormat="false" ht="12.75" hidden="false" customHeight="false" outlineLevel="0" collapsed="false">
      <c r="A9" s="16" t="n">
        <v>8</v>
      </c>
      <c r="B9" s="20" t="s">
        <v>149</v>
      </c>
      <c r="C9" s="17" t="n">
        <f aca="false">C8+1</f>
        <v>43342</v>
      </c>
      <c r="D9" s="24" t="s">
        <v>158</v>
      </c>
      <c r="E9" s="25" t="s">
        <v>159</v>
      </c>
      <c r="G9" s="148" t="n">
        <f aca="false">G8+5</f>
        <v>42276</v>
      </c>
      <c r="H9" s="149" t="s">
        <v>7</v>
      </c>
      <c r="I9" s="148" t="n">
        <f aca="false">I8+4</f>
        <v>42276</v>
      </c>
      <c r="J9" s="138" t="s">
        <v>7</v>
      </c>
      <c r="K9" s="138" t="n">
        <f aca="false">1.5+1+4.5+2-1</f>
        <v>8</v>
      </c>
    </row>
    <row r="10" customFormat="false" ht="12.75" hidden="false" customHeight="false" outlineLevel="0" collapsed="false">
      <c r="A10" s="16" t="n">
        <v>9</v>
      </c>
      <c r="B10" s="20" t="s">
        <v>147</v>
      </c>
      <c r="C10" s="17" t="n">
        <f aca="false">C9+6</f>
        <v>43348</v>
      </c>
      <c r="D10" s="24" t="s">
        <v>160</v>
      </c>
      <c r="E10" s="25" t="s">
        <v>6</v>
      </c>
      <c r="G10" s="148" t="n">
        <f aca="false">G9+2</f>
        <v>42278</v>
      </c>
      <c r="H10" s="149" t="s">
        <v>151</v>
      </c>
      <c r="I10" s="148" t="n">
        <f aca="false">I9+3</f>
        <v>42279</v>
      </c>
      <c r="J10" s="138" t="s">
        <v>152</v>
      </c>
      <c r="K10" s="138" t="n">
        <f aca="false">K9-2</f>
        <v>6</v>
      </c>
    </row>
    <row r="11" customFormat="false" ht="12.75" hidden="false" customHeight="false" outlineLevel="0" collapsed="false">
      <c r="A11" s="16" t="n">
        <v>10</v>
      </c>
      <c r="B11" s="20" t="s">
        <v>149</v>
      </c>
      <c r="C11" s="17" t="n">
        <f aca="false">C10+1</f>
        <v>43349</v>
      </c>
      <c r="D11" s="152" t="s">
        <v>161</v>
      </c>
      <c r="E11" s="25" t="s">
        <v>6</v>
      </c>
      <c r="G11" s="148" t="n">
        <f aca="false">G10+5</f>
        <v>42283</v>
      </c>
      <c r="H11" s="149" t="s">
        <v>7</v>
      </c>
      <c r="I11" s="148" t="n">
        <f aca="false">I10+4</f>
        <v>42283</v>
      </c>
      <c r="J11" s="138" t="s">
        <v>7</v>
      </c>
      <c r="K11" s="138" t="n">
        <f aca="false">K10-1</f>
        <v>5</v>
      </c>
    </row>
    <row r="12" customFormat="false" ht="12.75" hidden="false" customHeight="false" outlineLevel="0" collapsed="false">
      <c r="A12" s="16" t="n">
        <v>11</v>
      </c>
      <c r="B12" s="20" t="s">
        <v>147</v>
      </c>
      <c r="C12" s="17" t="n">
        <f aca="false">C11+6</f>
        <v>43355</v>
      </c>
      <c r="D12" s="24" t="s">
        <v>162</v>
      </c>
      <c r="E12" s="25" t="s">
        <v>6</v>
      </c>
      <c r="G12" s="148" t="n">
        <f aca="false">G11+2</f>
        <v>42285</v>
      </c>
      <c r="H12" s="149" t="s">
        <v>151</v>
      </c>
      <c r="I12" s="148" t="n">
        <f aca="false">I11+3</f>
        <v>42286</v>
      </c>
      <c r="J12" s="138" t="s">
        <v>152</v>
      </c>
      <c r="K12" s="138" t="n">
        <f aca="false">K11-2</f>
        <v>3</v>
      </c>
    </row>
    <row r="13" customFormat="false" ht="12.75" hidden="false" customHeight="false" outlineLevel="0" collapsed="false">
      <c r="A13" s="16" t="n">
        <v>12</v>
      </c>
      <c r="B13" s="20" t="s">
        <v>149</v>
      </c>
      <c r="C13" s="17" t="n">
        <f aca="false">C12+1</f>
        <v>43356</v>
      </c>
      <c r="D13" s="24" t="s">
        <v>162</v>
      </c>
      <c r="E13" s="25" t="s">
        <v>6</v>
      </c>
      <c r="G13" s="148" t="n">
        <f aca="false">G12+5</f>
        <v>42290</v>
      </c>
      <c r="H13" s="149" t="s">
        <v>7</v>
      </c>
      <c r="I13" s="148" t="n">
        <f aca="false">I12+4</f>
        <v>42290</v>
      </c>
      <c r="J13" s="138" t="s">
        <v>7</v>
      </c>
      <c r="K13" s="138" t="n">
        <f aca="false">K12-1</f>
        <v>2</v>
      </c>
    </row>
    <row r="14" customFormat="false" ht="12.75" hidden="false" customHeight="false" outlineLevel="0" collapsed="false">
      <c r="A14" s="16" t="n">
        <v>13</v>
      </c>
      <c r="B14" s="20" t="s">
        <v>147</v>
      </c>
      <c r="C14" s="17" t="n">
        <f aca="false">C13+6</f>
        <v>43362</v>
      </c>
      <c r="D14" s="33" t="s">
        <v>163</v>
      </c>
      <c r="E14" s="153" t="s">
        <v>6</v>
      </c>
      <c r="G14" s="148" t="n">
        <f aca="false">G13+2</f>
        <v>42292</v>
      </c>
      <c r="H14" s="149" t="s">
        <v>151</v>
      </c>
      <c r="I14" s="148" t="n">
        <f aca="false">I13+3</f>
        <v>42293</v>
      </c>
      <c r="J14" s="138" t="s">
        <v>152</v>
      </c>
      <c r="K14" s="138" t="n">
        <f aca="false">K13-2</f>
        <v>0</v>
      </c>
    </row>
    <row r="15" customFormat="false" ht="12.75" hidden="false" customHeight="false" outlineLevel="0" collapsed="false">
      <c r="A15" s="16" t="n">
        <v>14</v>
      </c>
      <c r="B15" s="20" t="s">
        <v>149</v>
      </c>
      <c r="C15" s="17" t="n">
        <f aca="false">C14+1</f>
        <v>43363</v>
      </c>
      <c r="D15" s="24" t="s">
        <v>164</v>
      </c>
      <c r="E15" s="22" t="s">
        <v>6</v>
      </c>
      <c r="G15" s="148" t="n">
        <f aca="false">G14+5</f>
        <v>42297</v>
      </c>
      <c r="H15" s="149" t="s">
        <v>7</v>
      </c>
      <c r="I15" s="148" t="n">
        <f aca="false">I14+4</f>
        <v>42297</v>
      </c>
      <c r="J15" s="138" t="s">
        <v>7</v>
      </c>
      <c r="K15" s="138" t="n">
        <f aca="false">4.5+1.5-1</f>
        <v>5</v>
      </c>
    </row>
    <row r="16" customFormat="false" ht="12.75" hidden="false" customHeight="false" outlineLevel="0" collapsed="false">
      <c r="A16" s="16" t="n">
        <v>15</v>
      </c>
      <c r="B16" s="20" t="s">
        <v>147</v>
      </c>
      <c r="C16" s="17" t="n">
        <f aca="false">C15+6</f>
        <v>43369</v>
      </c>
      <c r="D16" s="24" t="s">
        <v>165</v>
      </c>
      <c r="E16" s="154" t="s">
        <v>6</v>
      </c>
      <c r="G16" s="148" t="n">
        <f aca="false">G15+2</f>
        <v>42299</v>
      </c>
      <c r="H16" s="149" t="s">
        <v>151</v>
      </c>
      <c r="I16" s="148" t="n">
        <f aca="false">I15+3</f>
        <v>42300</v>
      </c>
      <c r="J16" s="138" t="s">
        <v>152</v>
      </c>
      <c r="K16" s="138" t="n">
        <f aca="false">K15-2</f>
        <v>3</v>
      </c>
    </row>
    <row r="17" customFormat="false" ht="12.75" hidden="false" customHeight="false" outlineLevel="0" collapsed="false">
      <c r="A17" s="16" t="n">
        <v>16</v>
      </c>
      <c r="B17" s="20" t="s">
        <v>149</v>
      </c>
      <c r="C17" s="17" t="n">
        <f aca="false">C16+1</f>
        <v>43370</v>
      </c>
      <c r="D17" s="24" t="s">
        <v>166</v>
      </c>
      <c r="E17" s="25" t="s">
        <v>6</v>
      </c>
      <c r="G17" s="148" t="n">
        <f aca="false">G16+5</f>
        <v>42304</v>
      </c>
      <c r="H17" s="149" t="s">
        <v>7</v>
      </c>
      <c r="I17" s="148" t="n">
        <f aca="false">I16+4</f>
        <v>42304</v>
      </c>
      <c r="J17" s="138" t="s">
        <v>7</v>
      </c>
      <c r="K17" s="138" t="n">
        <f aca="false">K16-1</f>
        <v>2</v>
      </c>
    </row>
    <row r="18" customFormat="false" ht="12.75" hidden="false" customHeight="false" outlineLevel="0" collapsed="false">
      <c r="A18" s="16" t="n">
        <v>17</v>
      </c>
      <c r="B18" s="20" t="s">
        <v>147</v>
      </c>
      <c r="C18" s="17" t="n">
        <f aca="false">C17+6</f>
        <v>43376</v>
      </c>
      <c r="D18" s="24" t="s">
        <v>167</v>
      </c>
      <c r="E18" s="154" t="s">
        <v>18</v>
      </c>
      <c r="G18" s="148" t="n">
        <f aca="false">G17+2</f>
        <v>42306</v>
      </c>
      <c r="H18" s="149" t="s">
        <v>151</v>
      </c>
      <c r="I18" s="148" t="n">
        <f aca="false">I17+3</f>
        <v>42307</v>
      </c>
      <c r="J18" s="138" t="s">
        <v>152</v>
      </c>
      <c r="K18" s="138" t="n">
        <f aca="false">K17-2</f>
        <v>0</v>
      </c>
    </row>
    <row r="19" customFormat="false" ht="12.75" hidden="false" customHeight="false" outlineLevel="0" collapsed="false">
      <c r="A19" s="16" t="n">
        <v>18</v>
      </c>
      <c r="B19" s="20" t="s">
        <v>149</v>
      </c>
      <c r="C19" s="17" t="n">
        <f aca="false">C18+1</f>
        <v>43377</v>
      </c>
      <c r="D19" s="24" t="s">
        <v>168</v>
      </c>
      <c r="E19" s="154" t="s">
        <v>6</v>
      </c>
      <c r="G19" s="148" t="n">
        <f aca="false">G18+5</f>
        <v>42311</v>
      </c>
      <c r="H19" s="149" t="s">
        <v>7</v>
      </c>
      <c r="I19" s="148" t="n">
        <f aca="false">I18+4</f>
        <v>42311</v>
      </c>
      <c r="J19" s="138" t="s">
        <v>7</v>
      </c>
      <c r="K19" s="138" t="n">
        <f aca="false">12-2</f>
        <v>10</v>
      </c>
    </row>
    <row r="20" customFormat="false" ht="12.75" hidden="false" customHeight="false" outlineLevel="0" collapsed="false">
      <c r="A20" s="30" t="n">
        <v>19</v>
      </c>
      <c r="B20" s="20" t="s">
        <v>147</v>
      </c>
      <c r="C20" s="17" t="n">
        <f aca="false">C19+6</f>
        <v>43383</v>
      </c>
      <c r="D20" s="24" t="s">
        <v>169</v>
      </c>
      <c r="E20" s="154" t="s">
        <v>6</v>
      </c>
      <c r="G20" s="148" t="n">
        <f aca="false">G19+2</f>
        <v>42313</v>
      </c>
      <c r="H20" s="149" t="s">
        <v>151</v>
      </c>
      <c r="I20" s="148" t="n">
        <f aca="false">I19+3</f>
        <v>42314</v>
      </c>
      <c r="J20" s="138" t="s">
        <v>152</v>
      </c>
      <c r="K20" s="138" t="n">
        <f aca="false">K19-1</f>
        <v>9</v>
      </c>
    </row>
    <row r="21" customFormat="false" ht="12.75" hidden="false" customHeight="false" outlineLevel="0" collapsed="false">
      <c r="A21" s="16" t="n">
        <v>20</v>
      </c>
      <c r="B21" s="20" t="s">
        <v>149</v>
      </c>
      <c r="C21" s="17" t="n">
        <f aca="false">C20+1</f>
        <v>43384</v>
      </c>
      <c r="D21" s="24" t="s">
        <v>169</v>
      </c>
      <c r="E21" s="154" t="s">
        <v>6</v>
      </c>
      <c r="G21" s="148" t="n">
        <f aca="false">G20+5</f>
        <v>42318</v>
      </c>
      <c r="H21" s="149" t="s">
        <v>7</v>
      </c>
      <c r="I21" s="148" t="n">
        <f aca="false">I20+4</f>
        <v>42318</v>
      </c>
      <c r="J21" s="138" t="s">
        <v>7</v>
      </c>
      <c r="K21" s="138" t="n">
        <f aca="false">K20-2</f>
        <v>7</v>
      </c>
    </row>
    <row r="22" customFormat="false" ht="12.75" hidden="false" customHeight="true" outlineLevel="0" collapsed="false">
      <c r="A22" s="16" t="n">
        <v>21</v>
      </c>
      <c r="B22" s="20" t="s">
        <v>147</v>
      </c>
      <c r="C22" s="17" t="n">
        <f aca="false">C21+6</f>
        <v>43390</v>
      </c>
      <c r="D22" s="24" t="s">
        <v>169</v>
      </c>
      <c r="E22" s="154" t="s">
        <v>6</v>
      </c>
      <c r="G22" s="148" t="e">
        <f aca="false">#REF!+5</f>
        <v>#REF!</v>
      </c>
      <c r="H22" s="149" t="s">
        <v>7</v>
      </c>
      <c r="I22" s="148" t="e">
        <f aca="false">#REF!+4</f>
        <v>#REF!</v>
      </c>
      <c r="J22" s="138" t="s">
        <v>7</v>
      </c>
    </row>
    <row r="23" customFormat="false" ht="12.75" hidden="false" customHeight="true" outlineLevel="0" collapsed="false">
      <c r="A23" s="16" t="n">
        <v>22</v>
      </c>
      <c r="B23" s="20" t="s">
        <v>149</v>
      </c>
      <c r="C23" s="17" t="n">
        <f aca="false">C22+1</f>
        <v>43391</v>
      </c>
      <c r="D23" s="32" t="s">
        <v>170</v>
      </c>
      <c r="E23" s="154" t="s">
        <v>6</v>
      </c>
      <c r="G23" s="148" t="e">
        <f aca="false">G22+2</f>
        <v>#REF!</v>
      </c>
      <c r="H23" s="149" t="s">
        <v>151</v>
      </c>
      <c r="I23" s="148" t="e">
        <f aca="false">I22+3</f>
        <v>#REF!</v>
      </c>
      <c r="J23" s="138" t="s">
        <v>152</v>
      </c>
    </row>
    <row r="24" customFormat="false" ht="12.75" hidden="false" customHeight="true" outlineLevel="0" collapsed="false">
      <c r="A24" s="16" t="n">
        <v>23</v>
      </c>
      <c r="B24" s="20" t="s">
        <v>147</v>
      </c>
      <c r="C24" s="17" t="n">
        <f aca="false">C23+6</f>
        <v>43397</v>
      </c>
      <c r="D24" s="32" t="s">
        <v>170</v>
      </c>
      <c r="E24" s="155" t="s">
        <v>6</v>
      </c>
      <c r="G24" s="148" t="e">
        <f aca="false">G23+2</f>
        <v>#REF!</v>
      </c>
      <c r="H24" s="149" t="s">
        <v>151</v>
      </c>
      <c r="I24" s="148" t="e">
        <f aca="false">I23+3</f>
        <v>#REF!</v>
      </c>
      <c r="J24" s="138" t="s">
        <v>152</v>
      </c>
      <c r="K24" s="138" t="n">
        <f aca="false">K21-1</f>
        <v>6</v>
      </c>
    </row>
    <row r="25" customFormat="false" ht="12.75" hidden="false" customHeight="false" outlineLevel="0" collapsed="false">
      <c r="A25" s="16" t="n">
        <v>24</v>
      </c>
      <c r="B25" s="20" t="s">
        <v>149</v>
      </c>
      <c r="C25" s="17" t="n">
        <f aca="false">C24+1</f>
        <v>43398</v>
      </c>
      <c r="D25" s="32" t="s">
        <v>170</v>
      </c>
      <c r="E25" s="155" t="s">
        <v>6</v>
      </c>
      <c r="G25" s="148" t="e">
        <f aca="false">G24+5</f>
        <v>#REF!</v>
      </c>
      <c r="H25" s="149" t="s">
        <v>7</v>
      </c>
      <c r="I25" s="148" t="e">
        <f aca="false">I24+4</f>
        <v>#REF!</v>
      </c>
      <c r="J25" s="138" t="s">
        <v>7</v>
      </c>
      <c r="K25" s="138" t="n">
        <f aca="false">K24-2</f>
        <v>4</v>
      </c>
    </row>
    <row r="26" customFormat="false" ht="12.75" hidden="false" customHeight="false" outlineLevel="0" collapsed="false">
      <c r="A26" s="30" t="n">
        <v>25</v>
      </c>
      <c r="B26" s="20" t="s">
        <v>147</v>
      </c>
      <c r="C26" s="17" t="n">
        <f aca="false">C25+6</f>
        <v>43404</v>
      </c>
      <c r="D26" s="32" t="s">
        <v>170</v>
      </c>
      <c r="E26" s="154" t="s">
        <v>6</v>
      </c>
      <c r="G26" s="148" t="e">
        <f aca="false">G25+2</f>
        <v>#REF!</v>
      </c>
      <c r="H26" s="149" t="s">
        <v>151</v>
      </c>
      <c r="I26" s="148" t="e">
        <f aca="false">I25+3</f>
        <v>#REF!</v>
      </c>
      <c r="J26" s="138" t="s">
        <v>152</v>
      </c>
      <c r="K26" s="138" t="n">
        <f aca="false">K25-1</f>
        <v>3</v>
      </c>
    </row>
    <row r="27" customFormat="false" ht="15" hidden="false" customHeight="false" outlineLevel="0" collapsed="false">
      <c r="A27" s="16" t="n">
        <v>26</v>
      </c>
      <c r="B27" s="20" t="s">
        <v>149</v>
      </c>
      <c r="C27" s="17" t="n">
        <f aca="false">C26+1</f>
        <v>43405</v>
      </c>
      <c r="D27" s="156" t="s">
        <v>171</v>
      </c>
      <c r="E27" s="156"/>
      <c r="G27" s="148" t="e">
        <f aca="false">G26+5</f>
        <v>#REF!</v>
      </c>
      <c r="H27" s="149" t="s">
        <v>7</v>
      </c>
      <c r="I27" s="148" t="e">
        <f aca="false">I26+4</f>
        <v>#REF!</v>
      </c>
      <c r="J27" s="138" t="s">
        <v>7</v>
      </c>
      <c r="K27" s="138" t="n">
        <f aca="false">K26-2</f>
        <v>1</v>
      </c>
    </row>
    <row r="28" customFormat="false" ht="12.75" hidden="false" customHeight="false" outlineLevel="0" collapsed="false">
      <c r="A28" s="16" t="n">
        <v>27</v>
      </c>
      <c r="B28" s="20" t="s">
        <v>147</v>
      </c>
      <c r="C28" s="17" t="n">
        <f aca="false">C27+6</f>
        <v>43411</v>
      </c>
      <c r="D28" s="24" t="s">
        <v>172</v>
      </c>
      <c r="E28" s="154" t="s">
        <v>6</v>
      </c>
      <c r="G28" s="148" t="e">
        <f aca="false">G27+2</f>
        <v>#REF!</v>
      </c>
      <c r="H28" s="149" t="s">
        <v>151</v>
      </c>
      <c r="I28" s="148" t="e">
        <f aca="false">I27+3</f>
        <v>#REF!</v>
      </c>
      <c r="J28" s="138" t="s">
        <v>152</v>
      </c>
      <c r="K28" s="138" t="n">
        <f aca="false">K27-1</f>
        <v>0</v>
      </c>
    </row>
    <row r="29" customFormat="false" ht="12.75" hidden="false" customHeight="false" outlineLevel="0" collapsed="false">
      <c r="A29" s="16" t="n">
        <v>28</v>
      </c>
      <c r="B29" s="20" t="s">
        <v>149</v>
      </c>
      <c r="C29" s="17" t="n">
        <f aca="false">C28+1</f>
        <v>43412</v>
      </c>
      <c r="D29" s="21" t="s">
        <v>173</v>
      </c>
      <c r="E29" s="154" t="s">
        <v>6</v>
      </c>
      <c r="G29" s="148" t="e">
        <f aca="false">G30+2</f>
        <v>#REF!</v>
      </c>
      <c r="H29" s="149" t="s">
        <v>151</v>
      </c>
      <c r="I29" s="148" t="e">
        <f aca="false">I30+3</f>
        <v>#REF!</v>
      </c>
      <c r="J29" s="138" t="s">
        <v>152</v>
      </c>
    </row>
    <row r="30" customFormat="false" ht="12.75" hidden="false" customHeight="false" outlineLevel="0" collapsed="false">
      <c r="A30" s="16" t="n">
        <v>29</v>
      </c>
      <c r="B30" s="20" t="s">
        <v>147</v>
      </c>
      <c r="C30" s="17" t="n">
        <f aca="false">C29+6</f>
        <v>43418</v>
      </c>
      <c r="D30" s="157" t="s">
        <v>173</v>
      </c>
      <c r="E30" s="154" t="s">
        <v>6</v>
      </c>
      <c r="G30" s="148" t="e">
        <f aca="false">G27+5</f>
        <v>#REF!</v>
      </c>
      <c r="H30" s="149" t="s">
        <v>7</v>
      </c>
      <c r="I30" s="148" t="e">
        <f aca="false">I27+4</f>
        <v>#REF!</v>
      </c>
      <c r="J30" s="138" t="s">
        <v>7</v>
      </c>
      <c r="K30" s="138" t="n">
        <f aca="false">18-1</f>
        <v>17</v>
      </c>
    </row>
    <row r="31" customFormat="false" ht="12.75" hidden="false" customHeight="false" outlineLevel="0" collapsed="false">
      <c r="A31" s="16" t="n">
        <v>30</v>
      </c>
      <c r="B31" s="20" t="s">
        <v>149</v>
      </c>
      <c r="C31" s="17" t="n">
        <f aca="false">C30+1</f>
        <v>43419</v>
      </c>
      <c r="D31" s="157" t="s">
        <v>173</v>
      </c>
      <c r="E31" s="158" t="s">
        <v>6</v>
      </c>
      <c r="G31" s="148" t="e">
        <f aca="false">#REF!+5</f>
        <v>#REF!</v>
      </c>
      <c r="H31" s="149" t="s">
        <v>7</v>
      </c>
      <c r="I31" s="148" t="e">
        <f aca="false">#REF!+4</f>
        <v>#REF!</v>
      </c>
      <c r="J31" s="138" t="s">
        <v>7</v>
      </c>
      <c r="K31" s="138" t="n">
        <f aca="false">K30-2</f>
        <v>15</v>
      </c>
    </row>
    <row r="32" customFormat="false" ht="12.75" hidden="false" customHeight="false" outlineLevel="0" collapsed="false">
      <c r="A32" s="30" t="n">
        <v>31</v>
      </c>
      <c r="B32" s="20" t="s">
        <v>147</v>
      </c>
      <c r="C32" s="17" t="n">
        <f aca="false">C31+6</f>
        <v>43425</v>
      </c>
      <c r="D32" s="157" t="s">
        <v>173</v>
      </c>
      <c r="E32" s="158" t="s">
        <v>6</v>
      </c>
      <c r="G32" s="148" t="e">
        <f aca="false">G31+2</f>
        <v>#REF!</v>
      </c>
      <c r="H32" s="149" t="s">
        <v>151</v>
      </c>
      <c r="I32" s="148" t="e">
        <f aca="false">I31+3</f>
        <v>#REF!</v>
      </c>
      <c r="J32" s="138" t="s">
        <v>152</v>
      </c>
      <c r="K32" s="138" t="n">
        <f aca="false">K31-2</f>
        <v>13</v>
      </c>
    </row>
    <row r="33" customFormat="false" ht="12.75" hidden="false" customHeight="false" outlineLevel="0" collapsed="false">
      <c r="A33" s="16" t="n">
        <v>32</v>
      </c>
      <c r="B33" s="20" t="s">
        <v>149</v>
      </c>
      <c r="C33" s="17" t="n">
        <f aca="false">C32+1</f>
        <v>43426</v>
      </c>
      <c r="D33" s="157" t="s">
        <v>174</v>
      </c>
      <c r="E33" s="158" t="s">
        <v>6</v>
      </c>
      <c r="G33" s="148" t="e">
        <f aca="false">G32+5</f>
        <v>#REF!</v>
      </c>
      <c r="H33" s="149" t="s">
        <v>7</v>
      </c>
      <c r="I33" s="148" t="e">
        <f aca="false">I32+4</f>
        <v>#REF!</v>
      </c>
      <c r="J33" s="138" t="s">
        <v>7</v>
      </c>
      <c r="K33" s="138" t="n">
        <f aca="false">K32-1</f>
        <v>12</v>
      </c>
    </row>
    <row r="34" customFormat="false" ht="12.75" hidden="false" customHeight="false" outlineLevel="0" collapsed="false">
      <c r="A34" s="16" t="n">
        <v>33</v>
      </c>
      <c r="B34" s="20" t="s">
        <v>147</v>
      </c>
      <c r="C34" s="17" t="n">
        <f aca="false">C33+6</f>
        <v>43432</v>
      </c>
      <c r="D34" s="157" t="s">
        <v>175</v>
      </c>
      <c r="E34" s="158" t="s">
        <v>6</v>
      </c>
      <c r="G34" s="148" t="e">
        <f aca="false">G33+2</f>
        <v>#REF!</v>
      </c>
      <c r="H34" s="149" t="s">
        <v>151</v>
      </c>
      <c r="I34" s="148" t="e">
        <f aca="false">I33+3</f>
        <v>#REF!</v>
      </c>
      <c r="J34" s="138" t="s">
        <v>152</v>
      </c>
      <c r="K34" s="138" t="n">
        <f aca="false">K33-2</f>
        <v>10</v>
      </c>
      <c r="L34" s="159"/>
    </row>
    <row r="35" customFormat="false" ht="12.75" hidden="false" customHeight="false" outlineLevel="0" collapsed="false">
      <c r="A35" s="16" t="n">
        <v>34</v>
      </c>
      <c r="B35" s="20" t="s">
        <v>149</v>
      </c>
      <c r="C35" s="17" t="n">
        <f aca="false">C34+1</f>
        <v>43433</v>
      </c>
      <c r="D35" s="157" t="s">
        <v>175</v>
      </c>
      <c r="E35" s="158" t="s">
        <v>6</v>
      </c>
      <c r="G35" s="148" t="e">
        <f aca="false">G34+2</f>
        <v>#REF!</v>
      </c>
      <c r="H35" s="149" t="s">
        <v>151</v>
      </c>
      <c r="I35" s="148" t="e">
        <f aca="false">I34+3</f>
        <v>#REF!</v>
      </c>
      <c r="J35" s="138" t="s">
        <v>152</v>
      </c>
    </row>
    <row r="36" customFormat="false" ht="12.75" hidden="false" customHeight="false" outlineLevel="0" collapsed="false">
      <c r="A36" s="16" t="n">
        <v>35</v>
      </c>
      <c r="B36" s="20" t="s">
        <v>147</v>
      </c>
      <c r="C36" s="17" t="n">
        <f aca="false">C35+6</f>
        <v>43439</v>
      </c>
      <c r="D36" s="157" t="s">
        <v>176</v>
      </c>
      <c r="E36" s="158" t="s">
        <v>6</v>
      </c>
      <c r="G36" s="148" t="e">
        <f aca="false">G35+5</f>
        <v>#REF!</v>
      </c>
      <c r="H36" s="149" t="s">
        <v>7</v>
      </c>
      <c r="I36" s="148" t="e">
        <f aca="false">I35+4</f>
        <v>#REF!</v>
      </c>
      <c r="J36" s="138" t="s">
        <v>7</v>
      </c>
    </row>
    <row r="37" customFormat="false" ht="15.75" hidden="false" customHeight="false" outlineLevel="0" collapsed="false">
      <c r="A37" s="35" t="n">
        <v>36</v>
      </c>
      <c r="B37" s="42" t="s">
        <v>149</v>
      </c>
      <c r="C37" s="36" t="n">
        <f aca="false">C36+1</f>
        <v>43440</v>
      </c>
      <c r="D37" s="160" t="s">
        <v>132</v>
      </c>
      <c r="E37" s="161" t="s">
        <v>18</v>
      </c>
      <c r="G37" s="148" t="e">
        <f aca="false">G36+2</f>
        <v>#REF!</v>
      </c>
      <c r="H37" s="149" t="s">
        <v>151</v>
      </c>
      <c r="I37" s="148" t="e">
        <f aca="false">I36+3</f>
        <v>#REF!</v>
      </c>
      <c r="J37" s="138" t="s">
        <v>152</v>
      </c>
    </row>
    <row r="38" customFormat="false" ht="13.5" hidden="false" customHeight="false" outlineLevel="0" collapsed="false"/>
    <row r="39" customFormat="false" ht="13.5" hidden="false" customHeight="false" outlineLevel="0" collapsed="false">
      <c r="A39" s="162" t="s">
        <v>67</v>
      </c>
      <c r="B39" s="6" t="s">
        <v>177</v>
      </c>
      <c r="C39" s="7" t="s">
        <v>178</v>
      </c>
      <c r="D39" s="7" t="s">
        <v>179</v>
      </c>
      <c r="E39" s="8" t="s">
        <v>180</v>
      </c>
    </row>
    <row r="40" customFormat="false" ht="25.5" hidden="false" customHeight="false" outlineLevel="0" collapsed="false">
      <c r="A40" s="49" t="n">
        <v>1</v>
      </c>
      <c r="B40" s="106" t="s">
        <v>75</v>
      </c>
      <c r="C40" s="50" t="n">
        <v>43325</v>
      </c>
      <c r="D40" s="163" t="s">
        <v>181</v>
      </c>
      <c r="E40" s="164" t="n">
        <v>0.04</v>
      </c>
    </row>
    <row r="41" customFormat="false" ht="25.5" hidden="false" customHeight="false" outlineLevel="0" collapsed="false">
      <c r="A41" s="58" t="n">
        <v>2</v>
      </c>
      <c r="B41" s="97" t="s">
        <v>75</v>
      </c>
      <c r="C41" s="59" t="n">
        <v>43326</v>
      </c>
      <c r="D41" s="165" t="s">
        <v>182</v>
      </c>
      <c r="E41" s="166" t="n">
        <v>0.04</v>
      </c>
    </row>
    <row r="42" customFormat="false" ht="25.5" hidden="false" customHeight="false" outlineLevel="0" collapsed="false">
      <c r="A42" s="58" t="n">
        <v>3</v>
      </c>
      <c r="B42" s="97" t="s">
        <v>75</v>
      </c>
      <c r="C42" s="59" t="n">
        <v>43332</v>
      </c>
      <c r="D42" s="165" t="s">
        <v>183</v>
      </c>
      <c r="E42" s="166" t="n">
        <v>0.04</v>
      </c>
    </row>
    <row r="43" customFormat="false" ht="25.5" hidden="false" customHeight="false" outlineLevel="0" collapsed="false">
      <c r="A43" s="58" t="n">
        <v>4</v>
      </c>
      <c r="B43" s="97" t="s">
        <v>75</v>
      </c>
      <c r="C43" s="59" t="n">
        <v>43339</v>
      </c>
      <c r="D43" s="165" t="s">
        <v>184</v>
      </c>
      <c r="E43" s="166" t="n">
        <v>0.04</v>
      </c>
    </row>
    <row r="44" customFormat="false" ht="25.5" hidden="false" customHeight="false" outlineLevel="0" collapsed="false">
      <c r="A44" s="58" t="n">
        <v>5</v>
      </c>
      <c r="B44" s="97" t="s">
        <v>75</v>
      </c>
      <c r="C44" s="59" t="n">
        <v>43340</v>
      </c>
      <c r="D44" s="165" t="s">
        <v>185</v>
      </c>
      <c r="E44" s="166" t="n">
        <v>0.04</v>
      </c>
    </row>
    <row r="45" customFormat="false" ht="12.75" hidden="false" customHeight="false" outlineLevel="0" collapsed="false">
      <c r="A45" s="167" t="n">
        <v>6</v>
      </c>
      <c r="B45" s="97" t="s">
        <v>75</v>
      </c>
      <c r="C45" s="59" t="n">
        <v>43347</v>
      </c>
      <c r="D45" s="165" t="s">
        <v>186</v>
      </c>
      <c r="E45" s="166" t="n">
        <v>0.2</v>
      </c>
    </row>
    <row r="46" customFormat="false" ht="25.5" hidden="false" customHeight="false" outlineLevel="0" collapsed="false">
      <c r="A46" s="167" t="n">
        <v>7</v>
      </c>
      <c r="B46" s="97" t="s">
        <v>75</v>
      </c>
      <c r="C46" s="98" t="n">
        <v>43355</v>
      </c>
      <c r="D46" s="165" t="s">
        <v>187</v>
      </c>
      <c r="E46" s="168" t="n">
        <v>0.4</v>
      </c>
      <c r="I46" s="169"/>
    </row>
    <row r="47" customFormat="false" ht="13.5" hidden="false" customHeight="false" outlineLevel="0" collapsed="false">
      <c r="A47" s="170" t="n">
        <v>8</v>
      </c>
      <c r="B47" s="137" t="s">
        <v>75</v>
      </c>
      <c r="C47" s="171" t="n">
        <v>43349</v>
      </c>
      <c r="D47" s="172" t="s">
        <v>188</v>
      </c>
      <c r="E47" s="173" t="n">
        <v>0.1</v>
      </c>
    </row>
    <row r="48" customFormat="false" ht="12.75" hidden="false" customHeight="false" outlineLevel="0" collapsed="false">
      <c r="A48" s="174" t="n">
        <v>9</v>
      </c>
      <c r="B48" s="133" t="s">
        <v>75</v>
      </c>
      <c r="C48" s="175" t="n">
        <v>43363</v>
      </c>
      <c r="D48" s="163" t="s">
        <v>189</v>
      </c>
      <c r="E48" s="164" t="n">
        <v>0.1</v>
      </c>
    </row>
    <row r="49" customFormat="false" ht="12.75" hidden="false" customHeight="false" outlineLevel="0" collapsed="false">
      <c r="A49" s="30" t="n">
        <v>10</v>
      </c>
      <c r="B49" s="135" t="s">
        <v>75</v>
      </c>
      <c r="C49" s="98" t="n">
        <v>43385</v>
      </c>
      <c r="D49" s="165" t="s">
        <v>190</v>
      </c>
      <c r="E49" s="166" t="n">
        <v>0.4</v>
      </c>
      <c r="H49" s="169"/>
    </row>
    <row r="50" customFormat="false" ht="12.75" hidden="false" customHeight="false" outlineLevel="0" collapsed="false">
      <c r="A50" s="30" t="n">
        <v>11</v>
      </c>
      <c r="B50" s="135" t="s">
        <v>75</v>
      </c>
      <c r="C50" s="176" t="n">
        <v>43390</v>
      </c>
      <c r="D50" s="165" t="s">
        <v>191</v>
      </c>
      <c r="E50" s="177" t="n">
        <v>0.3</v>
      </c>
      <c r="I50" s="169"/>
    </row>
    <row r="51" customFormat="false" ht="12.75" hidden="false" customHeight="false" outlineLevel="0" collapsed="false">
      <c r="A51" s="30" t="n">
        <v>12</v>
      </c>
      <c r="B51" s="97" t="s">
        <v>75</v>
      </c>
      <c r="C51" s="176" t="n">
        <v>43371</v>
      </c>
      <c r="D51" s="165" t="s">
        <v>192</v>
      </c>
      <c r="E51" s="177" t="n">
        <v>0.05</v>
      </c>
      <c r="H51" s="169"/>
      <c r="K51" s="178"/>
    </row>
    <row r="52" customFormat="false" ht="25.5" hidden="false" customHeight="false" outlineLevel="0" collapsed="false">
      <c r="A52" s="30" t="n">
        <v>13</v>
      </c>
      <c r="B52" s="97" t="s">
        <v>75</v>
      </c>
      <c r="C52" s="176" t="n">
        <v>43378</v>
      </c>
      <c r="D52" s="165" t="s">
        <v>193</v>
      </c>
      <c r="E52" s="177" t="n">
        <v>0.05</v>
      </c>
    </row>
    <row r="53" customFormat="false" ht="12.75" hidden="false" customHeight="false" outlineLevel="0" collapsed="false">
      <c r="A53" s="30" t="n">
        <v>14</v>
      </c>
      <c r="B53" s="97" t="s">
        <v>75</v>
      </c>
      <c r="C53" s="176" t="n">
        <v>43379</v>
      </c>
      <c r="D53" s="165" t="s">
        <v>194</v>
      </c>
      <c r="E53" s="177" t="n">
        <v>0.05</v>
      </c>
      <c r="K53" s="178"/>
    </row>
    <row r="54" customFormat="false" ht="25.5" hidden="false" customHeight="false" outlineLevel="0" collapsed="false">
      <c r="A54" s="58" t="n">
        <v>15</v>
      </c>
      <c r="B54" s="97" t="s">
        <v>75</v>
      </c>
      <c r="C54" s="176" t="n">
        <v>43376</v>
      </c>
      <c r="D54" s="165" t="s">
        <v>195</v>
      </c>
      <c r="E54" s="168" t="n">
        <v>0.3</v>
      </c>
    </row>
    <row r="55" customFormat="false" ht="12.75" hidden="false" customHeight="false" outlineLevel="0" collapsed="false">
      <c r="A55" s="58" t="n">
        <v>16</v>
      </c>
      <c r="B55" s="97" t="s">
        <v>75</v>
      </c>
      <c r="C55" s="176" t="n">
        <v>43393</v>
      </c>
      <c r="D55" s="165" t="s">
        <v>196</v>
      </c>
      <c r="E55" s="177" t="n">
        <v>0.4</v>
      </c>
      <c r="F55" s="179"/>
      <c r="I55" s="169"/>
    </row>
    <row r="56" customFormat="false" ht="26.25" hidden="false" customHeight="false" outlineLevel="0" collapsed="false">
      <c r="A56" s="72" t="n">
        <v>17</v>
      </c>
      <c r="B56" s="108" t="s">
        <v>75</v>
      </c>
      <c r="C56" s="180" t="n">
        <v>43398</v>
      </c>
      <c r="D56" s="172" t="s">
        <v>197</v>
      </c>
      <c r="E56" s="181" t="n">
        <v>0.2</v>
      </c>
      <c r="H56" s="169"/>
    </row>
    <row r="57" customFormat="false" ht="12.75" hidden="false" customHeight="false" outlineLevel="0" collapsed="false">
      <c r="A57" s="182" t="n">
        <v>18</v>
      </c>
      <c r="B57" s="183" t="s">
        <v>75</v>
      </c>
      <c r="C57" s="184" t="n">
        <v>43427</v>
      </c>
      <c r="D57" s="185" t="s">
        <v>198</v>
      </c>
      <c r="E57" s="186" t="n">
        <v>0.15</v>
      </c>
    </row>
    <row r="58" customFormat="false" ht="12.75" hidden="false" customHeight="false" outlineLevel="0" collapsed="false">
      <c r="A58" s="135" t="n">
        <v>19</v>
      </c>
      <c r="B58" s="97" t="s">
        <v>75</v>
      </c>
      <c r="C58" s="187" t="n">
        <v>43430</v>
      </c>
      <c r="D58" s="165" t="s">
        <v>199</v>
      </c>
      <c r="E58" s="188" t="n">
        <v>0.6</v>
      </c>
      <c r="I58" s="169"/>
    </row>
    <row r="59" customFormat="false" ht="12.75" hidden="false" customHeight="false" outlineLevel="0" collapsed="false">
      <c r="A59" s="135" t="n">
        <v>20</v>
      </c>
      <c r="B59" s="97" t="s">
        <v>75</v>
      </c>
      <c r="C59" s="187" t="n">
        <v>43434</v>
      </c>
      <c r="D59" s="165" t="s">
        <v>200</v>
      </c>
      <c r="E59" s="188" t="n">
        <v>0.25</v>
      </c>
    </row>
    <row r="60" customFormat="false" ht="12.75" hidden="false" customHeight="false" outlineLevel="0" collapsed="false">
      <c r="A60" s="135" t="n">
        <v>21</v>
      </c>
      <c r="B60" s="97" t="s">
        <v>75</v>
      </c>
      <c r="C60" s="187" t="n">
        <v>43440</v>
      </c>
      <c r="D60" s="165" t="s">
        <v>201</v>
      </c>
      <c r="E60" s="188" t="n">
        <v>0.65</v>
      </c>
      <c r="H60" s="169"/>
      <c r="I60" s="169"/>
    </row>
  </sheetData>
  <mergeCells count="2">
    <mergeCell ref="L5:L6"/>
    <mergeCell ref="D27:E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2" activeCellId="0" sqref="C52"/>
    </sheetView>
  </sheetViews>
  <sheetFormatPr defaultRowHeight="12.75" zeroHeight="false" outlineLevelRow="0" outlineLevelCol="0"/>
  <cols>
    <col collapsed="false" customWidth="true" hidden="false" outlineLevel="0" max="1" min="1" style="138" width="7"/>
    <col collapsed="false" customWidth="true" hidden="false" outlineLevel="0" max="2" min="2" style="138" width="9.71"/>
    <col collapsed="false" customWidth="true" hidden="false" outlineLevel="0" max="3" min="3" style="138" width="12.71"/>
    <col collapsed="false" customWidth="true" hidden="false" outlineLevel="0" max="4" min="4" style="138" width="32.42"/>
    <col collapsed="false" customWidth="true" hidden="false" outlineLevel="0" max="5" min="5" style="138" width="19.71"/>
    <col collapsed="false" customWidth="true" hidden="false" outlineLevel="0" max="6" min="6" style="138" width="1.58"/>
    <col collapsed="false" customWidth="true" hidden="true" outlineLevel="0" max="7" min="7" style="138" width="9.71"/>
    <col collapsed="false" customWidth="true" hidden="true" outlineLevel="0" max="8" min="8" style="139" width="12.71"/>
    <col collapsed="false" customWidth="true" hidden="true" outlineLevel="0" max="9" min="9" style="139" width="10.29"/>
    <col collapsed="false" customWidth="true" hidden="true" outlineLevel="0" max="10" min="10" style="138" width="12.71"/>
    <col collapsed="false" customWidth="true" hidden="false" outlineLevel="0" max="13" min="11" style="138" width="7.29"/>
    <col collapsed="false" customWidth="true" hidden="false" outlineLevel="0" max="14" min="14" style="138" width="8"/>
    <col collapsed="false" customWidth="true" hidden="false" outlineLevel="0" max="15" min="15" style="138" width="36.71"/>
    <col collapsed="false" customWidth="true" hidden="false" outlineLevel="0" max="1025" min="16" style="138" width="11.42"/>
  </cols>
  <sheetData>
    <row r="1" customFormat="false" ht="13.5" hidden="false" customHeight="false" outlineLevel="0" collapsed="false">
      <c r="A1" s="5" t="s">
        <v>0</v>
      </c>
      <c r="B1" s="7" t="s">
        <v>4</v>
      </c>
      <c r="C1" s="7" t="s">
        <v>1</v>
      </c>
      <c r="D1" s="7" t="s">
        <v>142</v>
      </c>
      <c r="E1" s="8" t="s">
        <v>143</v>
      </c>
      <c r="F1" s="47"/>
      <c r="G1" s="47" t="s">
        <v>144</v>
      </c>
      <c r="H1" s="47" t="s">
        <v>145</v>
      </c>
      <c r="I1" s="47" t="s">
        <v>146</v>
      </c>
      <c r="J1" s="47" t="s">
        <v>145</v>
      </c>
      <c r="L1" s="47" t="s">
        <v>202</v>
      </c>
      <c r="N1" s="7"/>
    </row>
    <row r="2" customFormat="false" ht="12.75" hidden="false" customHeight="false" outlineLevel="0" collapsed="false">
      <c r="A2" s="189" t="n">
        <v>1</v>
      </c>
      <c r="B2" s="190" t="s">
        <v>203</v>
      </c>
      <c r="C2" s="191" t="n">
        <v>43137</v>
      </c>
      <c r="D2" s="192" t="s">
        <v>204</v>
      </c>
      <c r="E2" s="193" t="s">
        <v>6</v>
      </c>
      <c r="G2" s="148" t="n">
        <v>42255</v>
      </c>
      <c r="H2" s="149" t="s">
        <v>7</v>
      </c>
      <c r="I2" s="148" t="n">
        <v>42255</v>
      </c>
      <c r="J2" s="138" t="s">
        <v>7</v>
      </c>
      <c r="K2" s="138" t="n">
        <f aca="false">9-1</f>
        <v>8</v>
      </c>
    </row>
    <row r="3" customFormat="false" ht="12.75" hidden="false" customHeight="false" outlineLevel="0" collapsed="false">
      <c r="A3" s="194" t="n">
        <v>2</v>
      </c>
      <c r="B3" s="195" t="s">
        <v>149</v>
      </c>
      <c r="C3" s="196" t="n">
        <f aca="false">C2+2</f>
        <v>43139</v>
      </c>
      <c r="D3" s="197" t="s">
        <v>205</v>
      </c>
      <c r="E3" s="198" t="s">
        <v>6</v>
      </c>
      <c r="G3" s="148" t="n">
        <f aca="false">G2+2</f>
        <v>42257</v>
      </c>
      <c r="H3" s="149" t="s">
        <v>151</v>
      </c>
      <c r="I3" s="148" t="n">
        <f aca="false">I2+3</f>
        <v>42258</v>
      </c>
      <c r="J3" s="138" t="s">
        <v>151</v>
      </c>
      <c r="K3" s="138" t="n">
        <f aca="false">K2-2</f>
        <v>6</v>
      </c>
    </row>
    <row r="4" customFormat="false" ht="15" hidden="false" customHeight="false" outlineLevel="0" collapsed="false">
      <c r="A4" s="194" t="n">
        <v>3</v>
      </c>
      <c r="B4" s="195" t="s">
        <v>203</v>
      </c>
      <c r="C4" s="196" t="n">
        <f aca="false">C3+5</f>
        <v>43144</v>
      </c>
      <c r="D4" s="197" t="s">
        <v>206</v>
      </c>
      <c r="E4" s="199"/>
      <c r="L4" s="138" t="n">
        <v>1</v>
      </c>
    </row>
    <row r="5" customFormat="false" ht="12.75" hidden="false" customHeight="false" outlineLevel="0" collapsed="false">
      <c r="A5" s="194" t="n">
        <v>4</v>
      </c>
      <c r="B5" s="195" t="s">
        <v>149</v>
      </c>
      <c r="C5" s="196" t="n">
        <f aca="false">C4+2</f>
        <v>43146</v>
      </c>
      <c r="D5" s="197" t="s">
        <v>207</v>
      </c>
      <c r="E5" s="198" t="s">
        <v>6</v>
      </c>
      <c r="G5" s="148" t="n">
        <f aca="false">G3+5</f>
        <v>42262</v>
      </c>
      <c r="H5" s="149" t="s">
        <v>7</v>
      </c>
      <c r="I5" s="148" t="n">
        <f aca="false">I3+4</f>
        <v>42262</v>
      </c>
      <c r="J5" s="138" t="s">
        <v>7</v>
      </c>
      <c r="K5" s="138" t="n">
        <f aca="false">K3-1</f>
        <v>5</v>
      </c>
      <c r="N5" s="200"/>
    </row>
    <row r="6" customFormat="false" ht="12.75" hidden="false" customHeight="false" outlineLevel="0" collapsed="false">
      <c r="A6" s="194" t="n">
        <v>5</v>
      </c>
      <c r="B6" s="195" t="s">
        <v>203</v>
      </c>
      <c r="C6" s="196" t="n">
        <f aca="false">C5+5</f>
        <v>43151</v>
      </c>
      <c r="D6" s="197" t="s">
        <v>208</v>
      </c>
      <c r="E6" s="201" t="s">
        <v>6</v>
      </c>
      <c r="G6" s="148" t="n">
        <f aca="false">G5+2</f>
        <v>42264</v>
      </c>
      <c r="H6" s="149" t="s">
        <v>151</v>
      </c>
      <c r="I6" s="148" t="n">
        <f aca="false">I5+3</f>
        <v>42265</v>
      </c>
      <c r="J6" s="138" t="s">
        <v>151</v>
      </c>
      <c r="K6" s="138" t="n">
        <f aca="false">K5-2</f>
        <v>3</v>
      </c>
      <c r="L6" s="138" t="s">
        <v>209</v>
      </c>
      <c r="N6" s="200"/>
    </row>
    <row r="7" customFormat="false" ht="12.75" hidden="false" customHeight="false" outlineLevel="0" collapsed="false">
      <c r="A7" s="194" t="n">
        <v>6</v>
      </c>
      <c r="B7" s="195" t="s">
        <v>149</v>
      </c>
      <c r="C7" s="196" t="n">
        <f aca="false">C6+2</f>
        <v>43153</v>
      </c>
      <c r="D7" s="197" t="s">
        <v>210</v>
      </c>
      <c r="E7" s="201" t="s">
        <v>6</v>
      </c>
      <c r="G7" s="148" t="n">
        <f aca="false">G6+5</f>
        <v>42269</v>
      </c>
      <c r="H7" s="149" t="s">
        <v>7</v>
      </c>
      <c r="I7" s="148" t="n">
        <f aca="false">I6+4</f>
        <v>42269</v>
      </c>
      <c r="J7" s="138" t="s">
        <v>7</v>
      </c>
      <c r="K7" s="138" t="n">
        <f aca="false">K6-1</f>
        <v>2</v>
      </c>
    </row>
    <row r="8" customFormat="false" ht="12.75" hidden="false" customHeight="false" outlineLevel="0" collapsed="false">
      <c r="A8" s="194" t="n">
        <v>7</v>
      </c>
      <c r="B8" s="195" t="s">
        <v>203</v>
      </c>
      <c r="C8" s="196" t="n">
        <f aca="false">C7+5</f>
        <v>43158</v>
      </c>
      <c r="D8" s="197" t="s">
        <v>211</v>
      </c>
      <c r="E8" s="198" t="s">
        <v>6</v>
      </c>
      <c r="G8" s="148" t="n">
        <f aca="false">G7+2</f>
        <v>42271</v>
      </c>
      <c r="H8" s="149" t="s">
        <v>151</v>
      </c>
      <c r="I8" s="148" t="n">
        <f aca="false">I7+3</f>
        <v>42272</v>
      </c>
      <c r="J8" s="138" t="s">
        <v>151</v>
      </c>
      <c r="K8" s="138" t="n">
        <f aca="false">K7-2</f>
        <v>0</v>
      </c>
      <c r="L8" s="138" t="n">
        <v>4</v>
      </c>
    </row>
    <row r="9" customFormat="false" ht="12.75" hidden="false" customHeight="false" outlineLevel="0" collapsed="false">
      <c r="A9" s="194" t="n">
        <v>8</v>
      </c>
      <c r="B9" s="195" t="s">
        <v>149</v>
      </c>
      <c r="C9" s="196" t="n">
        <f aca="false">C8+2</f>
        <v>43160</v>
      </c>
      <c r="D9" s="197" t="s">
        <v>212</v>
      </c>
      <c r="E9" s="198" t="s">
        <v>6</v>
      </c>
      <c r="G9" s="148" t="n">
        <f aca="false">G8+5</f>
        <v>42276</v>
      </c>
      <c r="H9" s="149" t="s">
        <v>7</v>
      </c>
      <c r="I9" s="148" t="n">
        <f aca="false">I8+4</f>
        <v>42276</v>
      </c>
      <c r="J9" s="138" t="s">
        <v>7</v>
      </c>
      <c r="K9" s="138" t="n">
        <f aca="false">1.5+1+4.5+2-1</f>
        <v>8</v>
      </c>
      <c r="L9" s="138" t="s">
        <v>213</v>
      </c>
    </row>
    <row r="10" customFormat="false" ht="12.75" hidden="false" customHeight="false" outlineLevel="0" collapsed="false">
      <c r="A10" s="194" t="n">
        <v>9</v>
      </c>
      <c r="B10" s="195" t="s">
        <v>203</v>
      </c>
      <c r="C10" s="196" t="n">
        <f aca="false">C9+5</f>
        <v>43165</v>
      </c>
      <c r="D10" s="197" t="s">
        <v>214</v>
      </c>
      <c r="E10" s="198" t="s">
        <v>6</v>
      </c>
      <c r="G10" s="148" t="n">
        <f aca="false">G9+2</f>
        <v>42278</v>
      </c>
      <c r="H10" s="149" t="s">
        <v>151</v>
      </c>
      <c r="I10" s="148" t="n">
        <f aca="false">I9+3</f>
        <v>42279</v>
      </c>
      <c r="J10" s="138" t="s">
        <v>151</v>
      </c>
      <c r="K10" s="138" t="n">
        <f aca="false">K9-2</f>
        <v>6</v>
      </c>
    </row>
    <row r="11" customFormat="false" ht="12.75" hidden="false" customHeight="false" outlineLevel="0" collapsed="false">
      <c r="A11" s="194" t="n">
        <v>10</v>
      </c>
      <c r="B11" s="195" t="s">
        <v>149</v>
      </c>
      <c r="C11" s="196" t="n">
        <f aca="false">C10+2</f>
        <v>43167</v>
      </c>
      <c r="D11" s="202" t="s">
        <v>215</v>
      </c>
      <c r="E11" s="198" t="s">
        <v>6</v>
      </c>
      <c r="G11" s="148" t="n">
        <f aca="false">G10+5</f>
        <v>42283</v>
      </c>
      <c r="H11" s="149" t="s">
        <v>7</v>
      </c>
      <c r="I11" s="148" t="n">
        <f aca="false">I10+4</f>
        <v>42283</v>
      </c>
      <c r="J11" s="138" t="s">
        <v>7</v>
      </c>
      <c r="K11" s="138" t="n">
        <f aca="false">K10-1</f>
        <v>5</v>
      </c>
      <c r="L11" s="138" t="n">
        <v>8</v>
      </c>
    </row>
    <row r="12" customFormat="false" ht="12.75" hidden="false" customHeight="false" outlineLevel="0" collapsed="false">
      <c r="A12" s="194" t="n">
        <v>11</v>
      </c>
      <c r="B12" s="195" t="s">
        <v>203</v>
      </c>
      <c r="C12" s="196" t="n">
        <f aca="false">C11+5</f>
        <v>43172</v>
      </c>
      <c r="D12" s="197" t="s">
        <v>216</v>
      </c>
      <c r="E12" s="198" t="s">
        <v>6</v>
      </c>
      <c r="G12" s="148" t="n">
        <f aca="false">G11+2</f>
        <v>42285</v>
      </c>
      <c r="H12" s="149" t="s">
        <v>151</v>
      </c>
      <c r="I12" s="148" t="n">
        <f aca="false">I11+3</f>
        <v>42286</v>
      </c>
      <c r="J12" s="138" t="s">
        <v>151</v>
      </c>
      <c r="K12" s="138" t="n">
        <f aca="false">K11-2</f>
        <v>3</v>
      </c>
    </row>
    <row r="13" customFormat="false" ht="12.75" hidden="false" customHeight="false" outlineLevel="0" collapsed="false">
      <c r="A13" s="194" t="n">
        <v>12</v>
      </c>
      <c r="B13" s="195" t="s">
        <v>149</v>
      </c>
      <c r="C13" s="196" t="n">
        <f aca="false">C12+2</f>
        <v>43174</v>
      </c>
      <c r="D13" s="197" t="s">
        <v>216</v>
      </c>
      <c r="E13" s="198" t="s">
        <v>6</v>
      </c>
      <c r="G13" s="148" t="n">
        <f aca="false">G12+5</f>
        <v>42290</v>
      </c>
      <c r="H13" s="149" t="s">
        <v>7</v>
      </c>
      <c r="I13" s="148" t="n">
        <f aca="false">I12+4</f>
        <v>42290</v>
      </c>
      <c r="J13" s="138" t="s">
        <v>7</v>
      </c>
      <c r="K13" s="138" t="n">
        <f aca="false">K12-1</f>
        <v>2</v>
      </c>
      <c r="L13" s="138" t="n">
        <v>9</v>
      </c>
    </row>
    <row r="14" customFormat="false" ht="12.75" hidden="false" customHeight="false" outlineLevel="0" collapsed="false">
      <c r="A14" s="194" t="n">
        <v>13</v>
      </c>
      <c r="B14" s="195" t="s">
        <v>203</v>
      </c>
      <c r="C14" s="196" t="n">
        <f aca="false">C13+5</f>
        <v>43179</v>
      </c>
      <c r="D14" s="203" t="s">
        <v>217</v>
      </c>
      <c r="E14" s="204" t="s">
        <v>6</v>
      </c>
      <c r="G14" s="148" t="n">
        <f aca="false">G13+2</f>
        <v>42292</v>
      </c>
      <c r="H14" s="149" t="s">
        <v>151</v>
      </c>
      <c r="I14" s="148" t="n">
        <f aca="false">I13+3</f>
        <v>42293</v>
      </c>
      <c r="J14" s="138" t="s">
        <v>151</v>
      </c>
      <c r="K14" s="138" t="n">
        <f aca="false">K13-2</f>
        <v>0</v>
      </c>
    </row>
    <row r="15" customFormat="false" ht="12.75" hidden="false" customHeight="false" outlineLevel="0" collapsed="false">
      <c r="A15" s="194" t="n">
        <v>14</v>
      </c>
      <c r="B15" s="195" t="s">
        <v>149</v>
      </c>
      <c r="C15" s="196" t="n">
        <f aca="false">C14+2</f>
        <v>43181</v>
      </c>
      <c r="D15" s="197" t="s">
        <v>218</v>
      </c>
      <c r="E15" s="201" t="s">
        <v>6</v>
      </c>
      <c r="G15" s="148" t="n">
        <f aca="false">G14+5</f>
        <v>42297</v>
      </c>
      <c r="H15" s="149" t="s">
        <v>7</v>
      </c>
      <c r="I15" s="148" t="n">
        <f aca="false">I14+4</f>
        <v>42297</v>
      </c>
      <c r="J15" s="138" t="s">
        <v>7</v>
      </c>
      <c r="K15" s="138" t="n">
        <f aca="false">4.5+1.5-1</f>
        <v>5</v>
      </c>
    </row>
    <row r="16" customFormat="false" ht="12.75" hidden="false" customHeight="false" outlineLevel="0" collapsed="false">
      <c r="A16" s="194" t="n">
        <v>15</v>
      </c>
      <c r="B16" s="195" t="s">
        <v>203</v>
      </c>
      <c r="C16" s="196" t="n">
        <f aca="false">C15+5</f>
        <v>43186</v>
      </c>
      <c r="D16" s="205" t="s">
        <v>219</v>
      </c>
      <c r="E16" s="205"/>
      <c r="G16" s="148" t="n">
        <f aca="false">G15+2</f>
        <v>42299</v>
      </c>
      <c r="H16" s="149" t="s">
        <v>151</v>
      </c>
      <c r="I16" s="148" t="n">
        <f aca="false">I15+3</f>
        <v>42300</v>
      </c>
      <c r="J16" s="138" t="s">
        <v>151</v>
      </c>
      <c r="K16" s="138" t="n">
        <f aca="false">K15-2</f>
        <v>3</v>
      </c>
    </row>
    <row r="17" customFormat="false" ht="12.75" hidden="false" customHeight="false" outlineLevel="0" collapsed="false">
      <c r="A17" s="194" t="n">
        <v>16</v>
      </c>
      <c r="B17" s="195" t="s">
        <v>149</v>
      </c>
      <c r="C17" s="196" t="n">
        <f aca="false">C16+2</f>
        <v>43188</v>
      </c>
      <c r="D17" s="205"/>
      <c r="E17" s="205"/>
      <c r="G17" s="148" t="n">
        <f aca="false">G16+5</f>
        <v>42304</v>
      </c>
      <c r="H17" s="149" t="s">
        <v>7</v>
      </c>
      <c r="I17" s="148" t="n">
        <f aca="false">I16+4</f>
        <v>42304</v>
      </c>
      <c r="J17" s="138" t="s">
        <v>7</v>
      </c>
      <c r="K17" s="138" t="n">
        <f aca="false">K16-1</f>
        <v>2</v>
      </c>
    </row>
    <row r="18" customFormat="false" ht="12.75" hidden="false" customHeight="false" outlineLevel="0" collapsed="false">
      <c r="A18" s="16" t="n">
        <v>17</v>
      </c>
      <c r="B18" s="20" t="s">
        <v>203</v>
      </c>
      <c r="C18" s="17" t="n">
        <f aca="false">C17+5</f>
        <v>43193</v>
      </c>
      <c r="D18" s="24" t="s">
        <v>220</v>
      </c>
      <c r="E18" s="154" t="s">
        <v>6</v>
      </c>
      <c r="G18" s="148" t="n">
        <f aca="false">G17+2</f>
        <v>42306</v>
      </c>
      <c r="H18" s="149" t="s">
        <v>151</v>
      </c>
      <c r="I18" s="148" t="n">
        <f aca="false">I17+3</f>
        <v>42307</v>
      </c>
      <c r="J18" s="138" t="s">
        <v>151</v>
      </c>
      <c r="K18" s="138" t="n">
        <f aca="false">K17-2</f>
        <v>0</v>
      </c>
    </row>
    <row r="19" customFormat="false" ht="12.75" hidden="false" customHeight="false" outlineLevel="0" collapsed="false">
      <c r="A19" s="16" t="n">
        <v>18</v>
      </c>
      <c r="B19" s="20" t="s">
        <v>149</v>
      </c>
      <c r="C19" s="17" t="n">
        <f aca="false">C18+2</f>
        <v>43195</v>
      </c>
      <c r="D19" s="24" t="s">
        <v>221</v>
      </c>
      <c r="E19" s="154" t="s">
        <v>6</v>
      </c>
      <c r="G19" s="148" t="n">
        <f aca="false">G18+5</f>
        <v>42311</v>
      </c>
      <c r="H19" s="149" t="s">
        <v>7</v>
      </c>
      <c r="I19" s="148" t="n">
        <f aca="false">I18+4</f>
        <v>42311</v>
      </c>
      <c r="J19" s="138" t="s">
        <v>7</v>
      </c>
      <c r="K19" s="138" t="n">
        <f aca="false">12-2</f>
        <v>10</v>
      </c>
      <c r="L19" s="138" t="s">
        <v>222</v>
      </c>
    </row>
    <row r="20" customFormat="false" ht="12.75" hidden="false" customHeight="false" outlineLevel="0" collapsed="false">
      <c r="A20" s="30" t="n">
        <v>19</v>
      </c>
      <c r="B20" s="20" t="s">
        <v>203</v>
      </c>
      <c r="C20" s="17" t="n">
        <f aca="false">C19+5</f>
        <v>43200</v>
      </c>
      <c r="D20" s="24" t="s">
        <v>223</v>
      </c>
      <c r="E20" s="154" t="s">
        <v>224</v>
      </c>
      <c r="G20" s="148" t="n">
        <f aca="false">G19+2</f>
        <v>42313</v>
      </c>
      <c r="H20" s="149" t="s">
        <v>151</v>
      </c>
      <c r="I20" s="148" t="n">
        <f aca="false">I19+3</f>
        <v>42314</v>
      </c>
      <c r="J20" s="138" t="s">
        <v>151</v>
      </c>
      <c r="K20" s="138" t="n">
        <f aca="false">K19-1</f>
        <v>9</v>
      </c>
      <c r="L20" s="138" t="s">
        <v>225</v>
      </c>
    </row>
    <row r="21" customFormat="false" ht="12.75" hidden="false" customHeight="false" outlineLevel="0" collapsed="false">
      <c r="A21" s="16" t="n">
        <v>20</v>
      </c>
      <c r="B21" s="20" t="s">
        <v>149</v>
      </c>
      <c r="C21" s="17" t="n">
        <f aca="false">C20+2</f>
        <v>43202</v>
      </c>
      <c r="D21" s="24" t="s">
        <v>226</v>
      </c>
      <c r="E21" s="154" t="s">
        <v>6</v>
      </c>
      <c r="G21" s="148" t="n">
        <f aca="false">G20+5</f>
        <v>42318</v>
      </c>
      <c r="H21" s="149" t="s">
        <v>7</v>
      </c>
      <c r="I21" s="148" t="n">
        <f aca="false">I20+4</f>
        <v>42318</v>
      </c>
      <c r="J21" s="138" t="s">
        <v>7</v>
      </c>
      <c r="K21" s="138" t="n">
        <f aca="false">K20-2</f>
        <v>7</v>
      </c>
    </row>
    <row r="22" customFormat="false" ht="12.75" hidden="false" customHeight="true" outlineLevel="0" collapsed="false">
      <c r="A22" s="16" t="n">
        <v>21</v>
      </c>
      <c r="B22" s="20" t="s">
        <v>203</v>
      </c>
      <c r="C22" s="17" t="n">
        <f aca="false">C21+5</f>
        <v>43207</v>
      </c>
      <c r="D22" s="32" t="s">
        <v>223</v>
      </c>
      <c r="E22" s="154" t="s">
        <v>6</v>
      </c>
      <c r="G22" s="148" t="e">
        <f aca="false">#REF!+5</f>
        <v>#REF!</v>
      </c>
      <c r="H22" s="149" t="s">
        <v>7</v>
      </c>
      <c r="I22" s="148" t="e">
        <f aca="false">#REF!+4</f>
        <v>#REF!</v>
      </c>
      <c r="J22" s="138" t="s">
        <v>7</v>
      </c>
    </row>
    <row r="23" customFormat="false" ht="12.75" hidden="false" customHeight="true" outlineLevel="0" collapsed="false">
      <c r="A23" s="16" t="n">
        <v>22</v>
      </c>
      <c r="B23" s="20" t="s">
        <v>149</v>
      </c>
      <c r="C23" s="17" t="n">
        <f aca="false">C22+2</f>
        <v>43209</v>
      </c>
      <c r="D23" s="32" t="s">
        <v>227</v>
      </c>
      <c r="E23" s="155" t="s">
        <v>6</v>
      </c>
      <c r="G23" s="148" t="e">
        <f aca="false">G22+2</f>
        <v>#REF!</v>
      </c>
      <c r="H23" s="149" t="s">
        <v>151</v>
      </c>
      <c r="I23" s="148" t="e">
        <f aca="false">I22+3</f>
        <v>#REF!</v>
      </c>
      <c r="J23" s="138" t="s">
        <v>151</v>
      </c>
      <c r="L23" s="138" t="n">
        <v>14</v>
      </c>
    </row>
    <row r="24" customFormat="false" ht="12.75" hidden="false" customHeight="true" outlineLevel="0" collapsed="false">
      <c r="A24" s="16" t="n">
        <v>23</v>
      </c>
      <c r="B24" s="20" t="s">
        <v>203</v>
      </c>
      <c r="C24" s="17" t="n">
        <f aca="false">C23+5</f>
        <v>43214</v>
      </c>
      <c r="D24" s="32" t="s">
        <v>228</v>
      </c>
      <c r="E24" s="155" t="s">
        <v>6</v>
      </c>
      <c r="G24" s="148" t="e">
        <f aca="false">G23+2</f>
        <v>#REF!</v>
      </c>
      <c r="H24" s="149" t="s">
        <v>151</v>
      </c>
      <c r="I24" s="148" t="e">
        <f aca="false">I23+3</f>
        <v>#REF!</v>
      </c>
      <c r="J24" s="138" t="s">
        <v>151</v>
      </c>
      <c r="K24" s="138" t="n">
        <f aca="false">K21-1</f>
        <v>6</v>
      </c>
      <c r="L24" s="138" t="s">
        <v>229</v>
      </c>
    </row>
    <row r="25" customFormat="false" ht="12.75" hidden="false" customHeight="false" outlineLevel="0" collapsed="false">
      <c r="A25" s="16" t="n">
        <v>24</v>
      </c>
      <c r="B25" s="20" t="s">
        <v>149</v>
      </c>
      <c r="C25" s="17" t="n">
        <f aca="false">C24+2</f>
        <v>43216</v>
      </c>
      <c r="D25" s="24" t="s">
        <v>227</v>
      </c>
      <c r="E25" s="154" t="s">
        <v>6</v>
      </c>
      <c r="G25" s="148" t="e">
        <f aca="false">G24+5</f>
        <v>#REF!</v>
      </c>
      <c r="H25" s="149" t="s">
        <v>7</v>
      </c>
      <c r="I25" s="148" t="e">
        <f aca="false">I24+4</f>
        <v>#REF!</v>
      </c>
      <c r="J25" s="138" t="s">
        <v>7</v>
      </c>
      <c r="K25" s="138" t="n">
        <f aca="false">K24-2</f>
        <v>4</v>
      </c>
    </row>
    <row r="26" customFormat="false" ht="15" hidden="false" customHeight="false" outlineLevel="0" collapsed="false">
      <c r="A26" s="30" t="n">
        <v>25</v>
      </c>
      <c r="B26" s="20" t="s">
        <v>203</v>
      </c>
      <c r="C26" s="17" t="n">
        <f aca="false">C25+5</f>
        <v>43221</v>
      </c>
      <c r="D26" s="206" t="s">
        <v>230</v>
      </c>
      <c r="E26" s="206"/>
      <c r="G26" s="148" t="e">
        <f aca="false">G25+2</f>
        <v>#REF!</v>
      </c>
      <c r="H26" s="149" t="s">
        <v>151</v>
      </c>
      <c r="I26" s="148" t="e">
        <f aca="false">I25+3</f>
        <v>#REF!</v>
      </c>
      <c r="J26" s="138" t="s">
        <v>151</v>
      </c>
      <c r="K26" s="138" t="n">
        <f aca="false">K25-1</f>
        <v>3</v>
      </c>
      <c r="L26" s="138" t="n">
        <v>17</v>
      </c>
    </row>
    <row r="27" customFormat="false" ht="12.75" hidden="false" customHeight="false" outlineLevel="0" collapsed="false">
      <c r="A27" s="16" t="n">
        <v>26</v>
      </c>
      <c r="B27" s="20" t="s">
        <v>149</v>
      </c>
      <c r="C27" s="17" t="n">
        <f aca="false">C26+2</f>
        <v>43223</v>
      </c>
      <c r="D27" s="24" t="s">
        <v>228</v>
      </c>
      <c r="E27" s="154" t="s">
        <v>6</v>
      </c>
      <c r="G27" s="148" t="e">
        <f aca="false">G26+5</f>
        <v>#REF!</v>
      </c>
      <c r="H27" s="149" t="s">
        <v>7</v>
      </c>
      <c r="I27" s="148" t="e">
        <f aca="false">I26+4</f>
        <v>#REF!</v>
      </c>
      <c r="J27" s="138" t="s">
        <v>7</v>
      </c>
      <c r="K27" s="138" t="n">
        <f aca="false">K26-2</f>
        <v>1</v>
      </c>
    </row>
    <row r="28" customFormat="false" ht="12.75" hidden="false" customHeight="false" outlineLevel="0" collapsed="false">
      <c r="A28" s="16" t="n">
        <v>27</v>
      </c>
      <c r="B28" s="20" t="s">
        <v>203</v>
      </c>
      <c r="C28" s="17" t="n">
        <f aca="false">C27+5</f>
        <v>43228</v>
      </c>
      <c r="D28" s="24" t="s">
        <v>231</v>
      </c>
      <c r="E28" s="154" t="s">
        <v>6</v>
      </c>
      <c r="G28" s="148" t="e">
        <f aca="false">G27+2</f>
        <v>#REF!</v>
      </c>
      <c r="H28" s="149" t="s">
        <v>151</v>
      </c>
      <c r="I28" s="148" t="e">
        <f aca="false">I27+3</f>
        <v>#REF!</v>
      </c>
      <c r="J28" s="138" t="s">
        <v>151</v>
      </c>
      <c r="K28" s="138" t="n">
        <f aca="false">K27-1</f>
        <v>0</v>
      </c>
    </row>
    <row r="29" customFormat="false" ht="15" hidden="false" customHeight="false" outlineLevel="0" collapsed="false">
      <c r="A29" s="16" t="n">
        <v>28</v>
      </c>
      <c r="B29" s="20" t="s">
        <v>149</v>
      </c>
      <c r="C29" s="17" t="n">
        <f aca="false">C28+2</f>
        <v>43230</v>
      </c>
      <c r="D29" s="206" t="s">
        <v>230</v>
      </c>
      <c r="E29" s="206"/>
      <c r="G29" s="148" t="e">
        <f aca="false">G30+2</f>
        <v>#REF!</v>
      </c>
      <c r="H29" s="149" t="s">
        <v>151</v>
      </c>
      <c r="I29" s="148" t="e">
        <f aca="false">I30+3</f>
        <v>#REF!</v>
      </c>
      <c r="J29" s="138" t="s">
        <v>151</v>
      </c>
    </row>
    <row r="30" customFormat="false" ht="15" hidden="false" customHeight="false" outlineLevel="0" collapsed="false">
      <c r="A30" s="16" t="n">
        <v>29</v>
      </c>
      <c r="B30" s="20" t="s">
        <v>203</v>
      </c>
      <c r="C30" s="17" t="n">
        <f aca="false">C29+5</f>
        <v>43235</v>
      </c>
      <c r="D30" s="206" t="s">
        <v>230</v>
      </c>
      <c r="E30" s="206"/>
      <c r="G30" s="148" t="e">
        <f aca="false">G27+5</f>
        <v>#REF!</v>
      </c>
      <c r="H30" s="149" t="s">
        <v>7</v>
      </c>
      <c r="I30" s="148" t="e">
        <f aca="false">I27+4</f>
        <v>#REF!</v>
      </c>
      <c r="J30" s="138" t="s">
        <v>7</v>
      </c>
      <c r="K30" s="138" t="n">
        <f aca="false">18-1</f>
        <v>17</v>
      </c>
    </row>
    <row r="31" customFormat="false" ht="12.75" hidden="false" customHeight="false" outlineLevel="0" collapsed="false">
      <c r="A31" s="16" t="n">
        <v>30</v>
      </c>
      <c r="B31" s="20" t="s">
        <v>149</v>
      </c>
      <c r="C31" s="17" t="n">
        <f aca="false">C30+2</f>
        <v>43237</v>
      </c>
      <c r="D31" s="24" t="s">
        <v>232</v>
      </c>
      <c r="E31" s="158" t="s">
        <v>6</v>
      </c>
      <c r="G31" s="148" t="e">
        <f aca="false">#REF!+5</f>
        <v>#REF!</v>
      </c>
      <c r="H31" s="149" t="s">
        <v>7</v>
      </c>
      <c r="I31" s="148" t="e">
        <f aca="false">#REF!+4</f>
        <v>#REF!</v>
      </c>
      <c r="J31" s="138" t="s">
        <v>7</v>
      </c>
      <c r="K31" s="138" t="n">
        <f aca="false">K30-2</f>
        <v>15</v>
      </c>
      <c r="L31" s="138" t="s">
        <v>233</v>
      </c>
    </row>
    <row r="32" customFormat="false" ht="12.75" hidden="false" customHeight="false" outlineLevel="0" collapsed="false">
      <c r="A32" s="30" t="n">
        <v>31</v>
      </c>
      <c r="B32" s="20" t="s">
        <v>203</v>
      </c>
      <c r="C32" s="17" t="n">
        <f aca="false">C31+5</f>
        <v>43242</v>
      </c>
      <c r="D32" s="21" t="s">
        <v>232</v>
      </c>
      <c r="E32" s="158" t="s">
        <v>6</v>
      </c>
      <c r="G32" s="148" t="e">
        <f aca="false">G31+2</f>
        <v>#REF!</v>
      </c>
      <c r="H32" s="149" t="s">
        <v>151</v>
      </c>
      <c r="I32" s="148" t="e">
        <f aca="false">I31+3</f>
        <v>#REF!</v>
      </c>
      <c r="J32" s="138" t="s">
        <v>151</v>
      </c>
      <c r="K32" s="138" t="n">
        <f aca="false">K31-2</f>
        <v>13</v>
      </c>
    </row>
    <row r="33" customFormat="false" ht="12.75" hidden="false" customHeight="false" outlineLevel="0" collapsed="false">
      <c r="A33" s="16" t="n">
        <v>32</v>
      </c>
      <c r="B33" s="20" t="s">
        <v>149</v>
      </c>
      <c r="C33" s="17" t="n">
        <f aca="false">C32+2</f>
        <v>43244</v>
      </c>
      <c r="D33" s="157" t="s">
        <v>173</v>
      </c>
      <c r="E33" s="158" t="s">
        <v>6</v>
      </c>
      <c r="G33" s="148" t="e">
        <f aca="false">G32+5</f>
        <v>#REF!</v>
      </c>
      <c r="H33" s="149" t="s">
        <v>7</v>
      </c>
      <c r="I33" s="148" t="e">
        <f aca="false">I32+4</f>
        <v>#REF!</v>
      </c>
      <c r="J33" s="138" t="s">
        <v>7</v>
      </c>
      <c r="K33" s="138" t="n">
        <f aca="false">K32-1</f>
        <v>12</v>
      </c>
    </row>
    <row r="34" customFormat="false" ht="12.75" hidden="false" customHeight="false" outlineLevel="0" collapsed="false">
      <c r="A34" s="16" t="n">
        <v>33</v>
      </c>
      <c r="B34" s="20" t="s">
        <v>203</v>
      </c>
      <c r="C34" s="17" t="n">
        <f aca="false">C33+5</f>
        <v>43249</v>
      </c>
      <c r="D34" s="157" t="s">
        <v>232</v>
      </c>
      <c r="E34" s="158" t="s">
        <v>6</v>
      </c>
      <c r="G34" s="148" t="e">
        <f aca="false">G33+2</f>
        <v>#REF!</v>
      </c>
      <c r="H34" s="149" t="s">
        <v>151</v>
      </c>
      <c r="I34" s="148" t="e">
        <f aca="false">I33+3</f>
        <v>#REF!</v>
      </c>
      <c r="J34" s="138" t="s">
        <v>151</v>
      </c>
      <c r="K34" s="138" t="n">
        <f aca="false">K33-2</f>
        <v>10</v>
      </c>
      <c r="N34" s="159"/>
    </row>
    <row r="35" customFormat="false" ht="12.75" hidden="false" customHeight="false" outlineLevel="0" collapsed="false">
      <c r="A35" s="16" t="n">
        <v>34</v>
      </c>
      <c r="B35" s="20" t="s">
        <v>149</v>
      </c>
      <c r="C35" s="17" t="n">
        <f aca="false">C34+2</f>
        <v>43251</v>
      </c>
      <c r="D35" s="157" t="s">
        <v>234</v>
      </c>
      <c r="E35" s="158" t="s">
        <v>18</v>
      </c>
      <c r="G35" s="148" t="e">
        <f aca="false">G34+2</f>
        <v>#REF!</v>
      </c>
      <c r="H35" s="149" t="s">
        <v>151</v>
      </c>
      <c r="I35" s="148" t="e">
        <f aca="false">I34+3</f>
        <v>#REF!</v>
      </c>
      <c r="J35" s="138" t="s">
        <v>151</v>
      </c>
    </row>
    <row r="36" customFormat="false" ht="12.75" hidden="false" customHeight="false" outlineLevel="0" collapsed="false">
      <c r="A36" s="16" t="n">
        <v>35</v>
      </c>
      <c r="B36" s="20" t="s">
        <v>203</v>
      </c>
      <c r="C36" s="17" t="n">
        <f aca="false">C35+5</f>
        <v>43256</v>
      </c>
      <c r="D36" s="157" t="s">
        <v>235</v>
      </c>
      <c r="E36" s="158" t="s">
        <v>18</v>
      </c>
      <c r="G36" s="148" t="e">
        <f aca="false">G35+5</f>
        <v>#REF!</v>
      </c>
      <c r="H36" s="149" t="s">
        <v>7</v>
      </c>
      <c r="I36" s="148" t="e">
        <f aca="false">I35+4</f>
        <v>#REF!</v>
      </c>
      <c r="J36" s="138" t="s">
        <v>7</v>
      </c>
      <c r="L36" s="138" t="n">
        <v>20</v>
      </c>
    </row>
    <row r="37" customFormat="false" ht="12.75" hidden="false" customHeight="false" outlineLevel="0" collapsed="false">
      <c r="A37" s="16" t="n">
        <v>36</v>
      </c>
      <c r="B37" s="20" t="s">
        <v>149</v>
      </c>
      <c r="C37" s="17" t="n">
        <f aca="false">C36+2</f>
        <v>43258</v>
      </c>
      <c r="D37" s="157" t="s">
        <v>236</v>
      </c>
      <c r="E37" s="119" t="s">
        <v>18</v>
      </c>
      <c r="G37" s="148" t="e">
        <f aca="false">G36+2</f>
        <v>#REF!</v>
      </c>
      <c r="H37" s="149" t="s">
        <v>151</v>
      </c>
      <c r="I37" s="148" t="e">
        <f aca="false">I36+3</f>
        <v>#REF!</v>
      </c>
      <c r="J37" s="138" t="s">
        <v>151</v>
      </c>
    </row>
    <row r="38" customFormat="false" ht="12.75" hidden="false" customHeight="false" outlineLevel="0" collapsed="false">
      <c r="A38" s="16" t="n">
        <f aca="false">A37+1</f>
        <v>37</v>
      </c>
      <c r="B38" s="20" t="s">
        <v>203</v>
      </c>
      <c r="C38" s="17" t="n">
        <f aca="false">C37+5</f>
        <v>43263</v>
      </c>
      <c r="D38" s="157" t="s">
        <v>237</v>
      </c>
      <c r="E38" s="119" t="s">
        <v>6</v>
      </c>
      <c r="G38" s="148" t="e">
        <f aca="false">G37+5</f>
        <v>#REF!</v>
      </c>
      <c r="H38" s="149" t="s">
        <v>7</v>
      </c>
      <c r="I38" s="148" t="e">
        <f aca="false">I37+4</f>
        <v>#REF!</v>
      </c>
      <c r="J38" s="138" t="s">
        <v>7</v>
      </c>
    </row>
    <row r="39" customFormat="false" ht="12.75" hidden="false" customHeight="false" outlineLevel="0" collapsed="false">
      <c r="A39" s="16" t="n">
        <f aca="false">A38+1</f>
        <v>38</v>
      </c>
      <c r="B39" s="20" t="s">
        <v>149</v>
      </c>
      <c r="C39" s="17" t="n">
        <f aca="false">C38+2</f>
        <v>43265</v>
      </c>
      <c r="D39" s="157" t="s">
        <v>236</v>
      </c>
      <c r="E39" s="119" t="s">
        <v>6</v>
      </c>
      <c r="G39" s="148" t="e">
        <f aca="false">G38+2</f>
        <v>#REF!</v>
      </c>
      <c r="H39" s="149" t="s">
        <v>7</v>
      </c>
      <c r="I39" s="148" t="e">
        <f aca="false">I38+3</f>
        <v>#REF!</v>
      </c>
      <c r="J39" s="149" t="s">
        <v>7</v>
      </c>
    </row>
    <row r="40" customFormat="false" ht="15.75" hidden="false" customHeight="false" outlineLevel="0" collapsed="false">
      <c r="A40" s="35" t="n">
        <f aca="false">A39+1</f>
        <v>39</v>
      </c>
      <c r="B40" s="42" t="s">
        <v>203</v>
      </c>
      <c r="C40" s="36" t="n">
        <f aca="false">C39+5</f>
        <v>43270</v>
      </c>
      <c r="D40" s="160" t="s">
        <v>132</v>
      </c>
      <c r="E40" s="207" t="s">
        <v>18</v>
      </c>
      <c r="G40" s="148" t="e">
        <f aca="false">G39+5</f>
        <v>#REF!</v>
      </c>
      <c r="H40" s="149" t="s">
        <v>151</v>
      </c>
      <c r="I40" s="148" t="e">
        <f aca="false">I39+4</f>
        <v>#REF!</v>
      </c>
      <c r="J40" s="149" t="s">
        <v>151</v>
      </c>
      <c r="L40" s="138" t="n">
        <v>21</v>
      </c>
    </row>
    <row r="41" customFormat="false" ht="12.75" hidden="false" customHeight="false" outlineLevel="0" collapsed="false">
      <c r="A41" s="39"/>
      <c r="B41" s="44"/>
      <c r="C41" s="40"/>
      <c r="D41" s="139"/>
      <c r="E41" s="139"/>
      <c r="G41" s="148" t="e">
        <f aca="false">G40+2</f>
        <v>#REF!</v>
      </c>
      <c r="H41" s="149" t="s">
        <v>7</v>
      </c>
      <c r="I41" s="148" t="e">
        <f aca="false">I40+3</f>
        <v>#REF!</v>
      </c>
      <c r="J41" s="149" t="s">
        <v>7</v>
      </c>
    </row>
    <row r="42" customFormat="false" ht="13.5" hidden="false" customHeight="false" outlineLevel="0" collapsed="false"/>
    <row r="43" customFormat="false" ht="13.5" hidden="false" customHeight="false" outlineLevel="0" collapsed="false">
      <c r="A43" s="162" t="s">
        <v>67</v>
      </c>
      <c r="B43" s="6" t="s">
        <v>177</v>
      </c>
      <c r="C43" s="7" t="s">
        <v>178</v>
      </c>
      <c r="D43" s="7" t="s">
        <v>179</v>
      </c>
      <c r="E43" s="8" t="s">
        <v>180</v>
      </c>
    </row>
    <row r="44" customFormat="false" ht="25.5" hidden="false" customHeight="false" outlineLevel="0" collapsed="false">
      <c r="A44" s="53" t="n">
        <v>1</v>
      </c>
      <c r="B44" s="54" t="s">
        <v>75</v>
      </c>
      <c r="C44" s="64" t="n">
        <v>43144</v>
      </c>
      <c r="D44" s="208" t="s">
        <v>238</v>
      </c>
      <c r="E44" s="209" t="n">
        <v>0.04</v>
      </c>
      <c r="L44" s="50"/>
    </row>
    <row r="45" customFormat="false" ht="25.5" hidden="false" customHeight="false" outlineLevel="0" collapsed="false">
      <c r="A45" s="62" t="n">
        <v>2</v>
      </c>
      <c r="B45" s="63" t="s">
        <v>75</v>
      </c>
      <c r="C45" s="64" t="n">
        <v>43150</v>
      </c>
      <c r="D45" s="210" t="s">
        <v>239</v>
      </c>
      <c r="E45" s="211" t="n">
        <v>0.04</v>
      </c>
      <c r="L45" s="59"/>
    </row>
    <row r="46" customFormat="false" ht="25.5" hidden="false" customHeight="false" outlineLevel="0" collapsed="false">
      <c r="A46" s="62" t="n">
        <v>3</v>
      </c>
      <c r="B46" s="63" t="s">
        <v>75</v>
      </c>
      <c r="C46" s="64" t="n">
        <v>43150</v>
      </c>
      <c r="D46" s="210" t="s">
        <v>240</v>
      </c>
      <c r="E46" s="211" t="n">
        <v>0.04</v>
      </c>
    </row>
    <row r="47" customFormat="false" ht="25.5" hidden="false" customHeight="false" outlineLevel="0" collapsed="false">
      <c r="A47" s="62" t="n">
        <v>4</v>
      </c>
      <c r="B47" s="63" t="s">
        <v>75</v>
      </c>
      <c r="C47" s="64" t="n">
        <v>43158</v>
      </c>
      <c r="D47" s="210" t="s">
        <v>241</v>
      </c>
      <c r="E47" s="211" t="n">
        <v>0.04</v>
      </c>
    </row>
    <row r="48" customFormat="false" ht="25.5" hidden="false" customHeight="false" outlineLevel="0" collapsed="false">
      <c r="A48" s="62" t="n">
        <v>5</v>
      </c>
      <c r="B48" s="63" t="s">
        <v>75</v>
      </c>
      <c r="C48" s="212" t="n">
        <v>43151</v>
      </c>
      <c r="D48" s="210" t="s">
        <v>242</v>
      </c>
      <c r="E48" s="211" t="n">
        <v>0.04</v>
      </c>
    </row>
    <row r="49" customFormat="false" ht="12.75" hidden="false" customHeight="false" outlineLevel="0" collapsed="false">
      <c r="A49" s="213" t="n">
        <v>6</v>
      </c>
      <c r="B49" s="63" t="s">
        <v>75</v>
      </c>
      <c r="C49" s="212" t="n">
        <v>43162</v>
      </c>
      <c r="D49" s="210" t="s">
        <v>186</v>
      </c>
      <c r="E49" s="211" t="n">
        <v>0.2</v>
      </c>
    </row>
    <row r="50" customFormat="false" ht="25.5" hidden="false" customHeight="false" outlineLevel="0" collapsed="false">
      <c r="A50" s="213" t="n">
        <v>7</v>
      </c>
      <c r="B50" s="63" t="s">
        <v>75</v>
      </c>
      <c r="C50" s="69" t="n">
        <v>43168</v>
      </c>
      <c r="D50" s="210" t="s">
        <v>243</v>
      </c>
      <c r="E50" s="214" t="n">
        <v>0.4</v>
      </c>
      <c r="I50" s="169"/>
    </row>
    <row r="51" customFormat="false" ht="13.5" hidden="false" customHeight="false" outlineLevel="0" collapsed="false">
      <c r="A51" s="215" t="n">
        <v>8</v>
      </c>
      <c r="B51" s="84" t="s">
        <v>75</v>
      </c>
      <c r="C51" s="216" t="n">
        <v>43169</v>
      </c>
      <c r="D51" s="217" t="s">
        <v>244</v>
      </c>
      <c r="E51" s="218" t="n">
        <v>0.1</v>
      </c>
      <c r="K51" s="179"/>
      <c r="M51" s="179"/>
    </row>
    <row r="52" customFormat="false" ht="12.75" hidden="false" customHeight="false" outlineLevel="0" collapsed="false">
      <c r="A52" s="174" t="n">
        <v>9</v>
      </c>
      <c r="B52" s="133" t="s">
        <v>75</v>
      </c>
      <c r="C52" s="175" t="n">
        <v>43182</v>
      </c>
      <c r="D52" s="51" t="s">
        <v>245</v>
      </c>
      <c r="E52" s="164" t="n">
        <v>0.1</v>
      </c>
    </row>
    <row r="53" customFormat="false" ht="12.75" hidden="false" customHeight="false" outlineLevel="0" collapsed="false">
      <c r="A53" s="30" t="n">
        <v>10</v>
      </c>
      <c r="B53" s="135" t="s">
        <v>75</v>
      </c>
      <c r="C53" s="98" t="n">
        <v>43203</v>
      </c>
      <c r="D53" s="67" t="s">
        <v>246</v>
      </c>
      <c r="E53" s="166" t="n">
        <v>0.4</v>
      </c>
      <c r="H53" s="169"/>
    </row>
    <row r="54" customFormat="false" ht="12.75" hidden="false" customHeight="false" outlineLevel="0" collapsed="false">
      <c r="A54" s="30" t="n">
        <v>11</v>
      </c>
      <c r="B54" s="135" t="s">
        <v>75</v>
      </c>
      <c r="C54" s="176" t="n">
        <v>43189</v>
      </c>
      <c r="D54" s="67" t="s">
        <v>247</v>
      </c>
      <c r="E54" s="177" t="n">
        <v>0.3</v>
      </c>
      <c r="I54" s="169"/>
    </row>
    <row r="55" customFormat="false" ht="12.75" hidden="false" customHeight="false" outlineLevel="0" collapsed="false">
      <c r="A55" s="30" t="n">
        <v>12</v>
      </c>
      <c r="B55" s="97" t="s">
        <v>75</v>
      </c>
      <c r="C55" s="176" t="n">
        <v>43195</v>
      </c>
      <c r="D55" s="165" t="s">
        <v>248</v>
      </c>
      <c r="E55" s="177" t="n">
        <v>0.05</v>
      </c>
      <c r="H55" s="169"/>
      <c r="O55" s="219"/>
    </row>
    <row r="56" customFormat="false" ht="12.75" hidden="false" customHeight="false" outlineLevel="0" collapsed="false">
      <c r="A56" s="30" t="n">
        <v>13</v>
      </c>
      <c r="B56" s="97" t="s">
        <v>75</v>
      </c>
      <c r="C56" s="176" t="n">
        <v>43200</v>
      </c>
      <c r="D56" s="165" t="s">
        <v>249</v>
      </c>
      <c r="E56" s="177" t="n">
        <v>0.05</v>
      </c>
    </row>
    <row r="57" customFormat="false" ht="12.75" hidden="false" customHeight="false" outlineLevel="0" collapsed="false">
      <c r="A57" s="30" t="n">
        <v>14</v>
      </c>
      <c r="B57" s="97" t="s">
        <v>75</v>
      </c>
      <c r="C57" s="176" t="n">
        <v>43201</v>
      </c>
      <c r="D57" s="165" t="s">
        <v>250</v>
      </c>
      <c r="E57" s="177" t="n">
        <v>0.05</v>
      </c>
    </row>
    <row r="58" customFormat="false" ht="25.5" hidden="false" customHeight="false" outlineLevel="0" collapsed="false">
      <c r="A58" s="58" t="n">
        <v>15</v>
      </c>
      <c r="B58" s="97" t="s">
        <v>75</v>
      </c>
      <c r="C58" s="176" t="n">
        <v>43200</v>
      </c>
      <c r="D58" s="165" t="s">
        <v>251</v>
      </c>
      <c r="E58" s="168" t="n">
        <v>0.3</v>
      </c>
    </row>
    <row r="59" customFormat="false" ht="12.75" hidden="false" customHeight="false" outlineLevel="0" collapsed="false">
      <c r="A59" s="58" t="n">
        <v>16</v>
      </c>
      <c r="B59" s="97" t="s">
        <v>75</v>
      </c>
      <c r="C59" s="176" t="n">
        <v>43210</v>
      </c>
      <c r="D59" s="165" t="s">
        <v>247</v>
      </c>
      <c r="E59" s="177" t="n">
        <v>0.4</v>
      </c>
      <c r="F59" s="179"/>
      <c r="I59" s="169"/>
    </row>
    <row r="60" customFormat="false" ht="13.5" hidden="false" customHeight="false" outlineLevel="0" collapsed="false">
      <c r="A60" s="72" t="n">
        <v>17</v>
      </c>
      <c r="B60" s="108" t="s">
        <v>75</v>
      </c>
      <c r="C60" s="180" t="n">
        <v>43222</v>
      </c>
      <c r="D60" s="172" t="s">
        <v>252</v>
      </c>
      <c r="E60" s="181" t="n">
        <v>0.2</v>
      </c>
      <c r="H60" s="169"/>
      <c r="K60" s="179"/>
      <c r="M60" s="179"/>
    </row>
    <row r="61" customFormat="false" ht="12.75" hidden="false" customHeight="false" outlineLevel="0" collapsed="false">
      <c r="A61" s="182" t="n">
        <v>18</v>
      </c>
      <c r="B61" s="183" t="s">
        <v>75</v>
      </c>
      <c r="C61" s="184" t="n">
        <v>43238</v>
      </c>
      <c r="D61" s="185" t="s">
        <v>253</v>
      </c>
      <c r="E61" s="186" t="n">
        <v>0.15</v>
      </c>
    </row>
    <row r="62" customFormat="false" ht="12.75" hidden="false" customHeight="false" outlineLevel="0" collapsed="false">
      <c r="A62" s="135" t="n">
        <v>19</v>
      </c>
      <c r="B62" s="97" t="s">
        <v>75</v>
      </c>
      <c r="C62" s="187" t="n">
        <v>43239</v>
      </c>
      <c r="D62" s="165" t="s">
        <v>199</v>
      </c>
      <c r="E62" s="188" t="n">
        <v>0.6</v>
      </c>
      <c r="I62" s="169"/>
    </row>
    <row r="63" customFormat="false" ht="12.75" hidden="false" customHeight="false" outlineLevel="0" collapsed="false">
      <c r="A63" s="135" t="n">
        <v>20</v>
      </c>
      <c r="B63" s="97" t="s">
        <v>75</v>
      </c>
      <c r="C63" s="187" t="n">
        <v>43266</v>
      </c>
      <c r="D63" s="165" t="s">
        <v>254</v>
      </c>
      <c r="E63" s="188" t="n">
        <v>0.25</v>
      </c>
    </row>
    <row r="64" customFormat="false" ht="12.75" hidden="false" customHeight="false" outlineLevel="0" collapsed="false">
      <c r="A64" s="135" t="n">
        <v>21</v>
      </c>
      <c r="B64" s="97" t="s">
        <v>75</v>
      </c>
      <c r="C64" s="187" t="n">
        <v>43270</v>
      </c>
      <c r="D64" s="220" t="s">
        <v>201</v>
      </c>
      <c r="E64" s="188" t="n">
        <v>0.65</v>
      </c>
      <c r="H64" s="169"/>
      <c r="I64" s="169"/>
      <c r="K64" s="179"/>
      <c r="M64" s="179"/>
    </row>
  </sheetData>
  <mergeCells count="4">
    <mergeCell ref="D16:E17"/>
    <mergeCell ref="D26:E26"/>
    <mergeCell ref="D29:E29"/>
    <mergeCell ref="D30:E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4" activePane="bottomRight" state="frozen"/>
      <selection pane="topLeft" activeCell="A1" activeCellId="0" sqref="A1"/>
      <selection pane="topRight" activeCell="B1" activeCellId="0" sqref="B1"/>
      <selection pane="bottomLeft" activeCell="A24" activeCellId="0" sqref="A24"/>
      <selection pane="bottomRight" activeCell="D25" activeCellId="0" sqref="D25"/>
    </sheetView>
  </sheetViews>
  <sheetFormatPr defaultRowHeight="12.75" zeroHeight="false" outlineLevelRow="0" outlineLevelCol="0"/>
  <cols>
    <col collapsed="false" customWidth="true" hidden="false" outlineLevel="0" max="2" min="1" style="138" width="11.42"/>
    <col collapsed="false" customWidth="true" hidden="false" outlineLevel="0" max="3" min="3" style="138" width="29.14"/>
    <col collapsed="false" customWidth="true" hidden="false" outlineLevel="0" max="4" min="4" style="138" width="28.57"/>
    <col collapsed="false" customWidth="true" hidden="false" outlineLevel="0" max="1025" min="5" style="138" width="11.42"/>
  </cols>
  <sheetData>
    <row r="1" customFormat="false" ht="13.5" hidden="false" customHeight="false" outlineLevel="0" collapsed="false">
      <c r="A1" s="162" t="s">
        <v>0</v>
      </c>
      <c r="B1" s="221" t="s">
        <v>1</v>
      </c>
      <c r="C1" s="221" t="s">
        <v>2</v>
      </c>
      <c r="D1" s="222" t="s">
        <v>3</v>
      </c>
    </row>
    <row r="2" customFormat="false" ht="15" hidden="false" customHeight="false" outlineLevel="0" collapsed="false">
      <c r="A2" s="223" t="n">
        <v>1</v>
      </c>
      <c r="B2" s="224" t="n">
        <v>43136</v>
      </c>
      <c r="C2" s="225" t="s">
        <v>255</v>
      </c>
      <c r="D2" s="225"/>
    </row>
    <row r="3" customFormat="false" ht="12.75" hidden="false" customHeight="false" outlineLevel="0" collapsed="false">
      <c r="A3" s="226" t="n">
        <f aca="false">A2+1</f>
        <v>2</v>
      </c>
      <c r="B3" s="17" t="n">
        <f aca="false">B2+7</f>
        <v>43143</v>
      </c>
      <c r="C3" s="24" t="s">
        <v>256</v>
      </c>
      <c r="D3" s="25" t="s">
        <v>6</v>
      </c>
    </row>
    <row r="4" customFormat="false" ht="12.75" hidden="false" customHeight="false" outlineLevel="0" collapsed="false">
      <c r="A4" s="226" t="n">
        <f aca="false">A3+1</f>
        <v>3</v>
      </c>
      <c r="B4" s="17" t="n">
        <f aca="false">B3+7</f>
        <v>43150</v>
      </c>
      <c r="C4" s="24" t="s">
        <v>257</v>
      </c>
      <c r="D4" s="25" t="s">
        <v>18</v>
      </c>
    </row>
    <row r="5" customFormat="false" ht="12.75" hidden="false" customHeight="false" outlineLevel="0" collapsed="false">
      <c r="A5" s="226" t="n">
        <f aca="false">A4+1</f>
        <v>4</v>
      </c>
      <c r="B5" s="17" t="n">
        <f aca="false">B4+7</f>
        <v>43157</v>
      </c>
      <c r="C5" s="24" t="s">
        <v>258</v>
      </c>
      <c r="D5" s="25" t="s">
        <v>18</v>
      </c>
    </row>
    <row r="6" customFormat="false" ht="12.75" hidden="false" customHeight="false" outlineLevel="0" collapsed="false">
      <c r="A6" s="226" t="n">
        <f aca="false">A5+1</f>
        <v>5</v>
      </c>
      <c r="B6" s="17" t="n">
        <f aca="false">B5+7</f>
        <v>43164</v>
      </c>
      <c r="C6" s="24" t="s">
        <v>259</v>
      </c>
      <c r="D6" s="25" t="s">
        <v>6</v>
      </c>
    </row>
    <row r="7" customFormat="false" ht="12.75" hidden="false" customHeight="false" outlineLevel="0" collapsed="false">
      <c r="A7" s="226" t="n">
        <f aca="false">A6+1</f>
        <v>6</v>
      </c>
      <c r="B7" s="17" t="n">
        <f aca="false">B6+7</f>
        <v>43171</v>
      </c>
      <c r="C7" s="24" t="s">
        <v>260</v>
      </c>
      <c r="D7" s="25" t="s">
        <v>18</v>
      </c>
    </row>
    <row r="8" customFormat="false" ht="15" hidden="false" customHeight="false" outlineLevel="0" collapsed="false">
      <c r="A8" s="226" t="n">
        <f aca="false">A7+1</f>
        <v>7</v>
      </c>
      <c r="B8" s="17" t="n">
        <f aca="false">B7+7</f>
        <v>43178</v>
      </c>
      <c r="C8" s="156" t="s">
        <v>255</v>
      </c>
      <c r="D8" s="156"/>
    </row>
    <row r="9" customFormat="false" ht="15" hidden="false" customHeight="false" outlineLevel="0" collapsed="false">
      <c r="A9" s="226" t="n">
        <f aca="false">A8+1</f>
        <v>8</v>
      </c>
      <c r="B9" s="17" t="n">
        <f aca="false">B8+7</f>
        <v>43185</v>
      </c>
      <c r="C9" s="156" t="s">
        <v>261</v>
      </c>
      <c r="D9" s="156"/>
    </row>
    <row r="10" customFormat="false" ht="12.75" hidden="false" customHeight="false" outlineLevel="0" collapsed="false">
      <c r="A10" s="226" t="n">
        <f aca="false">A9+1</f>
        <v>9</v>
      </c>
      <c r="B10" s="17" t="n">
        <f aca="false">B9+7</f>
        <v>43192</v>
      </c>
      <c r="C10" s="21" t="s">
        <v>262</v>
      </c>
      <c r="D10" s="25" t="s">
        <v>263</v>
      </c>
    </row>
    <row r="11" customFormat="false" ht="12.75" hidden="false" customHeight="false" outlineLevel="0" collapsed="false">
      <c r="A11" s="226" t="n">
        <f aca="false">A10+1</f>
        <v>10</v>
      </c>
      <c r="B11" s="17" t="n">
        <f aca="false">B10+7</f>
        <v>43199</v>
      </c>
      <c r="C11" s="24" t="s">
        <v>264</v>
      </c>
      <c r="D11" s="25" t="s">
        <v>18</v>
      </c>
    </row>
    <row r="12" customFormat="false" ht="12.75" hidden="false" customHeight="false" outlineLevel="0" collapsed="false">
      <c r="A12" s="226" t="n">
        <f aca="false">A11+1</f>
        <v>11</v>
      </c>
      <c r="B12" s="17" t="n">
        <f aca="false">B11+7</f>
        <v>43206</v>
      </c>
      <c r="C12" s="227" t="s">
        <v>265</v>
      </c>
      <c r="D12" s="228" t="s">
        <v>6</v>
      </c>
    </row>
    <row r="13" customFormat="false" ht="12.75" hidden="false" customHeight="false" outlineLevel="0" collapsed="false">
      <c r="A13" s="226" t="n">
        <f aca="false">A12+1</f>
        <v>12</v>
      </c>
      <c r="B13" s="17" t="n">
        <f aca="false">B12+7</f>
        <v>43213</v>
      </c>
      <c r="C13" s="24" t="s">
        <v>266</v>
      </c>
      <c r="D13" s="25" t="s">
        <v>18</v>
      </c>
    </row>
    <row r="14" customFormat="false" ht="12.75" hidden="false" customHeight="false" outlineLevel="0" collapsed="false">
      <c r="A14" s="226" t="n">
        <f aca="false">A13+1</f>
        <v>13</v>
      </c>
      <c r="B14" s="17" t="n">
        <f aca="false">B13+7</f>
        <v>43220</v>
      </c>
      <c r="C14" s="21" t="s">
        <v>267</v>
      </c>
      <c r="D14" s="25" t="s">
        <v>18</v>
      </c>
    </row>
    <row r="15" customFormat="false" ht="12.75" hidden="false" customHeight="false" outlineLevel="0" collapsed="false">
      <c r="A15" s="226" t="n">
        <f aca="false">A14+1</f>
        <v>14</v>
      </c>
      <c r="B15" s="17" t="n">
        <f aca="false">B14+7</f>
        <v>43227</v>
      </c>
      <c r="C15" s="21" t="s">
        <v>268</v>
      </c>
      <c r="D15" s="22" t="s">
        <v>269</v>
      </c>
    </row>
    <row r="16" customFormat="false" ht="12.75" hidden="false" customHeight="false" outlineLevel="0" collapsed="false">
      <c r="A16" s="226" t="n">
        <f aca="false">A15+1</f>
        <v>15</v>
      </c>
      <c r="B16" s="17" t="n">
        <f aca="false">B15+7</f>
        <v>43234</v>
      </c>
      <c r="C16" s="21" t="s">
        <v>270</v>
      </c>
      <c r="D16" s="25" t="s">
        <v>6</v>
      </c>
    </row>
    <row r="17" customFormat="false" ht="12.75" hidden="false" customHeight="false" outlineLevel="0" collapsed="false">
      <c r="A17" s="226" t="n">
        <f aca="false">A16+1</f>
        <v>16</v>
      </c>
      <c r="B17" s="17" t="n">
        <f aca="false">B16+7</f>
        <v>43241</v>
      </c>
      <c r="C17" s="24" t="s">
        <v>271</v>
      </c>
      <c r="D17" s="25" t="s">
        <v>6</v>
      </c>
    </row>
    <row r="18" customFormat="false" ht="12.75" hidden="false" customHeight="false" outlineLevel="0" collapsed="false">
      <c r="A18" s="226" t="n">
        <f aca="false">A17+1</f>
        <v>17</v>
      </c>
      <c r="B18" s="17" t="n">
        <f aca="false">B17+7</f>
        <v>43248</v>
      </c>
      <c r="C18" s="24" t="s">
        <v>272</v>
      </c>
      <c r="D18" s="25" t="s">
        <v>6</v>
      </c>
    </row>
    <row r="19" customFormat="false" ht="12.75" hidden="false" customHeight="false" outlineLevel="0" collapsed="false">
      <c r="A19" s="226" t="n">
        <f aca="false">A18+1</f>
        <v>18</v>
      </c>
      <c r="B19" s="17" t="n">
        <f aca="false">B18+7</f>
        <v>43255</v>
      </c>
      <c r="C19" s="24" t="s">
        <v>273</v>
      </c>
      <c r="D19" s="25" t="s">
        <v>18</v>
      </c>
    </row>
    <row r="20" customFormat="false" ht="12.75" hidden="false" customHeight="false" outlineLevel="0" collapsed="false">
      <c r="A20" s="226" t="n">
        <f aca="false">A19+1</f>
        <v>19</v>
      </c>
      <c r="B20" s="17" t="n">
        <f aca="false">B19+7</f>
        <v>43262</v>
      </c>
      <c r="C20" s="32" t="s">
        <v>274</v>
      </c>
      <c r="D20" s="229" t="s">
        <v>18</v>
      </c>
    </row>
    <row r="21" customFormat="false" ht="13.5" hidden="false" customHeight="false" outlineLevel="0" collapsed="false">
      <c r="A21" s="230" t="n">
        <f aca="false">A20+1</f>
        <v>20</v>
      </c>
      <c r="B21" s="36" t="n">
        <f aca="false">B20+7</f>
        <v>43269</v>
      </c>
      <c r="C21" s="231" t="s">
        <v>275</v>
      </c>
      <c r="D21" s="232" t="s">
        <v>276</v>
      </c>
    </row>
    <row r="22" customFormat="false" ht="12.75" hidden="false" customHeight="false" outlineLevel="0" collapsed="false">
      <c r="A22" s="1"/>
      <c r="B22" s="1"/>
      <c r="C22" s="1"/>
      <c r="D22" s="1"/>
    </row>
    <row r="23" customFormat="false" ht="13.5" hidden="false" customHeight="false" outlineLevel="0" collapsed="false">
      <c r="A23" s="233" t="s">
        <v>66</v>
      </c>
      <c r="B23" s="233"/>
      <c r="C23" s="233"/>
      <c r="D23" s="233"/>
      <c r="E23" s="234"/>
    </row>
    <row r="24" customFormat="false" ht="13.5" hidden="false" customHeight="false" outlineLevel="0" collapsed="false">
      <c r="A24" s="5" t="s">
        <v>67</v>
      </c>
      <c r="B24" s="7" t="s">
        <v>277</v>
      </c>
      <c r="C24" s="7" t="s">
        <v>69</v>
      </c>
      <c r="D24" s="8" t="s">
        <v>70</v>
      </c>
    </row>
    <row r="25" customFormat="false" ht="12.75" hidden="false" customHeight="false" outlineLevel="0" collapsed="false">
      <c r="A25" s="49" t="n">
        <v>1</v>
      </c>
      <c r="B25" s="235" t="n">
        <v>43150</v>
      </c>
      <c r="C25" s="163" t="s">
        <v>278</v>
      </c>
      <c r="D25" s="164" t="n">
        <v>0.025</v>
      </c>
    </row>
    <row r="26" customFormat="false" ht="25.5" hidden="false" customHeight="false" outlineLevel="0" collapsed="false">
      <c r="A26" s="58" t="n">
        <v>2</v>
      </c>
      <c r="B26" s="235" t="n">
        <v>43155</v>
      </c>
      <c r="C26" s="165" t="s">
        <v>279</v>
      </c>
      <c r="D26" s="166" t="n">
        <v>0.025</v>
      </c>
    </row>
    <row r="27" customFormat="false" ht="12.75" hidden="false" customHeight="false" outlineLevel="0" collapsed="false">
      <c r="A27" s="58" t="n">
        <v>3</v>
      </c>
      <c r="B27" s="235" t="n">
        <v>43156</v>
      </c>
      <c r="C27" s="165" t="s">
        <v>280</v>
      </c>
      <c r="D27" s="166" t="n">
        <v>0.025</v>
      </c>
    </row>
    <row r="28" customFormat="false" ht="12.75" hidden="false" customHeight="false" outlineLevel="0" collapsed="false">
      <c r="A28" s="167" t="n">
        <v>4</v>
      </c>
      <c r="B28" s="235" t="n">
        <v>43150</v>
      </c>
      <c r="C28" s="165" t="s">
        <v>281</v>
      </c>
      <c r="D28" s="166" t="n">
        <v>0.05</v>
      </c>
    </row>
    <row r="29" customFormat="false" ht="25.5" hidden="false" customHeight="false" outlineLevel="0" collapsed="false">
      <c r="A29" s="58" t="n">
        <v>5</v>
      </c>
      <c r="B29" s="235" t="n">
        <v>43157</v>
      </c>
      <c r="C29" s="165" t="s">
        <v>282</v>
      </c>
      <c r="D29" s="236" t="n">
        <v>0.05</v>
      </c>
    </row>
    <row r="30" customFormat="false" ht="25.5" hidden="false" customHeight="false" outlineLevel="0" collapsed="false">
      <c r="A30" s="58" t="n">
        <v>6</v>
      </c>
      <c r="B30" s="235" t="n">
        <v>43165</v>
      </c>
      <c r="C30" s="165" t="s">
        <v>283</v>
      </c>
      <c r="D30" s="177" t="n">
        <v>0.025</v>
      </c>
    </row>
    <row r="31" customFormat="false" ht="12.75" hidden="false" customHeight="false" outlineLevel="0" collapsed="false">
      <c r="A31" s="58" t="n">
        <v>7</v>
      </c>
      <c r="B31" s="235" t="n">
        <v>43167</v>
      </c>
      <c r="C31" s="165" t="s">
        <v>284</v>
      </c>
      <c r="D31" s="177" t="n">
        <v>0.025</v>
      </c>
    </row>
    <row r="32" customFormat="false" ht="25.5" hidden="false" customHeight="false" outlineLevel="0" collapsed="false">
      <c r="A32" s="167" t="n">
        <v>8</v>
      </c>
      <c r="B32" s="235" t="n">
        <v>43172</v>
      </c>
      <c r="C32" s="165" t="s">
        <v>285</v>
      </c>
      <c r="D32" s="177" t="n">
        <v>0.025</v>
      </c>
    </row>
    <row r="33" customFormat="false" ht="25.5" hidden="false" customHeight="false" outlineLevel="0" collapsed="false">
      <c r="A33" s="58" t="n">
        <v>9</v>
      </c>
      <c r="B33" s="235" t="n">
        <v>43179</v>
      </c>
      <c r="C33" s="165" t="s">
        <v>286</v>
      </c>
      <c r="D33" s="177" t="n">
        <v>0.05</v>
      </c>
      <c r="G33" s="138" t="s">
        <v>287</v>
      </c>
    </row>
    <row r="34" customFormat="false" ht="25.5" hidden="false" customHeight="false" outlineLevel="0" collapsed="false">
      <c r="A34" s="58" t="n">
        <v>10</v>
      </c>
      <c r="B34" s="235" t="n">
        <v>43189</v>
      </c>
      <c r="C34" s="165" t="s">
        <v>288</v>
      </c>
      <c r="D34" s="177" t="n">
        <v>0.05</v>
      </c>
    </row>
    <row r="35" customFormat="false" ht="25.5" hidden="false" customHeight="false" outlineLevel="0" collapsed="false">
      <c r="A35" s="58" t="n">
        <v>11</v>
      </c>
      <c r="B35" s="235" t="n">
        <v>43203</v>
      </c>
      <c r="C35" s="165" t="s">
        <v>289</v>
      </c>
      <c r="D35" s="177" t="n">
        <v>0.1</v>
      </c>
    </row>
    <row r="36" customFormat="false" ht="12.75" hidden="false" customHeight="false" outlineLevel="0" collapsed="false">
      <c r="A36" s="167" t="n">
        <v>12</v>
      </c>
      <c r="B36" s="235" t="n">
        <v>43217</v>
      </c>
      <c r="C36" s="165" t="s">
        <v>290</v>
      </c>
      <c r="D36" s="177" t="n">
        <v>0.15</v>
      </c>
    </row>
    <row r="37" customFormat="false" ht="25.5" hidden="false" customHeight="false" outlineLevel="0" collapsed="false">
      <c r="A37" s="58" t="n">
        <v>13</v>
      </c>
      <c r="B37" s="235" t="n">
        <v>43231</v>
      </c>
      <c r="C37" s="165" t="s">
        <v>291</v>
      </c>
      <c r="D37" s="177" t="n">
        <v>0.1</v>
      </c>
    </row>
    <row r="38" customFormat="false" ht="25.5" hidden="false" customHeight="false" outlineLevel="0" collapsed="false">
      <c r="A38" s="58" t="n">
        <v>14</v>
      </c>
      <c r="B38" s="235" t="n">
        <v>43238</v>
      </c>
      <c r="C38" s="165" t="s">
        <v>292</v>
      </c>
      <c r="D38" s="177" t="n">
        <v>0.1</v>
      </c>
    </row>
    <row r="39" customFormat="false" ht="12.75" hidden="false" customHeight="false" outlineLevel="0" collapsed="false">
      <c r="A39" s="167" t="n">
        <v>15</v>
      </c>
      <c r="B39" s="235" t="n">
        <v>43245</v>
      </c>
      <c r="C39" s="165" t="s">
        <v>293</v>
      </c>
      <c r="D39" s="177"/>
    </row>
    <row r="40" customFormat="false" ht="12.75" hidden="false" customHeight="false" outlineLevel="0" collapsed="false">
      <c r="A40" s="58" t="n">
        <v>16</v>
      </c>
      <c r="B40" s="235" t="n">
        <v>43252</v>
      </c>
      <c r="C40" s="165" t="s">
        <v>294</v>
      </c>
      <c r="D40" s="177"/>
    </row>
    <row r="41" customFormat="false" ht="12.75" hidden="false" customHeight="false" outlineLevel="0" collapsed="false">
      <c r="A41" s="58" t="n">
        <v>17</v>
      </c>
      <c r="B41" s="235" t="n">
        <v>43259</v>
      </c>
      <c r="C41" s="165" t="s">
        <v>295</v>
      </c>
      <c r="D41" s="177"/>
    </row>
    <row r="42" customFormat="false" ht="13.5" hidden="false" customHeight="false" outlineLevel="0" collapsed="false">
      <c r="A42" s="72" t="n">
        <v>18</v>
      </c>
      <c r="B42" s="235"/>
      <c r="C42" s="172"/>
      <c r="D42" s="173"/>
    </row>
    <row r="43" customFormat="false" ht="12.75" hidden="false" customHeight="false" outlineLevel="0" collapsed="false">
      <c r="A43" s="237" t="n">
        <v>19</v>
      </c>
      <c r="B43" s="238"/>
    </row>
    <row r="44" customFormat="false" ht="12.75" hidden="false" customHeight="false" outlineLevel="0" collapsed="false">
      <c r="A44" s="239"/>
      <c r="B44" s="239"/>
      <c r="C44" s="239"/>
      <c r="D44" s="239"/>
    </row>
  </sheetData>
  <mergeCells count="5">
    <mergeCell ref="C2:D2"/>
    <mergeCell ref="C8:D8"/>
    <mergeCell ref="C9:D9"/>
    <mergeCell ref="A23:D23"/>
    <mergeCell ref="A44:D44"/>
  </mergeCells>
  <printOptions headings="false" gridLines="false" gridLinesSet="true" horizontalCentered="true" verticalCentered="false"/>
  <pageMargins left="0.7875" right="0.7875" top="0.984722222222222" bottom="0.98402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&amp;C&amp;12TECNOLOGÍAS DE BÚSQUEDA DE INFORMACIÓN NO ESTRUCTURADA
&amp;11PLAN DE TRABAJO X SESIÓN</oddHeader>
    <oddFooter>&amp;L&amp;P/&amp;P
&amp;D&amp;R&amp;A/&amp;F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8" activePane="bottomRight" state="frozen"/>
      <selection pane="topLeft" activeCell="A1" activeCellId="0" sqref="A1"/>
      <selection pane="topRight" activeCell="B1" activeCellId="0" sqref="B1"/>
      <selection pane="bottomLeft" activeCell="A28" activeCellId="0" sqref="A28"/>
      <selection pane="bottomRight" activeCell="C35" activeCellId="0" sqref="C35"/>
    </sheetView>
  </sheetViews>
  <sheetFormatPr defaultRowHeight="12.75" zeroHeight="false" outlineLevelRow="0" outlineLevelCol="0"/>
  <cols>
    <col collapsed="false" customWidth="true" hidden="false" outlineLevel="0" max="2" min="1" style="138" width="11.42"/>
    <col collapsed="false" customWidth="true" hidden="false" outlineLevel="0" max="3" min="3" style="138" width="29.14"/>
    <col collapsed="false" customWidth="true" hidden="false" outlineLevel="0" max="4" min="4" style="138" width="28.57"/>
    <col collapsed="false" customWidth="true" hidden="false" outlineLevel="0" max="1025" min="5" style="138" width="11.42"/>
  </cols>
  <sheetData>
    <row r="1" customFormat="false" ht="13.5" hidden="false" customHeight="false" outlineLevel="0" collapsed="false">
      <c r="A1" s="240" t="s">
        <v>0</v>
      </c>
      <c r="B1" s="241" t="s">
        <v>1</v>
      </c>
      <c r="C1" s="241" t="s">
        <v>2</v>
      </c>
      <c r="D1" s="242" t="s">
        <v>3</v>
      </c>
    </row>
    <row r="2" customFormat="false" ht="12.75" hidden="false" customHeight="false" outlineLevel="0" collapsed="false">
      <c r="A2" s="243" t="n">
        <v>1</v>
      </c>
      <c r="B2" s="244" t="n">
        <v>42957</v>
      </c>
      <c r="C2" s="146" t="s">
        <v>296</v>
      </c>
      <c r="D2" s="147" t="s">
        <v>297</v>
      </c>
    </row>
    <row r="3" customFormat="false" ht="12.75" hidden="false" customHeight="false" outlineLevel="0" collapsed="false">
      <c r="A3" s="226" t="n">
        <f aca="false">A2+1</f>
        <v>2</v>
      </c>
      <c r="B3" s="17" t="n">
        <f aca="false">B2+7</f>
        <v>42964</v>
      </c>
      <c r="C3" s="23" t="s">
        <v>298</v>
      </c>
      <c r="D3" s="25" t="s">
        <v>297</v>
      </c>
    </row>
    <row r="4" customFormat="false" ht="12.75" hidden="false" customHeight="false" outlineLevel="0" collapsed="false">
      <c r="A4" s="226" t="n">
        <f aca="false">A3+1</f>
        <v>3</v>
      </c>
      <c r="B4" s="17" t="n">
        <f aca="false">B3+7</f>
        <v>42971</v>
      </c>
      <c r="C4" s="23" t="s">
        <v>299</v>
      </c>
      <c r="D4" s="25" t="s">
        <v>300</v>
      </c>
    </row>
    <row r="5" customFormat="false" ht="12.75" hidden="false" customHeight="false" outlineLevel="0" collapsed="false">
      <c r="A5" s="226" t="n">
        <f aca="false">A4+1</f>
        <v>4</v>
      </c>
      <c r="B5" s="17" t="n">
        <f aca="false">B4+7</f>
        <v>42978</v>
      </c>
      <c r="C5" s="23" t="s">
        <v>301</v>
      </c>
      <c r="D5" s="25" t="s">
        <v>302</v>
      </c>
    </row>
    <row r="6" customFormat="false" ht="12.75" hidden="false" customHeight="false" outlineLevel="0" collapsed="false">
      <c r="A6" s="226" t="n">
        <f aca="false">A5+1</f>
        <v>5</v>
      </c>
      <c r="B6" s="17" t="n">
        <f aca="false">B5+7</f>
        <v>42985</v>
      </c>
      <c r="C6" s="23" t="s">
        <v>303</v>
      </c>
      <c r="D6" s="25" t="s">
        <v>297</v>
      </c>
    </row>
    <row r="7" customFormat="false" ht="12.75" hidden="false" customHeight="false" outlineLevel="0" collapsed="false">
      <c r="A7" s="226" t="n">
        <f aca="false">A6+1</f>
        <v>6</v>
      </c>
      <c r="B7" s="17" t="n">
        <f aca="false">B6+7</f>
        <v>42992</v>
      </c>
      <c r="C7" s="23" t="s">
        <v>304</v>
      </c>
      <c r="D7" s="25" t="s">
        <v>297</v>
      </c>
    </row>
    <row r="8" customFormat="false" ht="12.75" hidden="false" customHeight="false" outlineLevel="0" collapsed="false">
      <c r="A8" s="226" t="n">
        <f aca="false">A7+1</f>
        <v>7</v>
      </c>
      <c r="B8" s="17" t="n">
        <f aca="false">B7+7</f>
        <v>42999</v>
      </c>
      <c r="C8" s="21" t="s">
        <v>305</v>
      </c>
      <c r="D8" s="25" t="s">
        <v>297</v>
      </c>
    </row>
    <row r="9" customFormat="false" ht="12.75" hidden="false" customHeight="false" outlineLevel="0" collapsed="false">
      <c r="A9" s="226" t="n">
        <f aca="false">A8+1</f>
        <v>8</v>
      </c>
      <c r="B9" s="17" t="n">
        <f aca="false">B8+7</f>
        <v>43006</v>
      </c>
      <c r="C9" s="118" t="s">
        <v>306</v>
      </c>
      <c r="D9" s="25" t="s">
        <v>297</v>
      </c>
    </row>
    <row r="10" customFormat="false" ht="12.75" hidden="false" customHeight="false" outlineLevel="0" collapsed="false">
      <c r="A10" s="226" t="n">
        <f aca="false">A9+1</f>
        <v>9</v>
      </c>
      <c r="B10" s="17" t="n">
        <f aca="false">B9+7</f>
        <v>43013</v>
      </c>
      <c r="C10" s="21" t="s">
        <v>307</v>
      </c>
      <c r="D10" s="25" t="s">
        <v>300</v>
      </c>
    </row>
    <row r="11" customFormat="false" ht="12.75" hidden="false" customHeight="false" outlineLevel="0" collapsed="false">
      <c r="A11" s="226" t="n">
        <f aca="false">A10+1</f>
        <v>10</v>
      </c>
      <c r="B11" s="17" t="n">
        <f aca="false">B10+7</f>
        <v>43020</v>
      </c>
      <c r="C11" s="23" t="s">
        <v>308</v>
      </c>
      <c r="D11" s="25" t="s">
        <v>297</v>
      </c>
    </row>
    <row r="12" customFormat="false" ht="15" hidden="false" customHeight="false" outlineLevel="0" collapsed="false">
      <c r="A12" s="226" t="n">
        <f aca="false">A11+1</f>
        <v>11</v>
      </c>
      <c r="B12" s="17" t="n">
        <f aca="false">B11+7</f>
        <v>43027</v>
      </c>
      <c r="C12" s="245" t="s">
        <v>219</v>
      </c>
      <c r="D12" s="245"/>
    </row>
    <row r="13" customFormat="false" ht="12.75" hidden="false" customHeight="false" outlineLevel="0" collapsed="false">
      <c r="A13" s="226" t="n">
        <f aca="false">A12+1</f>
        <v>12</v>
      </c>
      <c r="B13" s="17" t="n">
        <f aca="false">B12+7</f>
        <v>43034</v>
      </c>
      <c r="C13" s="23" t="s">
        <v>309</v>
      </c>
      <c r="D13" s="25" t="s">
        <v>297</v>
      </c>
    </row>
    <row r="14" customFormat="false" ht="12.75" hidden="false" customHeight="false" outlineLevel="0" collapsed="false">
      <c r="A14" s="226" t="n">
        <f aca="false">A13+1</f>
        <v>13</v>
      </c>
      <c r="B14" s="17" t="n">
        <f aca="false">B13+7</f>
        <v>43041</v>
      </c>
      <c r="C14" s="118" t="s">
        <v>310</v>
      </c>
      <c r="D14" s="25" t="s">
        <v>300</v>
      </c>
    </row>
    <row r="15" customFormat="false" ht="15" hidden="false" customHeight="false" outlineLevel="0" collapsed="false">
      <c r="A15" s="226" t="n">
        <f aca="false">A14+1</f>
        <v>14</v>
      </c>
      <c r="B15" s="17" t="n">
        <f aca="false">B14+7</f>
        <v>43048</v>
      </c>
      <c r="C15" s="156" t="s">
        <v>230</v>
      </c>
      <c r="D15" s="156"/>
    </row>
    <row r="16" customFormat="false" ht="12.75" hidden="false" customHeight="false" outlineLevel="0" collapsed="false">
      <c r="A16" s="226" t="n">
        <f aca="false">A15+1</f>
        <v>15</v>
      </c>
      <c r="B16" s="17" t="n">
        <f aca="false">B15+7</f>
        <v>43055</v>
      </c>
      <c r="C16" s="21" t="s">
        <v>311</v>
      </c>
      <c r="D16" s="25" t="s">
        <v>297</v>
      </c>
    </row>
    <row r="17" customFormat="false" ht="12.75" hidden="false" customHeight="false" outlineLevel="0" collapsed="false">
      <c r="A17" s="226" t="n">
        <f aca="false">A16+1</f>
        <v>16</v>
      </c>
      <c r="B17" s="17" t="n">
        <f aca="false">B16+7</f>
        <v>43062</v>
      </c>
      <c r="C17" s="24" t="s">
        <v>312</v>
      </c>
      <c r="D17" s="25" t="s">
        <v>297</v>
      </c>
    </row>
    <row r="18" customFormat="false" ht="12.75" hidden="false" customHeight="false" outlineLevel="0" collapsed="false">
      <c r="A18" s="226" t="n">
        <f aca="false">A17+1</f>
        <v>17</v>
      </c>
      <c r="B18" s="17" t="n">
        <f aca="false">B17+7</f>
        <v>43069</v>
      </c>
      <c r="C18" s="23" t="s">
        <v>313</v>
      </c>
      <c r="D18" s="25" t="s">
        <v>297</v>
      </c>
    </row>
    <row r="19" customFormat="false" ht="12.75" hidden="false" customHeight="false" outlineLevel="0" collapsed="false">
      <c r="A19" s="226" t="n">
        <f aca="false">A18+1</f>
        <v>18</v>
      </c>
      <c r="B19" s="17" t="n">
        <f aca="false">B18+7</f>
        <v>43076</v>
      </c>
      <c r="C19" s="24" t="s">
        <v>314</v>
      </c>
      <c r="D19" s="25" t="s">
        <v>302</v>
      </c>
    </row>
    <row r="20" customFormat="false" ht="13.5" hidden="false" customHeight="false" outlineLevel="0" collapsed="false">
      <c r="A20" s="226" t="n">
        <f aca="false">A19+1</f>
        <v>19</v>
      </c>
      <c r="B20" s="36" t="n">
        <f aca="false">B19+7</f>
        <v>43083</v>
      </c>
      <c r="C20" s="246"/>
      <c r="D20" s="247"/>
    </row>
    <row r="21" customFormat="false" ht="13.5" hidden="false" customHeight="false" outlineLevel="0" collapsed="false">
      <c r="A21" s="226" t="n">
        <f aca="false">A20+1</f>
        <v>20</v>
      </c>
      <c r="B21" s="36" t="n">
        <f aca="false">B20+7</f>
        <v>43090</v>
      </c>
      <c r="C21" s="246" t="s">
        <v>315</v>
      </c>
      <c r="D21" s="247"/>
    </row>
    <row r="22" customFormat="false" ht="13.5" hidden="false" customHeight="false" outlineLevel="0" collapsed="false">
      <c r="A22" s="226" t="n">
        <f aca="false">A21+1</f>
        <v>21</v>
      </c>
      <c r="B22" s="36" t="n">
        <f aca="false">B21+7</f>
        <v>43097</v>
      </c>
      <c r="C22" s="248"/>
      <c r="D22" s="249"/>
    </row>
    <row r="23" customFormat="false" ht="13.5" hidden="false" customHeight="false" outlineLevel="0" collapsed="false">
      <c r="A23" s="226" t="n">
        <f aca="false">A22+1</f>
        <v>22</v>
      </c>
      <c r="B23" s="36" t="n">
        <f aca="false">B22+7</f>
        <v>43104</v>
      </c>
      <c r="C23" s="248"/>
      <c r="D23" s="249"/>
    </row>
    <row r="24" customFormat="false" ht="12.75" hidden="false" customHeight="false" outlineLevel="0" collapsed="false">
      <c r="A24" s="249"/>
      <c r="B24" s="40"/>
      <c r="C24" s="248"/>
      <c r="D24" s="249"/>
    </row>
    <row r="25" customFormat="false" ht="12.75" hidden="false" customHeight="false" outlineLevel="0" collapsed="false">
      <c r="A25" s="1"/>
      <c r="B25" s="1"/>
      <c r="C25" s="1"/>
      <c r="D25" s="1"/>
    </row>
    <row r="26" customFormat="false" ht="13.5" hidden="false" customHeight="false" outlineLevel="0" collapsed="false">
      <c r="A26" s="233" t="s">
        <v>66</v>
      </c>
      <c r="B26" s="233"/>
      <c r="C26" s="233"/>
      <c r="D26" s="233"/>
      <c r="E26" s="234"/>
    </row>
    <row r="27" customFormat="false" ht="13.5" hidden="false" customHeight="false" outlineLevel="0" collapsed="false">
      <c r="A27" s="5" t="s">
        <v>67</v>
      </c>
      <c r="B27" s="7" t="s">
        <v>277</v>
      </c>
      <c r="C27" s="7" t="s">
        <v>69</v>
      </c>
      <c r="D27" s="8" t="s">
        <v>70</v>
      </c>
    </row>
    <row r="28" customFormat="false" ht="12.75" hidden="false" customHeight="false" outlineLevel="0" collapsed="false">
      <c r="A28" s="49" t="n">
        <v>1</v>
      </c>
      <c r="B28" s="235" t="n">
        <v>42964</v>
      </c>
      <c r="C28" s="163" t="s">
        <v>316</v>
      </c>
      <c r="D28" s="164" t="n">
        <v>0.01</v>
      </c>
    </row>
    <row r="29" customFormat="false" ht="12.75" hidden="false" customHeight="false" outlineLevel="0" collapsed="false">
      <c r="A29" s="58" t="n">
        <v>2</v>
      </c>
      <c r="B29" s="235" t="n">
        <v>42970</v>
      </c>
      <c r="C29" s="165" t="s">
        <v>317</v>
      </c>
      <c r="D29" s="166" t="n">
        <v>0.01</v>
      </c>
    </row>
    <row r="30" customFormat="false" ht="12.75" hidden="false" customHeight="false" outlineLevel="0" collapsed="false">
      <c r="A30" s="58" t="n">
        <v>3</v>
      </c>
      <c r="B30" s="235" t="n">
        <v>42986</v>
      </c>
      <c r="C30" s="165" t="s">
        <v>318</v>
      </c>
      <c r="D30" s="166" t="n">
        <v>0.03</v>
      </c>
    </row>
    <row r="31" customFormat="false" ht="12.75" hidden="false" customHeight="false" outlineLevel="0" collapsed="false">
      <c r="A31" s="167" t="n">
        <v>4</v>
      </c>
      <c r="B31" s="235" t="n">
        <v>42993</v>
      </c>
      <c r="C31" s="165" t="s">
        <v>319</v>
      </c>
      <c r="D31" s="166" t="n">
        <v>0.05</v>
      </c>
    </row>
    <row r="32" customFormat="false" ht="25.5" hidden="false" customHeight="false" outlineLevel="0" collapsed="false">
      <c r="A32" s="58" t="n">
        <v>5</v>
      </c>
      <c r="B32" s="235" t="n">
        <v>42998</v>
      </c>
      <c r="C32" s="165" t="s">
        <v>320</v>
      </c>
      <c r="D32" s="236" t="n">
        <v>0.05</v>
      </c>
    </row>
    <row r="33" customFormat="false" ht="25.5" hidden="false" customHeight="false" outlineLevel="0" collapsed="false">
      <c r="A33" s="58" t="n">
        <v>6</v>
      </c>
      <c r="B33" s="235" t="n">
        <v>42992</v>
      </c>
      <c r="C33" s="165" t="s">
        <v>321</v>
      </c>
      <c r="D33" s="177" t="n">
        <v>0.01</v>
      </c>
    </row>
    <row r="34" customFormat="false" ht="25.5" hidden="false" customHeight="false" outlineLevel="0" collapsed="false">
      <c r="A34" s="58" t="n">
        <v>7</v>
      </c>
      <c r="B34" s="235" t="n">
        <v>43005</v>
      </c>
      <c r="C34" s="165" t="s">
        <v>322</v>
      </c>
      <c r="D34" s="177" t="n">
        <v>0.1</v>
      </c>
    </row>
    <row r="35" customFormat="false" ht="51" hidden="false" customHeight="false" outlineLevel="0" collapsed="false">
      <c r="A35" s="167" t="n">
        <v>8</v>
      </c>
      <c r="B35" s="235" t="n">
        <v>43002</v>
      </c>
      <c r="C35" s="165" t="s">
        <v>323</v>
      </c>
      <c r="D35" s="177" t="n">
        <v>0.01</v>
      </c>
    </row>
    <row r="36" customFormat="false" ht="12.75" hidden="false" customHeight="false" outlineLevel="0" collapsed="false">
      <c r="A36" s="58" t="n">
        <v>9</v>
      </c>
      <c r="B36" s="235" t="n">
        <v>43008</v>
      </c>
      <c r="C36" s="165" t="s">
        <v>324</v>
      </c>
      <c r="D36" s="177" t="n">
        <v>0.01</v>
      </c>
    </row>
    <row r="37" customFormat="false" ht="38.25" hidden="false" customHeight="false" outlineLevel="0" collapsed="false">
      <c r="A37" s="58" t="n">
        <v>10</v>
      </c>
      <c r="B37" s="235" t="n">
        <v>43018</v>
      </c>
      <c r="C37" s="165" t="s">
        <v>325</v>
      </c>
      <c r="D37" s="177" t="n">
        <v>0.08</v>
      </c>
    </row>
    <row r="38" customFormat="false" ht="25.5" hidden="false" customHeight="false" outlineLevel="0" collapsed="false">
      <c r="A38" s="58" t="n">
        <v>11</v>
      </c>
      <c r="B38" s="235" t="n">
        <v>43023</v>
      </c>
      <c r="C38" s="165" t="s">
        <v>326</v>
      </c>
      <c r="D38" s="177" t="n">
        <v>0.1</v>
      </c>
    </row>
    <row r="39" customFormat="false" ht="12.75" hidden="false" customHeight="false" outlineLevel="0" collapsed="false">
      <c r="A39" s="167" t="n">
        <v>12</v>
      </c>
      <c r="B39" s="235" t="n">
        <v>43038</v>
      </c>
      <c r="C39" s="165" t="s">
        <v>327</v>
      </c>
      <c r="D39" s="177" t="n">
        <v>0.01</v>
      </c>
    </row>
    <row r="40" customFormat="false" ht="25.5" hidden="false" customHeight="false" outlineLevel="0" collapsed="false">
      <c r="A40" s="58" t="n">
        <v>13</v>
      </c>
      <c r="B40" s="235" t="n">
        <v>43043</v>
      </c>
      <c r="C40" s="165" t="s">
        <v>328</v>
      </c>
      <c r="D40" s="177" t="n">
        <v>0.1</v>
      </c>
    </row>
    <row r="41" customFormat="false" ht="38.25" hidden="false" customHeight="false" outlineLevel="0" collapsed="false">
      <c r="A41" s="58" t="n">
        <v>14</v>
      </c>
      <c r="B41" s="235" t="n">
        <v>43047</v>
      </c>
      <c r="C41" s="165" t="s">
        <v>329</v>
      </c>
      <c r="D41" s="177" t="n">
        <v>0.01</v>
      </c>
    </row>
    <row r="42" customFormat="false" ht="25.5" hidden="false" customHeight="false" outlineLevel="0" collapsed="false">
      <c r="A42" s="167" t="n">
        <v>15</v>
      </c>
      <c r="B42" s="235" t="n">
        <v>43058</v>
      </c>
      <c r="C42" s="165" t="s">
        <v>330</v>
      </c>
      <c r="D42" s="177" t="n">
        <v>0.05</v>
      </c>
    </row>
    <row r="43" customFormat="false" ht="63.75" hidden="false" customHeight="false" outlineLevel="0" collapsed="false">
      <c r="A43" s="58" t="n">
        <v>16</v>
      </c>
      <c r="B43" s="235" t="n">
        <v>43063</v>
      </c>
      <c r="C43" s="165" t="s">
        <v>331</v>
      </c>
      <c r="D43" s="177" t="n">
        <v>0.1</v>
      </c>
    </row>
    <row r="44" customFormat="false" ht="25.5" hidden="false" customHeight="false" outlineLevel="0" collapsed="false">
      <c r="A44" s="58" t="n">
        <v>17</v>
      </c>
      <c r="B44" s="235" t="n">
        <v>43071</v>
      </c>
      <c r="C44" s="165" t="s">
        <v>332</v>
      </c>
      <c r="D44" s="177" t="n">
        <v>0.07</v>
      </c>
      <c r="E44" s="138" t="s">
        <v>333</v>
      </c>
    </row>
    <row r="45" customFormat="false" ht="13.5" hidden="false" customHeight="false" outlineLevel="0" collapsed="false">
      <c r="A45" s="72" t="n">
        <v>18</v>
      </c>
      <c r="B45" s="235" t="n">
        <v>43089</v>
      </c>
      <c r="C45" s="172" t="s">
        <v>334</v>
      </c>
      <c r="D45" s="173" t="n">
        <v>0.2</v>
      </c>
      <c r="E45" s="138" t="s">
        <v>335</v>
      </c>
    </row>
    <row r="46" customFormat="false" ht="12.75" hidden="false" customHeight="false" outlineLevel="0" collapsed="false">
      <c r="A46" s="237" t="n">
        <v>19</v>
      </c>
      <c r="B46" s="238"/>
    </row>
    <row r="47" customFormat="false" ht="12.75" hidden="false" customHeight="false" outlineLevel="0" collapsed="false">
      <c r="A47" s="239" t="s">
        <v>336</v>
      </c>
      <c r="B47" s="239"/>
      <c r="C47" s="239"/>
      <c r="D47" s="239"/>
    </row>
    <row r="48" customFormat="false" ht="51" hidden="false" customHeight="false" outlineLevel="0" collapsed="false">
      <c r="B48" s="250" t="n">
        <v>1</v>
      </c>
      <c r="C48" s="251" t="s">
        <v>337</v>
      </c>
      <c r="D48" s="252" t="n">
        <v>0.05</v>
      </c>
    </row>
    <row r="49" customFormat="false" ht="51" hidden="false" customHeight="false" outlineLevel="0" collapsed="false">
      <c r="B49" s="250" t="n">
        <v>2</v>
      </c>
      <c r="C49" s="251" t="s">
        <v>338</v>
      </c>
      <c r="D49" s="252" t="n">
        <v>0.25</v>
      </c>
    </row>
    <row r="50" customFormat="false" ht="51" hidden="false" customHeight="false" outlineLevel="0" collapsed="false">
      <c r="B50" s="250" t="n">
        <v>3</v>
      </c>
      <c r="C50" s="251" t="s">
        <v>339</v>
      </c>
      <c r="D50" s="252" t="n">
        <v>0.04</v>
      </c>
    </row>
    <row r="51" customFormat="false" ht="25.5" hidden="false" customHeight="false" outlineLevel="0" collapsed="false">
      <c r="B51" s="250" t="n">
        <v>4</v>
      </c>
      <c r="C51" s="251" t="s">
        <v>340</v>
      </c>
      <c r="D51" s="252" t="n">
        <v>0.065</v>
      </c>
    </row>
    <row r="52" customFormat="false" ht="25.5" hidden="false" customHeight="false" outlineLevel="0" collapsed="false">
      <c r="B52" s="250" t="n">
        <v>5</v>
      </c>
      <c r="C52" s="251" t="s">
        <v>341</v>
      </c>
      <c r="D52" s="252" t="n">
        <v>0.065</v>
      </c>
    </row>
    <row r="53" customFormat="false" ht="25.5" hidden="false" customHeight="false" outlineLevel="0" collapsed="false">
      <c r="B53" s="250" t="n">
        <v>6</v>
      </c>
      <c r="C53" s="251" t="s">
        <v>342</v>
      </c>
      <c r="D53" s="252" t="n">
        <v>0.065</v>
      </c>
    </row>
    <row r="54" customFormat="false" ht="25.5" hidden="false" customHeight="false" outlineLevel="0" collapsed="false">
      <c r="B54" s="250" t="n">
        <v>7</v>
      </c>
      <c r="C54" s="251" t="s">
        <v>343</v>
      </c>
      <c r="D54" s="252" t="n">
        <v>0.065</v>
      </c>
    </row>
    <row r="55" customFormat="false" ht="38.25" hidden="false" customHeight="false" outlineLevel="0" collapsed="false">
      <c r="B55" s="250" t="n">
        <v>8</v>
      </c>
      <c r="C55" s="251" t="s">
        <v>344</v>
      </c>
      <c r="D55" s="252" t="n">
        <v>0.1</v>
      </c>
    </row>
  </sheetData>
  <mergeCells count="4">
    <mergeCell ref="C12:D12"/>
    <mergeCell ref="C15:D15"/>
    <mergeCell ref="A26:D26"/>
    <mergeCell ref="A47:D47"/>
  </mergeCells>
  <printOptions headings="false" gridLines="false" gridLinesSet="true" horizontalCentered="true" verticalCentered="false"/>
  <pageMargins left="0.7875" right="0.7875" top="0.984722222222222" bottom="0.98402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&amp;C&amp;12TECNOLOGÍAS DE BÚSQUEDA DE INFORMACIÓN NO ESTRUCTURADA
&amp;11PLAN DE TRABAJO X SESIÓN</oddHeader>
    <oddFooter>&amp;L&amp;P/&amp;P
&amp;D&amp;R&amp;A/&amp;F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1" activeCellId="0" sqref="D11"/>
    </sheetView>
  </sheetViews>
  <sheetFormatPr defaultRowHeight="12.75" zeroHeight="false" outlineLevelRow="0" outlineLevelCol="0"/>
  <cols>
    <col collapsed="false" customWidth="true" hidden="false" outlineLevel="0" max="1" min="1" style="138" width="7"/>
    <col collapsed="false" customWidth="true" hidden="false" outlineLevel="0" max="2" min="2" style="138" width="9.71"/>
    <col collapsed="false" customWidth="true" hidden="false" outlineLevel="0" max="3" min="3" style="138" width="12.71"/>
    <col collapsed="false" customWidth="true" hidden="false" outlineLevel="0" max="4" min="4" style="138" width="32.42"/>
    <col collapsed="false" customWidth="true" hidden="false" outlineLevel="0" max="5" min="5" style="138" width="19.71"/>
    <col collapsed="false" customWidth="true" hidden="false" outlineLevel="0" max="6" min="6" style="138" width="1.58"/>
    <col collapsed="false" customWidth="true" hidden="true" outlineLevel="0" max="7" min="7" style="138" width="9.71"/>
    <col collapsed="false" customWidth="true" hidden="true" outlineLevel="0" max="8" min="8" style="139" width="12.71"/>
    <col collapsed="false" customWidth="true" hidden="true" outlineLevel="0" max="9" min="9" style="139" width="10.29"/>
    <col collapsed="false" customWidth="true" hidden="true" outlineLevel="0" max="10" min="10" style="138" width="12.71"/>
    <col collapsed="false" customWidth="true" hidden="false" outlineLevel="0" max="11" min="11" style="138" width="6.71"/>
    <col collapsed="false" customWidth="true" hidden="false" outlineLevel="0" max="12" min="12" style="138" width="8"/>
    <col collapsed="false" customWidth="true" hidden="false" outlineLevel="0" max="13" min="13" style="138" width="36.29"/>
    <col collapsed="false" customWidth="true" hidden="false" outlineLevel="0" max="1025" min="14" style="138" width="11.42"/>
  </cols>
  <sheetData>
    <row r="1" customFormat="false" ht="13.5" hidden="false" customHeight="false" outlineLevel="0" collapsed="false">
      <c r="A1" s="6" t="s">
        <v>345</v>
      </c>
      <c r="B1" s="6" t="s">
        <v>346</v>
      </c>
      <c r="C1" s="47" t="s">
        <v>145</v>
      </c>
      <c r="D1" s="7" t="s">
        <v>142</v>
      </c>
      <c r="E1" s="8" t="s">
        <v>143</v>
      </c>
      <c r="F1" s="47"/>
      <c r="G1" s="47" t="s">
        <v>144</v>
      </c>
      <c r="H1" s="47" t="s">
        <v>145</v>
      </c>
      <c r="I1" s="47" t="s">
        <v>146</v>
      </c>
      <c r="J1" s="47" t="s">
        <v>145</v>
      </c>
      <c r="L1" s="7"/>
      <c r="M1" s="8"/>
    </row>
    <row r="2" customFormat="false" ht="12.75" hidden="false" customHeight="false" outlineLevel="0" collapsed="false">
      <c r="A2" s="9" t="n">
        <v>1</v>
      </c>
      <c r="B2" s="70" t="n">
        <v>42405</v>
      </c>
      <c r="C2" s="149" t="n">
        <v>3</v>
      </c>
      <c r="D2" s="253" t="s">
        <v>347</v>
      </c>
      <c r="G2" s="148" t="n">
        <v>42255</v>
      </c>
      <c r="H2" s="149" t="s">
        <v>7</v>
      </c>
      <c r="I2" s="148" t="n">
        <v>42255</v>
      </c>
      <c r="J2" s="138" t="s">
        <v>7</v>
      </c>
    </row>
    <row r="3" customFormat="false" ht="12.75" hidden="false" customHeight="false" outlineLevel="0" collapsed="false">
      <c r="A3" s="16" t="n">
        <f aca="false">A2+1</f>
        <v>2</v>
      </c>
      <c r="B3" s="70" t="n">
        <f aca="false">B2+7</f>
        <v>42412</v>
      </c>
      <c r="C3" s="149" t="n">
        <v>3</v>
      </c>
      <c r="D3" s="24" t="s">
        <v>348</v>
      </c>
      <c r="E3" s="138" t="s">
        <v>349</v>
      </c>
      <c r="G3" s="148" t="n">
        <f aca="false">G2+2</f>
        <v>42257</v>
      </c>
      <c r="H3" s="149" t="s">
        <v>151</v>
      </c>
      <c r="I3" s="148" t="n">
        <f aca="false">I2+3</f>
        <v>42258</v>
      </c>
      <c r="J3" s="138" t="s">
        <v>152</v>
      </c>
    </row>
    <row r="4" customFormat="false" ht="12.75" hidden="false" customHeight="false" outlineLevel="0" collapsed="false">
      <c r="A4" s="16" t="n">
        <f aca="false">A3+1</f>
        <v>3</v>
      </c>
      <c r="B4" s="70" t="n">
        <f aca="false">B3+7</f>
        <v>42419</v>
      </c>
      <c r="C4" s="149" t="n">
        <v>3</v>
      </c>
      <c r="D4" s="24" t="s">
        <v>350</v>
      </c>
      <c r="G4" s="148" t="n">
        <f aca="false">G3+5</f>
        <v>42262</v>
      </c>
      <c r="H4" s="149" t="s">
        <v>7</v>
      </c>
      <c r="I4" s="148" t="n">
        <f aca="false">I3+4</f>
        <v>42262</v>
      </c>
      <c r="J4" s="138" t="s">
        <v>7</v>
      </c>
    </row>
    <row r="5" customFormat="false" ht="12.75" hidden="false" customHeight="false" outlineLevel="0" collapsed="false">
      <c r="A5" s="16" t="n">
        <f aca="false">A4+1</f>
        <v>4</v>
      </c>
      <c r="B5" s="70" t="n">
        <f aca="false">B4+7</f>
        <v>42426</v>
      </c>
      <c r="C5" s="149" t="n">
        <v>3</v>
      </c>
      <c r="D5" s="24" t="s">
        <v>351</v>
      </c>
      <c r="E5" s="254"/>
      <c r="G5" s="148" t="n">
        <f aca="false">G4+2</f>
        <v>42264</v>
      </c>
      <c r="H5" s="149" t="s">
        <v>151</v>
      </c>
      <c r="I5" s="148" t="n">
        <f aca="false">I4+3</f>
        <v>42265</v>
      </c>
      <c r="J5" s="138" t="s">
        <v>152</v>
      </c>
      <c r="L5" s="151"/>
      <c r="M5" s="151"/>
    </row>
    <row r="6" customFormat="false" ht="12.75" hidden="false" customHeight="false" outlineLevel="0" collapsed="false">
      <c r="A6" s="16" t="n">
        <f aca="false">A5+1</f>
        <v>5</v>
      </c>
      <c r="B6" s="70" t="n">
        <f aca="false">B5+7</f>
        <v>42433</v>
      </c>
      <c r="C6" s="149" t="n">
        <v>3</v>
      </c>
      <c r="D6" s="24" t="s">
        <v>352</v>
      </c>
      <c r="E6" s="254"/>
      <c r="G6" s="148" t="n">
        <f aca="false">G5+5</f>
        <v>42269</v>
      </c>
      <c r="H6" s="149" t="s">
        <v>7</v>
      </c>
      <c r="I6" s="148" t="n">
        <f aca="false">I5+4</f>
        <v>42269</v>
      </c>
      <c r="J6" s="138" t="s">
        <v>7</v>
      </c>
      <c r="L6" s="151"/>
      <c r="M6" s="151"/>
    </row>
    <row r="7" customFormat="false" ht="12.75" hidden="false" customHeight="false" outlineLevel="0" collapsed="false">
      <c r="A7" s="16" t="n">
        <f aca="false">A6+1</f>
        <v>6</v>
      </c>
      <c r="B7" s="70" t="n">
        <f aca="false">B6+7</f>
        <v>42440</v>
      </c>
      <c r="C7" s="149" t="n">
        <v>3</v>
      </c>
      <c r="D7" s="24" t="s">
        <v>353</v>
      </c>
      <c r="G7" s="148" t="n">
        <f aca="false">G6+2</f>
        <v>42271</v>
      </c>
      <c r="H7" s="149" t="s">
        <v>151</v>
      </c>
      <c r="I7" s="148" t="n">
        <f aca="false">I6+3</f>
        <v>42272</v>
      </c>
      <c r="J7" s="138" t="s">
        <v>152</v>
      </c>
    </row>
    <row r="8" customFormat="false" ht="12.75" hidden="false" customHeight="false" outlineLevel="0" collapsed="false">
      <c r="A8" s="16" t="n">
        <f aca="false">A7+1</f>
        <v>7</v>
      </c>
      <c r="B8" s="70" t="n">
        <f aca="false">B7+7</f>
        <v>42447</v>
      </c>
      <c r="C8" s="149" t="n">
        <v>3</v>
      </c>
      <c r="D8" s="24" t="s">
        <v>354</v>
      </c>
      <c r="G8" s="148" t="n">
        <f aca="false">G7+5</f>
        <v>42276</v>
      </c>
      <c r="H8" s="149" t="s">
        <v>7</v>
      </c>
      <c r="I8" s="148" t="n">
        <f aca="false">I7+4</f>
        <v>42276</v>
      </c>
      <c r="J8" s="138" t="s">
        <v>7</v>
      </c>
    </row>
    <row r="9" customFormat="false" ht="12.75" hidden="false" customHeight="false" outlineLevel="0" collapsed="false">
      <c r="A9" s="16" t="n">
        <f aca="false">A8+1</f>
        <v>8</v>
      </c>
      <c r="B9" s="70" t="n">
        <f aca="false">B8+7</f>
        <v>42454</v>
      </c>
      <c r="C9" s="149"/>
      <c r="D9" s="24" t="s">
        <v>45</v>
      </c>
      <c r="G9" s="148" t="n">
        <f aca="false">G8+2</f>
        <v>42278</v>
      </c>
      <c r="H9" s="149" t="s">
        <v>151</v>
      </c>
      <c r="I9" s="148" t="n">
        <f aca="false">I8+3</f>
        <v>42279</v>
      </c>
      <c r="J9" s="138" t="s">
        <v>152</v>
      </c>
    </row>
    <row r="10" customFormat="false" ht="25.5" hidden="false" customHeight="false" outlineLevel="0" collapsed="false">
      <c r="A10" s="16" t="n">
        <f aca="false">A9+1</f>
        <v>9</v>
      </c>
      <c r="B10" s="70" t="n">
        <f aca="false">B9+7</f>
        <v>42461</v>
      </c>
      <c r="C10" s="149" t="n">
        <v>3</v>
      </c>
      <c r="D10" s="152" t="s">
        <v>355</v>
      </c>
      <c r="G10" s="148" t="n">
        <f aca="false">G9+5</f>
        <v>42283</v>
      </c>
      <c r="H10" s="149" t="s">
        <v>7</v>
      </c>
      <c r="I10" s="148" t="n">
        <f aca="false">I9+4</f>
        <v>42283</v>
      </c>
      <c r="J10" s="138" t="s">
        <v>7</v>
      </c>
    </row>
    <row r="11" customFormat="false" ht="12.75" hidden="false" customHeight="false" outlineLevel="0" collapsed="false">
      <c r="A11" s="16" t="n">
        <f aca="false">A10+1</f>
        <v>10</v>
      </c>
      <c r="B11" s="70" t="n">
        <f aca="false">B10+7</f>
        <v>42468</v>
      </c>
      <c r="C11" s="149" t="n">
        <v>3</v>
      </c>
      <c r="D11" s="24" t="s">
        <v>356</v>
      </c>
      <c r="G11" s="148" t="n">
        <f aca="false">G10+2</f>
        <v>42285</v>
      </c>
      <c r="H11" s="149" t="s">
        <v>151</v>
      </c>
      <c r="I11" s="148" t="n">
        <f aca="false">I10+3</f>
        <v>42286</v>
      </c>
      <c r="J11" s="138" t="s">
        <v>152</v>
      </c>
    </row>
    <row r="12" customFormat="false" ht="12.75" hidden="false" customHeight="false" outlineLevel="0" collapsed="false">
      <c r="A12" s="16" t="n">
        <f aca="false">A11+1</f>
        <v>11</v>
      </c>
      <c r="B12" s="70" t="n">
        <f aca="false">B11+7</f>
        <v>42475</v>
      </c>
      <c r="C12" s="149" t="n">
        <v>3</v>
      </c>
      <c r="D12" s="24" t="s">
        <v>357</v>
      </c>
      <c r="G12" s="148" t="n">
        <f aca="false">G11+5</f>
        <v>42290</v>
      </c>
      <c r="H12" s="149" t="s">
        <v>7</v>
      </c>
      <c r="I12" s="148" t="n">
        <f aca="false">I11+4</f>
        <v>42290</v>
      </c>
      <c r="J12" s="138" t="s">
        <v>7</v>
      </c>
    </row>
    <row r="13" customFormat="false" ht="12.75" hidden="false" customHeight="false" outlineLevel="0" collapsed="false">
      <c r="A13" s="16" t="n">
        <f aca="false">A12+1</f>
        <v>12</v>
      </c>
      <c r="B13" s="70" t="n">
        <f aca="false">B12+7</f>
        <v>42482</v>
      </c>
      <c r="C13" s="149" t="n">
        <v>3</v>
      </c>
      <c r="D13" s="32" t="s">
        <v>358</v>
      </c>
      <c r="E13" s="254"/>
      <c r="G13" s="148" t="n">
        <f aca="false">G12+2</f>
        <v>42292</v>
      </c>
      <c r="H13" s="149" t="s">
        <v>151</v>
      </c>
      <c r="I13" s="148" t="n">
        <f aca="false">I12+3</f>
        <v>42293</v>
      </c>
      <c r="J13" s="138" t="s">
        <v>152</v>
      </c>
      <c r="M13" s="255"/>
    </row>
    <row r="14" customFormat="false" ht="12.75" hidden="false" customHeight="false" outlineLevel="0" collapsed="false">
      <c r="A14" s="16" t="n">
        <f aca="false">A13+1</f>
        <v>13</v>
      </c>
      <c r="B14" s="70" t="n">
        <f aca="false">B13+7</f>
        <v>42489</v>
      </c>
      <c r="C14" s="149" t="n">
        <v>3</v>
      </c>
      <c r="D14" s="24" t="s">
        <v>359</v>
      </c>
      <c r="E14" s="254"/>
      <c r="G14" s="148" t="n">
        <f aca="false">G13+5</f>
        <v>42297</v>
      </c>
      <c r="H14" s="149" t="s">
        <v>7</v>
      </c>
      <c r="I14" s="148" t="n">
        <f aca="false">I13+4</f>
        <v>42297</v>
      </c>
      <c r="J14" s="138" t="s">
        <v>7</v>
      </c>
      <c r="M14" s="255"/>
    </row>
    <row r="15" customFormat="false" ht="12.75" hidden="false" customHeight="false" outlineLevel="0" collapsed="false">
      <c r="A15" s="16" t="n">
        <f aca="false">A14+1</f>
        <v>14</v>
      </c>
      <c r="B15" s="70" t="n">
        <f aca="false">B14+7</f>
        <v>42496</v>
      </c>
      <c r="C15" s="149" t="n">
        <v>3</v>
      </c>
      <c r="D15" s="24" t="s">
        <v>360</v>
      </c>
      <c r="G15" s="148" t="n">
        <f aca="false">G14+2</f>
        <v>42299</v>
      </c>
      <c r="H15" s="149" t="s">
        <v>151</v>
      </c>
      <c r="I15" s="148" t="n">
        <f aca="false">I14+3</f>
        <v>42300</v>
      </c>
      <c r="J15" s="138" t="s">
        <v>152</v>
      </c>
    </row>
    <row r="16" customFormat="false" ht="12.75" hidden="false" customHeight="false" outlineLevel="0" collapsed="false">
      <c r="A16" s="16" t="n">
        <f aca="false">A15+1</f>
        <v>15</v>
      </c>
      <c r="B16" s="70" t="n">
        <f aca="false">B15+7</f>
        <v>42503</v>
      </c>
      <c r="C16" s="149" t="n">
        <v>3</v>
      </c>
      <c r="D16" s="24" t="s">
        <v>361</v>
      </c>
      <c r="G16" s="148" t="n">
        <f aca="false">G15+5</f>
        <v>42304</v>
      </c>
      <c r="H16" s="149" t="s">
        <v>7</v>
      </c>
      <c r="I16" s="148" t="n">
        <f aca="false">I15+4</f>
        <v>42304</v>
      </c>
      <c r="J16" s="138" t="s">
        <v>7</v>
      </c>
    </row>
    <row r="17" customFormat="false" ht="12.75" hidden="false" customHeight="false" outlineLevel="0" collapsed="false">
      <c r="A17" s="16" t="n">
        <f aca="false">A16+1</f>
        <v>16</v>
      </c>
      <c r="B17" s="70" t="n">
        <f aca="false">B16+7</f>
        <v>42510</v>
      </c>
      <c r="C17" s="149" t="n">
        <v>3</v>
      </c>
      <c r="D17" s="24" t="s">
        <v>362</v>
      </c>
      <c r="G17" s="148" t="n">
        <f aca="false">G16+2</f>
        <v>42306</v>
      </c>
      <c r="H17" s="149" t="s">
        <v>151</v>
      </c>
      <c r="I17" s="148" t="n">
        <f aca="false">I16+3</f>
        <v>42307</v>
      </c>
      <c r="J17" s="138" t="s">
        <v>152</v>
      </c>
    </row>
    <row r="18" customFormat="false" ht="12.75" hidden="false" customHeight="false" outlineLevel="0" collapsed="false">
      <c r="A18" s="16" t="n">
        <f aca="false">A17+1</f>
        <v>17</v>
      </c>
      <c r="B18" s="70" t="n">
        <f aca="false">B17+7</f>
        <v>42517</v>
      </c>
      <c r="C18" s="149" t="n">
        <v>3</v>
      </c>
      <c r="D18" s="24" t="s">
        <v>363</v>
      </c>
      <c r="G18" s="148" t="n">
        <f aca="false">G17+5</f>
        <v>42311</v>
      </c>
      <c r="H18" s="149" t="s">
        <v>7</v>
      </c>
      <c r="I18" s="148" t="n">
        <f aca="false">I17+4</f>
        <v>42311</v>
      </c>
      <c r="J18" s="138" t="s">
        <v>7</v>
      </c>
    </row>
    <row r="19" customFormat="false" ht="12.75" hidden="false" customHeight="false" outlineLevel="0" collapsed="false">
      <c r="A19" s="16" t="n">
        <f aca="false">A18+1</f>
        <v>18</v>
      </c>
      <c r="B19" s="70" t="n">
        <f aca="false">B18+7</f>
        <v>42524</v>
      </c>
      <c r="C19" s="149" t="n">
        <v>3</v>
      </c>
      <c r="D19" s="32" t="s">
        <v>364</v>
      </c>
      <c r="G19" s="148" t="n">
        <f aca="false">G18+2</f>
        <v>42313</v>
      </c>
      <c r="H19" s="149" t="s">
        <v>151</v>
      </c>
      <c r="I19" s="148" t="n">
        <f aca="false">I18+3</f>
        <v>42314</v>
      </c>
      <c r="J19" s="138" t="s">
        <v>152</v>
      </c>
    </row>
    <row r="20" customFormat="false" ht="12.75" hidden="false" customHeight="false" outlineLevel="0" collapsed="false">
      <c r="A20" s="16" t="n">
        <f aca="false">A19+1</f>
        <v>19</v>
      </c>
      <c r="B20" s="70" t="n">
        <v>42527</v>
      </c>
      <c r="C20" s="149"/>
      <c r="D20" s="32" t="s">
        <v>365</v>
      </c>
      <c r="G20" s="148" t="n">
        <f aca="false">G19+5</f>
        <v>42318</v>
      </c>
      <c r="H20" s="149" t="s">
        <v>7</v>
      </c>
      <c r="I20" s="148" t="n">
        <f aca="false">I19+4</f>
        <v>42318</v>
      </c>
      <c r="J20" s="138" t="s">
        <v>7</v>
      </c>
    </row>
    <row r="21" customFormat="false" ht="12.75" hidden="true" customHeight="false" outlineLevel="0" collapsed="false">
      <c r="A21" s="16" t="n">
        <f aca="false">A20+1</f>
        <v>20</v>
      </c>
      <c r="B21" s="256"/>
      <c r="C21" s="149"/>
      <c r="D21" s="32" t="s">
        <v>132</v>
      </c>
      <c r="G21" s="148" t="n">
        <f aca="false">G20+2</f>
        <v>42320</v>
      </c>
      <c r="H21" s="149" t="s">
        <v>151</v>
      </c>
      <c r="I21" s="148" t="n">
        <f aca="false">I20+3</f>
        <v>42321</v>
      </c>
      <c r="J21" s="138" t="s">
        <v>152</v>
      </c>
    </row>
    <row r="22" customFormat="false" ht="12.75" hidden="true" customHeight="false" outlineLevel="0" collapsed="false">
      <c r="A22" s="16" t="n">
        <f aca="false">A21+1</f>
        <v>21</v>
      </c>
      <c r="B22" s="256"/>
      <c r="C22" s="149"/>
      <c r="D22" s="24"/>
      <c r="G22" s="148" t="n">
        <f aca="false">G21+5</f>
        <v>42325</v>
      </c>
      <c r="H22" s="149" t="s">
        <v>7</v>
      </c>
      <c r="I22" s="148" t="n">
        <f aca="false">I21+4</f>
        <v>42325</v>
      </c>
      <c r="J22" s="138" t="s">
        <v>7</v>
      </c>
    </row>
    <row r="23" customFormat="false" ht="12.75" hidden="true" customHeight="false" outlineLevel="0" collapsed="false">
      <c r="A23" s="16" t="n">
        <f aca="false">A22+1</f>
        <v>22</v>
      </c>
      <c r="B23" s="256"/>
      <c r="C23" s="149"/>
      <c r="D23" s="24"/>
      <c r="G23" s="148" t="n">
        <f aca="false">G22+2</f>
        <v>42327</v>
      </c>
      <c r="H23" s="149" t="s">
        <v>151</v>
      </c>
      <c r="I23" s="148" t="n">
        <f aca="false">I22+3</f>
        <v>42328</v>
      </c>
      <c r="J23" s="138" t="s">
        <v>152</v>
      </c>
    </row>
    <row r="24" customFormat="false" ht="12.75" hidden="true" customHeight="true" outlineLevel="0" collapsed="false">
      <c r="A24" s="16" t="n">
        <f aca="false">A23+1</f>
        <v>23</v>
      </c>
      <c r="B24" s="256"/>
      <c r="C24" s="149"/>
      <c r="D24" s="24"/>
      <c r="E24" s="257"/>
      <c r="G24" s="148" t="n">
        <f aca="false">G23+5</f>
        <v>42332</v>
      </c>
      <c r="H24" s="149" t="s">
        <v>7</v>
      </c>
      <c r="I24" s="148" t="n">
        <f aca="false">I23+4</f>
        <v>42332</v>
      </c>
      <c r="J24" s="138" t="s">
        <v>7</v>
      </c>
    </row>
    <row r="25" customFormat="false" ht="12.75" hidden="true" customHeight="false" outlineLevel="0" collapsed="false">
      <c r="A25" s="16" t="n">
        <f aca="false">A24+1</f>
        <v>24</v>
      </c>
      <c r="B25" s="256"/>
      <c r="C25" s="149"/>
      <c r="D25" s="24"/>
      <c r="E25" s="257"/>
      <c r="G25" s="148" t="n">
        <f aca="false">G24+2</f>
        <v>42334</v>
      </c>
      <c r="H25" s="149" t="s">
        <v>151</v>
      </c>
      <c r="I25" s="148" t="n">
        <f aca="false">I24+3</f>
        <v>42335</v>
      </c>
      <c r="J25" s="138" t="s">
        <v>152</v>
      </c>
    </row>
    <row r="26" customFormat="false" ht="12.75" hidden="true" customHeight="false" outlineLevel="0" collapsed="false">
      <c r="A26" s="16" t="n">
        <f aca="false">A25+1</f>
        <v>25</v>
      </c>
      <c r="B26" s="256"/>
      <c r="C26" s="149"/>
      <c r="D26" s="24"/>
      <c r="G26" s="148" t="n">
        <f aca="false">G25+5</f>
        <v>42339</v>
      </c>
      <c r="H26" s="149" t="s">
        <v>7</v>
      </c>
      <c r="I26" s="148" t="n">
        <f aca="false">I25+4</f>
        <v>42339</v>
      </c>
      <c r="J26" s="138" t="s">
        <v>7</v>
      </c>
    </row>
    <row r="27" customFormat="false" ht="12.75" hidden="true" customHeight="false" outlineLevel="0" collapsed="false">
      <c r="A27" s="16" t="n">
        <f aca="false">A26+1</f>
        <v>26</v>
      </c>
      <c r="B27" s="256"/>
      <c r="C27" s="149"/>
      <c r="D27" s="24"/>
      <c r="G27" s="148" t="n">
        <f aca="false">G26+2</f>
        <v>42341</v>
      </c>
      <c r="H27" s="149" t="s">
        <v>151</v>
      </c>
      <c r="I27" s="148" t="n">
        <f aca="false">I26+3</f>
        <v>42342</v>
      </c>
      <c r="J27" s="138" t="s">
        <v>152</v>
      </c>
    </row>
    <row r="28" customFormat="false" ht="12.75" hidden="true" customHeight="false" outlineLevel="0" collapsed="false">
      <c r="A28" s="16" t="n">
        <f aca="false">A27+1</f>
        <v>27</v>
      </c>
      <c r="B28" s="256"/>
      <c r="C28" s="149"/>
      <c r="D28" s="21"/>
      <c r="G28" s="148" t="n">
        <f aca="false">G27+5</f>
        <v>42346</v>
      </c>
      <c r="H28" s="149" t="s">
        <v>7</v>
      </c>
      <c r="I28" s="148" t="n">
        <f aca="false">I27+4</f>
        <v>42346</v>
      </c>
      <c r="J28" s="138" t="s">
        <v>7</v>
      </c>
    </row>
    <row r="29" customFormat="false" ht="12.75" hidden="true" customHeight="false" outlineLevel="0" collapsed="false">
      <c r="A29" s="16" t="n">
        <f aca="false">A28+1</f>
        <v>28</v>
      </c>
      <c r="B29" s="256"/>
      <c r="C29" s="149"/>
      <c r="D29" s="258"/>
      <c r="G29" s="148" t="n">
        <f aca="false">G28+2</f>
        <v>42348</v>
      </c>
      <c r="H29" s="149" t="s">
        <v>151</v>
      </c>
      <c r="I29" s="148" t="n">
        <f aca="false">I28+3</f>
        <v>42349</v>
      </c>
      <c r="J29" s="138" t="s">
        <v>152</v>
      </c>
    </row>
    <row r="30" customFormat="false" ht="12.75" hidden="true" customHeight="false" outlineLevel="0" collapsed="false">
      <c r="A30" s="16" t="n">
        <f aca="false">A29+1</f>
        <v>29</v>
      </c>
      <c r="B30" s="256"/>
      <c r="C30" s="149"/>
      <c r="D30" s="159"/>
      <c r="G30" s="148" t="n">
        <f aca="false">G29+5</f>
        <v>42353</v>
      </c>
      <c r="H30" s="149" t="s">
        <v>7</v>
      </c>
      <c r="I30" s="148" t="n">
        <f aca="false">I29+4</f>
        <v>42353</v>
      </c>
      <c r="J30" s="138" t="s">
        <v>7</v>
      </c>
    </row>
    <row r="31" customFormat="false" ht="12.75" hidden="true" customHeight="false" outlineLevel="0" collapsed="false">
      <c r="A31" s="16" t="n">
        <f aca="false">A30+1</f>
        <v>30</v>
      </c>
      <c r="B31" s="256"/>
      <c r="C31" s="149"/>
      <c r="D31" s="159"/>
      <c r="E31" s="159"/>
      <c r="G31" s="148" t="n">
        <f aca="false">G30+2</f>
        <v>42355</v>
      </c>
      <c r="H31" s="149" t="s">
        <v>151</v>
      </c>
      <c r="I31" s="148" t="n">
        <f aca="false">I30+3</f>
        <v>42356</v>
      </c>
      <c r="J31" s="138" t="s">
        <v>152</v>
      </c>
      <c r="M31" s="159"/>
    </row>
    <row r="32" customFormat="false" ht="12.75" hidden="true" customHeight="false" outlineLevel="0" collapsed="false">
      <c r="A32" s="16" t="n">
        <f aca="false">A31+1</f>
        <v>31</v>
      </c>
      <c r="B32" s="256"/>
      <c r="C32" s="149"/>
      <c r="D32" s="159"/>
      <c r="E32" s="159"/>
      <c r="G32" s="148" t="n">
        <f aca="false">G31+5</f>
        <v>42360</v>
      </c>
      <c r="H32" s="149" t="s">
        <v>7</v>
      </c>
      <c r="I32" s="148" t="n">
        <f aca="false">I31+4</f>
        <v>42360</v>
      </c>
      <c r="J32" s="138" t="s">
        <v>7</v>
      </c>
      <c r="M32" s="159"/>
    </row>
    <row r="33" customFormat="false" ht="12.75" hidden="true" customHeight="false" outlineLevel="0" collapsed="false">
      <c r="A33" s="16" t="n">
        <f aca="false">A32+1</f>
        <v>32</v>
      </c>
      <c r="B33" s="256"/>
      <c r="C33" s="149"/>
      <c r="D33" s="159"/>
      <c r="E33" s="159"/>
      <c r="G33" s="148" t="n">
        <f aca="false">G32+2</f>
        <v>42362</v>
      </c>
      <c r="H33" s="149" t="s">
        <v>151</v>
      </c>
      <c r="I33" s="148" t="n">
        <f aca="false">I32+3</f>
        <v>42363</v>
      </c>
      <c r="J33" s="138" t="s">
        <v>152</v>
      </c>
      <c r="M33" s="159"/>
    </row>
    <row r="34" customFormat="false" ht="12.75" hidden="true" customHeight="false" outlineLevel="0" collapsed="false">
      <c r="A34" s="16"/>
      <c r="B34" s="256"/>
      <c r="C34" s="149"/>
      <c r="D34" s="159"/>
      <c r="E34" s="159"/>
      <c r="G34" s="148" t="n">
        <f aca="false">G33+5</f>
        <v>42367</v>
      </c>
      <c r="H34" s="149" t="s">
        <v>7</v>
      </c>
      <c r="I34" s="148" t="n">
        <f aca="false">I33+4</f>
        <v>42367</v>
      </c>
      <c r="J34" s="138" t="s">
        <v>7</v>
      </c>
      <c r="L34" s="159"/>
      <c r="M34" s="159"/>
    </row>
    <row r="35" customFormat="false" ht="12.75" hidden="true" customHeight="false" outlineLevel="0" collapsed="false">
      <c r="A35" s="16"/>
      <c r="B35" s="256"/>
      <c r="C35" s="149"/>
      <c r="D35" s="159"/>
      <c r="E35" s="159"/>
      <c r="G35" s="148" t="n">
        <f aca="false">G34+2</f>
        <v>42369</v>
      </c>
      <c r="H35" s="149" t="s">
        <v>151</v>
      </c>
      <c r="I35" s="148" t="n">
        <f aca="false">I34+3</f>
        <v>42370</v>
      </c>
      <c r="J35" s="138" t="s">
        <v>152</v>
      </c>
    </row>
    <row r="36" customFormat="false" ht="12.75" hidden="true" customHeight="false" outlineLevel="0" collapsed="false">
      <c r="A36" s="16"/>
      <c r="B36" s="256"/>
      <c r="C36" s="149"/>
      <c r="D36" s="159"/>
      <c r="E36" s="159"/>
      <c r="G36" s="148" t="n">
        <f aca="false">G35+5</f>
        <v>42374</v>
      </c>
      <c r="H36" s="149" t="s">
        <v>7</v>
      </c>
      <c r="I36" s="148" t="n">
        <f aca="false">I35+4</f>
        <v>42374</v>
      </c>
      <c r="J36" s="138" t="s">
        <v>7</v>
      </c>
    </row>
    <row r="37" customFormat="false" ht="12.75" hidden="true" customHeight="false" outlineLevel="0" collapsed="false">
      <c r="A37" s="16"/>
      <c r="B37" s="256"/>
      <c r="C37" s="149"/>
      <c r="D37" s="159"/>
      <c r="E37" s="159"/>
      <c r="G37" s="148" t="n">
        <f aca="false">G36+2</f>
        <v>42376</v>
      </c>
      <c r="H37" s="149" t="s">
        <v>151</v>
      </c>
      <c r="I37" s="148" t="n">
        <f aca="false">I36+3</f>
        <v>42377</v>
      </c>
      <c r="J37" s="138" t="s">
        <v>152</v>
      </c>
    </row>
    <row r="38" customFormat="false" ht="12.75" hidden="true" customHeight="false" outlineLevel="0" collapsed="false">
      <c r="A38" s="16"/>
      <c r="B38" s="256"/>
      <c r="C38" s="149"/>
      <c r="D38" s="159"/>
      <c r="E38" s="159"/>
      <c r="G38" s="148" t="n">
        <f aca="false">G37+5</f>
        <v>42381</v>
      </c>
      <c r="H38" s="149" t="s">
        <v>7</v>
      </c>
      <c r="I38" s="148" t="n">
        <f aca="false">I37+4</f>
        <v>42381</v>
      </c>
      <c r="J38" s="138" t="s">
        <v>7</v>
      </c>
    </row>
    <row r="39" customFormat="false" ht="12.75" hidden="true" customHeight="false" outlineLevel="0" collapsed="false">
      <c r="A39" s="16" t="n">
        <f aca="false">A33+1</f>
        <v>33</v>
      </c>
      <c r="B39" s="256"/>
      <c r="C39" s="149"/>
      <c r="D39" s="159"/>
      <c r="E39" s="159"/>
      <c r="G39" s="148" t="n">
        <f aca="false">G38+2</f>
        <v>42383</v>
      </c>
      <c r="H39" s="149" t="s">
        <v>7</v>
      </c>
      <c r="I39" s="148" t="n">
        <f aca="false">I38+3</f>
        <v>42384</v>
      </c>
      <c r="J39" s="149" t="s">
        <v>7</v>
      </c>
    </row>
    <row r="40" customFormat="false" ht="12.75" hidden="true" customHeight="false" outlineLevel="0" collapsed="false">
      <c r="A40" s="16" t="n">
        <f aca="false">A39+1</f>
        <v>34</v>
      </c>
      <c r="B40" s="256"/>
      <c r="C40" s="149"/>
      <c r="D40" s="159"/>
      <c r="E40" s="159"/>
      <c r="G40" s="148" t="n">
        <f aca="false">G39+5</f>
        <v>42388</v>
      </c>
      <c r="H40" s="149" t="s">
        <v>151</v>
      </c>
      <c r="I40" s="148" t="n">
        <f aca="false">I39+4</f>
        <v>42388</v>
      </c>
      <c r="J40" s="149" t="s">
        <v>152</v>
      </c>
    </row>
    <row r="41" customFormat="false" ht="12.75" hidden="true" customHeight="false" outlineLevel="0" collapsed="false">
      <c r="A41" s="16" t="n">
        <f aca="false">A40+1</f>
        <v>35</v>
      </c>
      <c r="B41" s="256"/>
      <c r="C41" s="149"/>
      <c r="D41" s="159"/>
      <c r="E41" s="159"/>
      <c r="G41" s="148" t="n">
        <f aca="false">G40+2</f>
        <v>42390</v>
      </c>
      <c r="H41" s="149" t="s">
        <v>7</v>
      </c>
      <c r="I41" s="148" t="n">
        <f aca="false">I40+3</f>
        <v>42391</v>
      </c>
      <c r="J41" s="149" t="s">
        <v>7</v>
      </c>
    </row>
    <row r="42" customFormat="false" ht="13.5" hidden="false" customHeight="false" outlineLevel="0" collapsed="false"/>
    <row r="43" customFormat="false" ht="13.5" hidden="false" customHeight="false" outlineLevel="0" collapsed="false">
      <c r="A43" s="162" t="s">
        <v>67</v>
      </c>
      <c r="B43" s="6" t="s">
        <v>177</v>
      </c>
      <c r="C43" s="7" t="s">
        <v>178</v>
      </c>
      <c r="D43" s="7" t="s">
        <v>179</v>
      </c>
      <c r="E43" s="8" t="s">
        <v>180</v>
      </c>
    </row>
    <row r="44" customFormat="false" ht="25.5" hidden="false" customHeight="false" outlineLevel="0" collapsed="false">
      <c r="A44" s="49" t="n">
        <v>1</v>
      </c>
      <c r="B44" s="106" t="s">
        <v>75</v>
      </c>
      <c r="C44" s="50" t="n">
        <v>42410</v>
      </c>
      <c r="D44" s="163" t="s">
        <v>238</v>
      </c>
      <c r="E44" s="164" t="n">
        <v>0.04</v>
      </c>
      <c r="M44" s="259"/>
    </row>
    <row r="45" customFormat="false" ht="25.5" hidden="false" customHeight="false" outlineLevel="0" collapsed="false">
      <c r="A45" s="58" t="n">
        <v>2</v>
      </c>
      <c r="B45" s="97" t="s">
        <v>75</v>
      </c>
      <c r="C45" s="59" t="n">
        <v>42410</v>
      </c>
      <c r="D45" s="165" t="s">
        <v>239</v>
      </c>
      <c r="E45" s="166" t="n">
        <v>0.04</v>
      </c>
      <c r="M45" s="260"/>
    </row>
    <row r="46" customFormat="false" ht="25.5" hidden="false" customHeight="false" outlineLevel="0" collapsed="false">
      <c r="A46" s="58" t="n">
        <v>3</v>
      </c>
      <c r="B46" s="97" t="s">
        <v>75</v>
      </c>
      <c r="C46" s="59" t="n">
        <v>42417</v>
      </c>
      <c r="D46" s="165" t="s">
        <v>240</v>
      </c>
      <c r="E46" s="166" t="n">
        <v>0.04</v>
      </c>
      <c r="M46" s="260"/>
    </row>
    <row r="47" customFormat="false" ht="25.5" hidden="false" customHeight="false" outlineLevel="0" collapsed="false">
      <c r="A47" s="58" t="n">
        <v>4</v>
      </c>
      <c r="B47" s="97" t="s">
        <v>75</v>
      </c>
      <c r="C47" s="59" t="n">
        <v>42422</v>
      </c>
      <c r="D47" s="165" t="s">
        <v>241</v>
      </c>
      <c r="E47" s="166" t="n">
        <v>0.04</v>
      </c>
      <c r="M47" s="260"/>
    </row>
    <row r="48" customFormat="false" ht="25.5" hidden="false" customHeight="false" outlineLevel="0" collapsed="false">
      <c r="A48" s="58" t="n">
        <v>5</v>
      </c>
      <c r="B48" s="97" t="s">
        <v>75</v>
      </c>
      <c r="C48" s="59" t="n">
        <v>42422</v>
      </c>
      <c r="D48" s="165" t="s">
        <v>242</v>
      </c>
      <c r="E48" s="166" t="n">
        <v>0.04</v>
      </c>
      <c r="M48" s="260"/>
    </row>
    <row r="49" customFormat="false" ht="12.75" hidden="false" customHeight="false" outlineLevel="0" collapsed="false">
      <c r="A49" s="167" t="n">
        <v>6</v>
      </c>
      <c r="B49" s="97" t="s">
        <v>75</v>
      </c>
      <c r="C49" s="59" t="n">
        <v>42423</v>
      </c>
      <c r="D49" s="165" t="s">
        <v>186</v>
      </c>
      <c r="E49" s="166" t="n">
        <v>0.2</v>
      </c>
      <c r="M49" s="260"/>
    </row>
    <row r="50" customFormat="false" ht="25.5" hidden="false" customHeight="false" outlineLevel="0" collapsed="false">
      <c r="A50" s="167" t="n">
        <v>7</v>
      </c>
      <c r="B50" s="97" t="s">
        <v>75</v>
      </c>
      <c r="C50" s="98" t="n">
        <v>42434</v>
      </c>
      <c r="D50" s="165" t="s">
        <v>243</v>
      </c>
      <c r="E50" s="168" t="n">
        <v>0.4</v>
      </c>
      <c r="I50" s="169"/>
      <c r="M50" s="260"/>
    </row>
    <row r="51" customFormat="false" ht="13.5" hidden="false" customHeight="false" outlineLevel="0" collapsed="false">
      <c r="A51" s="170" t="n">
        <v>8</v>
      </c>
      <c r="B51" s="137" t="s">
        <v>75</v>
      </c>
      <c r="C51" s="171" t="n">
        <v>42436</v>
      </c>
      <c r="D51" s="74" t="s">
        <v>244</v>
      </c>
      <c r="E51" s="173" t="n">
        <v>0.1</v>
      </c>
      <c r="M51" s="260"/>
    </row>
    <row r="52" customFormat="false" ht="12.75" hidden="false" customHeight="false" outlineLevel="0" collapsed="false">
      <c r="A52" s="174" t="n">
        <v>9</v>
      </c>
      <c r="B52" s="133" t="s">
        <v>75</v>
      </c>
      <c r="C52" s="175" t="n">
        <v>42438</v>
      </c>
      <c r="D52" s="51" t="s">
        <v>245</v>
      </c>
      <c r="E52" s="164" t="n">
        <v>0.1</v>
      </c>
      <c r="M52" s="260"/>
    </row>
    <row r="53" customFormat="false" ht="12.75" hidden="false" customHeight="false" outlineLevel="0" collapsed="false">
      <c r="A53" s="30" t="n">
        <v>10</v>
      </c>
      <c r="B53" s="135" t="s">
        <v>75</v>
      </c>
      <c r="C53" s="98" t="n">
        <v>42447</v>
      </c>
      <c r="D53" s="67" t="s">
        <v>246</v>
      </c>
      <c r="E53" s="166" t="n">
        <v>0.4</v>
      </c>
      <c r="H53" s="169"/>
      <c r="M53" s="260"/>
    </row>
    <row r="54" customFormat="false" ht="12.75" hidden="false" customHeight="false" outlineLevel="0" collapsed="false">
      <c r="A54" s="30" t="n">
        <v>11</v>
      </c>
      <c r="B54" s="135" t="s">
        <v>75</v>
      </c>
      <c r="C54" s="176" t="n">
        <v>42451</v>
      </c>
      <c r="D54" s="67" t="s">
        <v>247</v>
      </c>
      <c r="E54" s="177" t="n">
        <v>0.3</v>
      </c>
      <c r="I54" s="169"/>
      <c r="M54" s="260"/>
    </row>
    <row r="55" customFormat="false" ht="12.75" hidden="false" customHeight="false" outlineLevel="0" collapsed="false">
      <c r="A55" s="30" t="n">
        <v>12</v>
      </c>
      <c r="B55" s="97" t="s">
        <v>75</v>
      </c>
      <c r="C55" s="176" t="n">
        <v>42452</v>
      </c>
      <c r="D55" s="165" t="s">
        <v>248</v>
      </c>
      <c r="E55" s="177" t="n">
        <v>0.05</v>
      </c>
      <c r="H55" s="169"/>
      <c r="M55" s="260"/>
      <c r="N55" s="219"/>
    </row>
    <row r="56" customFormat="false" ht="12.75" hidden="false" customHeight="false" outlineLevel="0" collapsed="false">
      <c r="A56" s="30" t="n">
        <v>13</v>
      </c>
      <c r="B56" s="97" t="s">
        <v>75</v>
      </c>
      <c r="C56" s="176" t="n">
        <v>42452</v>
      </c>
      <c r="D56" s="165" t="s">
        <v>249</v>
      </c>
      <c r="E56" s="177" t="n">
        <v>0.05</v>
      </c>
      <c r="M56" s="260"/>
    </row>
    <row r="57" customFormat="false" ht="12.75" hidden="false" customHeight="false" outlineLevel="0" collapsed="false">
      <c r="A57" s="30" t="n">
        <v>14</v>
      </c>
      <c r="B57" s="97" t="s">
        <v>75</v>
      </c>
      <c r="C57" s="176" t="n">
        <v>42466</v>
      </c>
      <c r="D57" s="165" t="s">
        <v>250</v>
      </c>
      <c r="E57" s="177" t="n">
        <v>0.05</v>
      </c>
      <c r="M57" s="260"/>
    </row>
    <row r="58" customFormat="false" ht="25.5" hidden="false" customHeight="false" outlineLevel="0" collapsed="false">
      <c r="A58" s="58" t="n">
        <v>15</v>
      </c>
      <c r="B58" s="97" t="s">
        <v>75</v>
      </c>
      <c r="C58" s="176" t="n">
        <v>42468</v>
      </c>
      <c r="D58" s="165" t="s">
        <v>251</v>
      </c>
      <c r="E58" s="168" t="n">
        <v>0.3</v>
      </c>
      <c r="M58" s="260"/>
    </row>
    <row r="59" customFormat="false" ht="12.75" hidden="false" customHeight="false" outlineLevel="0" collapsed="false">
      <c r="A59" s="58" t="n">
        <v>16</v>
      </c>
      <c r="B59" s="97" t="s">
        <v>75</v>
      </c>
      <c r="C59" s="176" t="n">
        <v>42470</v>
      </c>
      <c r="D59" s="165" t="s">
        <v>247</v>
      </c>
      <c r="E59" s="177" t="n">
        <v>0.4</v>
      </c>
      <c r="F59" s="179"/>
      <c r="I59" s="169"/>
      <c r="M59" s="260"/>
    </row>
    <row r="60" customFormat="false" ht="13.5" hidden="false" customHeight="false" outlineLevel="0" collapsed="false">
      <c r="A60" s="72" t="n">
        <v>17</v>
      </c>
      <c r="B60" s="108" t="s">
        <v>75</v>
      </c>
      <c r="C60" s="180" t="n">
        <v>42485</v>
      </c>
      <c r="D60" s="172" t="s">
        <v>252</v>
      </c>
      <c r="E60" s="181" t="n">
        <v>0.2</v>
      </c>
      <c r="H60" s="169"/>
      <c r="M60" s="260"/>
    </row>
    <row r="61" customFormat="false" ht="12.75" hidden="false" customHeight="false" outlineLevel="0" collapsed="false">
      <c r="A61" s="182" t="n">
        <v>18</v>
      </c>
      <c r="B61" s="183" t="s">
        <v>75</v>
      </c>
      <c r="C61" s="261" t="n">
        <v>42503</v>
      </c>
      <c r="D61" s="185" t="s">
        <v>253</v>
      </c>
      <c r="E61" s="186" t="n">
        <v>0.15</v>
      </c>
      <c r="M61" s="260"/>
    </row>
    <row r="62" customFormat="false" ht="12.75" hidden="false" customHeight="false" outlineLevel="0" collapsed="false">
      <c r="A62" s="135" t="n">
        <v>19</v>
      </c>
      <c r="B62" s="97" t="s">
        <v>75</v>
      </c>
      <c r="C62" s="187" t="n">
        <v>42505</v>
      </c>
      <c r="D62" s="165" t="s">
        <v>199</v>
      </c>
      <c r="E62" s="188" t="n">
        <v>0.6</v>
      </c>
      <c r="I62" s="169"/>
      <c r="M62" s="260"/>
    </row>
    <row r="63" customFormat="false" ht="12.75" hidden="false" customHeight="false" outlineLevel="0" collapsed="false">
      <c r="A63" s="135" t="n">
        <v>20</v>
      </c>
      <c r="B63" s="97" t="s">
        <v>75</v>
      </c>
      <c r="C63" s="187" t="n">
        <v>42527</v>
      </c>
      <c r="D63" s="165" t="s">
        <v>254</v>
      </c>
      <c r="E63" s="188" t="n">
        <v>0.25</v>
      </c>
      <c r="M63" s="260"/>
    </row>
    <row r="64" customFormat="false" ht="12.75" hidden="false" customHeight="false" outlineLevel="0" collapsed="false">
      <c r="A64" s="135" t="n">
        <v>21</v>
      </c>
      <c r="B64" s="97" t="s">
        <v>75</v>
      </c>
      <c r="C64" s="187"/>
      <c r="D64" s="165" t="s">
        <v>201</v>
      </c>
      <c r="E64" s="188" t="n">
        <v>0.65</v>
      </c>
      <c r="H64" s="169"/>
      <c r="I64" s="169"/>
      <c r="M64" s="262"/>
    </row>
  </sheetData>
  <mergeCells count="3">
    <mergeCell ref="L5:M6"/>
    <mergeCell ref="M13:M14"/>
    <mergeCell ref="E24:E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F59" activePane="bottomRight" state="frozen"/>
      <selection pane="topLeft" activeCell="A1" activeCellId="0" sqref="A1"/>
      <selection pane="topRight" activeCell="F1" activeCellId="0" sqref="F1"/>
      <selection pane="bottomLeft" activeCell="A59" activeCellId="0" sqref="A59"/>
      <selection pane="bottomRight" activeCell="H64" activeCellId="0" sqref="H64"/>
    </sheetView>
  </sheetViews>
  <sheetFormatPr defaultRowHeight="12.75" zeroHeight="false" outlineLevelRow="0" outlineLevelCol="0"/>
  <cols>
    <col collapsed="false" customWidth="false" hidden="true" outlineLevel="0" max="2" min="1" style="1" width="11.52"/>
    <col collapsed="false" customWidth="true" hidden="true" outlineLevel="0" max="3" min="3" style="1" width="27.14"/>
    <col collapsed="false" customWidth="true" hidden="true" outlineLevel="0" max="4" min="4" style="1" width="17.58"/>
    <col collapsed="false" customWidth="false" hidden="true" outlineLevel="0" max="5" min="5" style="1" width="11.52"/>
    <col collapsed="false" customWidth="true" hidden="false" outlineLevel="0" max="8" min="6" style="1" width="11.42"/>
    <col collapsed="false" customWidth="true" hidden="false" outlineLevel="0" max="9" min="9" style="1" width="27.85"/>
    <col collapsed="false" customWidth="true" hidden="false" outlineLevel="0" max="10" min="10" style="1" width="19.71"/>
    <col collapsed="false" customWidth="true" hidden="false" outlineLevel="0" max="11" min="11" style="1" width="2.99"/>
    <col collapsed="false" customWidth="true" hidden="false" outlineLevel="0" max="1025" min="12" style="1" width="11.42"/>
  </cols>
  <sheetData>
    <row r="1" customFormat="false" ht="13.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F1" s="2" t="s">
        <v>0</v>
      </c>
      <c r="G1" s="263" t="s">
        <v>4</v>
      </c>
      <c r="H1" s="3" t="s">
        <v>1</v>
      </c>
      <c r="I1" s="3" t="s">
        <v>2</v>
      </c>
      <c r="J1" s="4" t="s">
        <v>3</v>
      </c>
    </row>
    <row r="2" customFormat="false" ht="12.75" hidden="false" customHeight="false" outlineLevel="0" collapsed="false">
      <c r="A2" s="9" t="n">
        <v>1</v>
      </c>
      <c r="B2" s="10" t="n">
        <v>39301</v>
      </c>
      <c r="C2" s="11" t="s">
        <v>5</v>
      </c>
      <c r="D2" s="12" t="s">
        <v>6</v>
      </c>
      <c r="F2" s="9" t="n">
        <v>1</v>
      </c>
      <c r="G2" s="13" t="s">
        <v>366</v>
      </c>
      <c r="H2" s="10" t="n">
        <v>42590</v>
      </c>
      <c r="I2" s="14" t="s">
        <v>367</v>
      </c>
      <c r="J2" s="15" t="s">
        <v>368</v>
      </c>
      <c r="L2" s="1" t="n">
        <f aca="false">1.5-0.5</f>
        <v>1</v>
      </c>
    </row>
    <row r="3" customFormat="false" ht="12.75" hidden="false" customHeight="false" outlineLevel="0" collapsed="false">
      <c r="A3" s="16" t="n">
        <v>2</v>
      </c>
      <c r="B3" s="17" t="n">
        <f aca="false">B2+2</f>
        <v>39303</v>
      </c>
      <c r="C3" s="18" t="s">
        <v>9</v>
      </c>
      <c r="D3" s="19" t="s">
        <v>6</v>
      </c>
      <c r="F3" s="16" t="n">
        <v>2</v>
      </c>
      <c r="G3" s="20" t="s">
        <v>147</v>
      </c>
      <c r="H3" s="17" t="n">
        <f aca="false">H2+2</f>
        <v>42592</v>
      </c>
      <c r="I3" s="21" t="s">
        <v>205</v>
      </c>
      <c r="J3" s="22" t="s">
        <v>368</v>
      </c>
      <c r="L3" s="1" t="n">
        <f aca="false">L2-1</f>
        <v>0</v>
      </c>
    </row>
    <row r="4" customFormat="false" ht="12.75" hidden="false" customHeight="false" outlineLevel="0" collapsed="false">
      <c r="A4" s="16" t="n">
        <v>3</v>
      </c>
      <c r="B4" s="17" t="n">
        <f aca="false">B3+5</f>
        <v>39308</v>
      </c>
      <c r="C4" s="23" t="n">
        <v>3.2</v>
      </c>
      <c r="D4" s="19" t="s">
        <v>6</v>
      </c>
      <c r="F4" s="16" t="n">
        <v>3</v>
      </c>
      <c r="G4" s="20" t="s">
        <v>369</v>
      </c>
      <c r="H4" s="17" t="n">
        <f aca="false">H3+2</f>
        <v>42594</v>
      </c>
      <c r="I4" s="24" t="s">
        <v>370</v>
      </c>
      <c r="J4" s="25" t="s">
        <v>371</v>
      </c>
      <c r="L4" s="1" t="n">
        <f aca="false">3-2</f>
        <v>1</v>
      </c>
    </row>
    <row r="5" customFormat="false" ht="12.75" hidden="false" customHeight="false" outlineLevel="0" collapsed="false">
      <c r="A5" s="16" t="n">
        <v>4</v>
      </c>
      <c r="B5" s="17" t="n">
        <f aca="false">B4+2</f>
        <v>39310</v>
      </c>
      <c r="C5" s="23" t="n">
        <v>3.3</v>
      </c>
      <c r="D5" s="19" t="s">
        <v>6</v>
      </c>
      <c r="F5" s="16" t="n">
        <v>4</v>
      </c>
      <c r="G5" s="20" t="s">
        <v>366</v>
      </c>
      <c r="H5" s="17" t="n">
        <f aca="false">H4+3</f>
        <v>42597</v>
      </c>
      <c r="I5" s="24" t="s">
        <v>372</v>
      </c>
      <c r="J5" s="25" t="s">
        <v>371</v>
      </c>
      <c r="L5" s="1" t="n">
        <f aca="false">L4-1</f>
        <v>0</v>
      </c>
    </row>
    <row r="6" customFormat="false" ht="12.75" hidden="false" customHeight="false" outlineLevel="0" collapsed="false">
      <c r="A6" s="16" t="n">
        <v>5</v>
      </c>
      <c r="B6" s="17" t="n">
        <f aca="false">B5+5</f>
        <v>39315</v>
      </c>
      <c r="C6" s="23" t="s">
        <v>15</v>
      </c>
      <c r="D6" s="19" t="s">
        <v>16</v>
      </c>
      <c r="F6" s="16" t="n">
        <v>5</v>
      </c>
      <c r="G6" s="20" t="s">
        <v>147</v>
      </c>
      <c r="H6" s="17" t="n">
        <f aca="false">H5+2</f>
        <v>42599</v>
      </c>
      <c r="I6" s="24" t="s">
        <v>153</v>
      </c>
      <c r="J6" s="25" t="s">
        <v>371</v>
      </c>
      <c r="L6" s="1" t="n">
        <f aca="false">3-1.5</f>
        <v>1.5</v>
      </c>
    </row>
    <row r="7" customFormat="false" ht="12.75" hidden="false" customHeight="false" outlineLevel="0" collapsed="false">
      <c r="A7" s="16" t="n">
        <v>6</v>
      </c>
      <c r="B7" s="17" t="n">
        <f aca="false">B6+2</f>
        <v>39317</v>
      </c>
      <c r="C7" s="23" t="n">
        <v>3.4</v>
      </c>
      <c r="D7" s="19" t="s">
        <v>6</v>
      </c>
      <c r="F7" s="16" t="n">
        <v>6</v>
      </c>
      <c r="G7" s="20" t="s">
        <v>369</v>
      </c>
      <c r="H7" s="17" t="n">
        <f aca="false">H6+2</f>
        <v>42601</v>
      </c>
      <c r="I7" s="24" t="s">
        <v>373</v>
      </c>
      <c r="J7" s="22" t="s">
        <v>368</v>
      </c>
      <c r="L7" s="1" t="n">
        <f aca="false">L6+0.5-1.5-0.5</f>
        <v>0</v>
      </c>
    </row>
    <row r="8" customFormat="false" ht="12.75" hidden="false" customHeight="false" outlineLevel="0" collapsed="false">
      <c r="A8" s="16" t="n">
        <v>7</v>
      </c>
      <c r="B8" s="17" t="n">
        <f aca="false">B7+5</f>
        <v>39322</v>
      </c>
      <c r="C8" s="23" t="s">
        <v>20</v>
      </c>
      <c r="D8" s="19" t="s">
        <v>16</v>
      </c>
      <c r="F8" s="16" t="n">
        <v>7</v>
      </c>
      <c r="G8" s="20" t="s">
        <v>366</v>
      </c>
      <c r="H8" s="17" t="n">
        <f aca="false">H7+3</f>
        <v>42604</v>
      </c>
      <c r="I8" s="24" t="s">
        <v>374</v>
      </c>
      <c r="J8" s="25" t="s">
        <v>18</v>
      </c>
      <c r="L8" s="1" t="n">
        <f aca="false">0.5+3-1</f>
        <v>2.5</v>
      </c>
    </row>
    <row r="9" customFormat="false" ht="12.75" hidden="false" customHeight="false" outlineLevel="0" collapsed="false">
      <c r="A9" s="16" t="n">
        <v>8</v>
      </c>
      <c r="B9" s="17" t="n">
        <f aca="false">B8+2</f>
        <v>39324</v>
      </c>
      <c r="C9" s="23" t="n">
        <v>3.5</v>
      </c>
      <c r="D9" s="19" t="s">
        <v>6</v>
      </c>
      <c r="F9" s="16" t="n">
        <v>8</v>
      </c>
      <c r="G9" s="20" t="s">
        <v>147</v>
      </c>
      <c r="H9" s="17" t="n">
        <f aca="false">H8+2</f>
        <v>42606</v>
      </c>
      <c r="I9" s="26" t="s">
        <v>375</v>
      </c>
      <c r="J9" s="25" t="s">
        <v>18</v>
      </c>
      <c r="L9" s="1" t="n">
        <f aca="false">L8-1.5</f>
        <v>1</v>
      </c>
    </row>
    <row r="10" customFormat="false" ht="12.75" hidden="false" customHeight="false" outlineLevel="0" collapsed="false">
      <c r="A10" s="16" t="n">
        <v>9</v>
      </c>
      <c r="B10" s="17" t="n">
        <f aca="false">B9+5</f>
        <v>39329</v>
      </c>
      <c r="C10" s="23" t="s">
        <v>23</v>
      </c>
      <c r="D10" s="19" t="s">
        <v>16</v>
      </c>
      <c r="F10" s="16" t="n">
        <v>9</v>
      </c>
      <c r="G10" s="20" t="s">
        <v>369</v>
      </c>
      <c r="H10" s="17" t="n">
        <f aca="false">H9+2</f>
        <v>42608</v>
      </c>
      <c r="I10" s="26" t="s">
        <v>376</v>
      </c>
      <c r="J10" s="25" t="s">
        <v>18</v>
      </c>
      <c r="L10" s="1" t="n">
        <f aca="false">L9+3-2</f>
        <v>2</v>
      </c>
    </row>
    <row r="11" customFormat="false" ht="12.75" hidden="false" customHeight="false" outlineLevel="0" collapsed="false">
      <c r="A11" s="16" t="n">
        <v>10</v>
      </c>
      <c r="B11" s="17" t="n">
        <f aca="false">B10+2</f>
        <v>39331</v>
      </c>
      <c r="C11" s="23" t="n">
        <v>3.5</v>
      </c>
      <c r="D11" s="19" t="s">
        <v>6</v>
      </c>
      <c r="F11" s="16" t="n">
        <v>10</v>
      </c>
      <c r="G11" s="20" t="s">
        <v>366</v>
      </c>
      <c r="H11" s="17" t="n">
        <f aca="false">H10+3</f>
        <v>42611</v>
      </c>
      <c r="I11" s="26" t="s">
        <v>377</v>
      </c>
      <c r="J11" s="25" t="s">
        <v>18</v>
      </c>
      <c r="L11" s="1" t="n">
        <f aca="false">L10-1</f>
        <v>1</v>
      </c>
    </row>
    <row r="12" customFormat="false" ht="12.75" hidden="false" customHeight="true" outlineLevel="0" collapsed="false">
      <c r="A12" s="16" t="n">
        <v>11</v>
      </c>
      <c r="B12" s="17" t="n">
        <f aca="false">B11+5</f>
        <v>39336</v>
      </c>
      <c r="C12" s="18" t="s">
        <v>24</v>
      </c>
      <c r="D12" s="25" t="s">
        <v>25</v>
      </c>
      <c r="F12" s="16" t="n">
        <v>11</v>
      </c>
      <c r="G12" s="20" t="s">
        <v>147</v>
      </c>
      <c r="H12" s="17" t="n">
        <f aca="false">H11+2</f>
        <v>42613</v>
      </c>
      <c r="I12" s="26" t="s">
        <v>378</v>
      </c>
      <c r="J12" s="25" t="s">
        <v>18</v>
      </c>
      <c r="L12" s="1" t="n">
        <f aca="false">L11+1-1.5</f>
        <v>0.5</v>
      </c>
    </row>
    <row r="13" customFormat="false" ht="12.75" hidden="false" customHeight="false" outlineLevel="0" collapsed="false">
      <c r="A13" s="16" t="n">
        <v>12</v>
      </c>
      <c r="B13" s="17" t="n">
        <f aca="false">B12+2</f>
        <v>39338</v>
      </c>
      <c r="C13" s="23" t="n">
        <v>4.2</v>
      </c>
      <c r="D13" s="19" t="s">
        <v>26</v>
      </c>
      <c r="F13" s="16" t="n">
        <v>12</v>
      </c>
      <c r="G13" s="20" t="s">
        <v>369</v>
      </c>
      <c r="H13" s="17" t="n">
        <f aca="false">H12+2</f>
        <v>42615</v>
      </c>
      <c r="I13" s="26" t="s">
        <v>379</v>
      </c>
      <c r="J13" s="25" t="s">
        <v>6</v>
      </c>
      <c r="L13" s="1" t="n">
        <f aca="false">L12+1+1.5-2</f>
        <v>1</v>
      </c>
    </row>
    <row r="14" customFormat="false" ht="12.75" hidden="false" customHeight="false" outlineLevel="0" collapsed="false">
      <c r="A14" s="16" t="n">
        <v>13</v>
      </c>
      <c r="B14" s="17" t="n">
        <f aca="false">B13+5</f>
        <v>39343</v>
      </c>
      <c r="C14" s="23" t="n">
        <v>4.2</v>
      </c>
      <c r="D14" s="19" t="s">
        <v>26</v>
      </c>
      <c r="F14" s="16" t="n">
        <v>13</v>
      </c>
      <c r="G14" s="20" t="s">
        <v>366</v>
      </c>
      <c r="H14" s="17" t="n">
        <f aca="false">H13+3</f>
        <v>42618</v>
      </c>
      <c r="I14" s="26" t="s">
        <v>380</v>
      </c>
      <c r="J14" s="25" t="s">
        <v>6</v>
      </c>
      <c r="L14" s="1" t="n">
        <f aca="false">L13-1</f>
        <v>0</v>
      </c>
    </row>
    <row r="15" customFormat="false" ht="12.75" hidden="false" customHeight="true" outlineLevel="0" collapsed="false">
      <c r="A15" s="16" t="n">
        <v>14</v>
      </c>
      <c r="B15" s="17" t="n">
        <f aca="false">B14+2</f>
        <v>39345</v>
      </c>
      <c r="C15" s="28"/>
      <c r="D15" s="29" t="s">
        <v>29</v>
      </c>
      <c r="F15" s="16" t="n">
        <v>14</v>
      </c>
      <c r="G15" s="20" t="s">
        <v>147</v>
      </c>
      <c r="H15" s="17" t="n">
        <f aca="false">H14+2</f>
        <v>42620</v>
      </c>
      <c r="I15" s="26" t="s">
        <v>166</v>
      </c>
      <c r="J15" s="25" t="s">
        <v>6</v>
      </c>
      <c r="L15" s="1" t="n">
        <f aca="false">11-1.5</f>
        <v>9.5</v>
      </c>
    </row>
    <row r="16" customFormat="false" ht="12.75" hidden="false" customHeight="true" outlineLevel="0" collapsed="false">
      <c r="A16" s="16" t="n">
        <v>15</v>
      </c>
      <c r="B16" s="17" t="n">
        <f aca="false">B15+5</f>
        <v>39350</v>
      </c>
      <c r="C16" s="23" t="n">
        <v>4.3</v>
      </c>
      <c r="D16" s="19" t="s">
        <v>31</v>
      </c>
      <c r="F16" s="16" t="n">
        <v>15</v>
      </c>
      <c r="G16" s="20" t="s">
        <v>369</v>
      </c>
      <c r="H16" s="17" t="n">
        <f aca="false">H15+2</f>
        <v>42622</v>
      </c>
      <c r="I16" s="26" t="s">
        <v>21</v>
      </c>
      <c r="J16" s="25" t="s">
        <v>6</v>
      </c>
      <c r="L16" s="1" t="n">
        <f aca="false">L15-2</f>
        <v>7.5</v>
      </c>
    </row>
    <row r="17" customFormat="false" ht="12.75" hidden="false" customHeight="false" outlineLevel="0" collapsed="false">
      <c r="A17" s="16" t="n">
        <v>16</v>
      </c>
      <c r="B17" s="17" t="n">
        <f aca="false">B16+2</f>
        <v>39352</v>
      </c>
      <c r="C17" s="18" t="s">
        <v>33</v>
      </c>
      <c r="D17" s="19" t="s">
        <v>34</v>
      </c>
      <c r="F17" s="16" t="n">
        <v>16</v>
      </c>
      <c r="G17" s="20" t="s">
        <v>366</v>
      </c>
      <c r="H17" s="17" t="n">
        <f aca="false">H16+3</f>
        <v>42625</v>
      </c>
      <c r="I17" s="26" t="s">
        <v>220</v>
      </c>
      <c r="J17" s="25" t="s">
        <v>6</v>
      </c>
      <c r="L17" s="1" t="n">
        <f aca="false">L16-1</f>
        <v>6.5</v>
      </c>
    </row>
    <row r="18" customFormat="false" ht="12.75" hidden="false" customHeight="false" outlineLevel="0" collapsed="false">
      <c r="A18" s="16" t="n">
        <v>17</v>
      </c>
      <c r="B18" s="17" t="n">
        <f aca="false">B17+5</f>
        <v>39357</v>
      </c>
      <c r="C18" s="23" t="s">
        <v>36</v>
      </c>
      <c r="D18" s="19" t="s">
        <v>6</v>
      </c>
      <c r="F18" s="16" t="n">
        <v>17</v>
      </c>
      <c r="G18" s="20" t="s">
        <v>147</v>
      </c>
      <c r="H18" s="17" t="n">
        <f aca="false">H17+2</f>
        <v>42627</v>
      </c>
      <c r="I18" s="26" t="s">
        <v>27</v>
      </c>
      <c r="J18" s="25" t="s">
        <v>18</v>
      </c>
    </row>
    <row r="19" customFormat="false" ht="12.75" hidden="false" customHeight="false" outlineLevel="0" collapsed="false">
      <c r="A19" s="16" t="n">
        <v>18</v>
      </c>
      <c r="B19" s="17" t="n">
        <f aca="false">B18+2</f>
        <v>39359</v>
      </c>
      <c r="C19" s="18" t="s">
        <v>38</v>
      </c>
      <c r="D19" s="19" t="s">
        <v>39</v>
      </c>
      <c r="F19" s="16" t="n">
        <v>18</v>
      </c>
      <c r="G19" s="20" t="s">
        <v>369</v>
      </c>
      <c r="H19" s="17" t="n">
        <f aca="false">H18+2</f>
        <v>42629</v>
      </c>
      <c r="I19" s="27" t="s">
        <v>381</v>
      </c>
      <c r="J19" s="27"/>
    </row>
    <row r="20" customFormat="false" ht="12.75" hidden="false" customHeight="false" outlineLevel="0" collapsed="false">
      <c r="A20" s="16" t="n">
        <v>19</v>
      </c>
      <c r="B20" s="17" t="n">
        <f aca="false">B19+5</f>
        <v>39364</v>
      </c>
      <c r="C20" s="23" t="s">
        <v>41</v>
      </c>
      <c r="D20" s="19" t="s">
        <v>6</v>
      </c>
      <c r="F20" s="30" t="n">
        <v>19</v>
      </c>
      <c r="G20" s="20" t="s">
        <v>366</v>
      </c>
      <c r="H20" s="17" t="n">
        <f aca="false">H19+3</f>
        <v>42632</v>
      </c>
      <c r="I20" s="26" t="s">
        <v>166</v>
      </c>
      <c r="J20" s="25" t="s">
        <v>6</v>
      </c>
      <c r="L20" s="1" t="n">
        <f aca="false">L17-1</f>
        <v>5.5</v>
      </c>
    </row>
    <row r="21" customFormat="false" ht="12.75" hidden="false" customHeight="false" outlineLevel="0" collapsed="false">
      <c r="A21" s="16" t="n">
        <v>20</v>
      </c>
      <c r="B21" s="17" t="n">
        <f aca="false">B20+2</f>
        <v>39366</v>
      </c>
      <c r="C21" s="18" t="s">
        <v>42</v>
      </c>
      <c r="D21" s="19" t="s">
        <v>34</v>
      </c>
      <c r="F21" s="16" t="n">
        <v>20</v>
      </c>
      <c r="G21" s="20" t="s">
        <v>147</v>
      </c>
      <c r="H21" s="17" t="n">
        <f aca="false">H20+2</f>
        <v>42634</v>
      </c>
      <c r="I21" s="26" t="s">
        <v>166</v>
      </c>
      <c r="J21" s="25" t="s">
        <v>6</v>
      </c>
      <c r="L21" s="1" t="n">
        <f aca="false">L20-1.5</f>
        <v>4</v>
      </c>
    </row>
    <row r="22" customFormat="false" ht="12.75" hidden="false" customHeight="false" outlineLevel="0" collapsed="false">
      <c r="A22" s="16" t="n">
        <v>21</v>
      </c>
      <c r="B22" s="17" t="n">
        <f aca="false">B21+5</f>
        <v>39371</v>
      </c>
      <c r="C22" s="18" t="s">
        <v>44</v>
      </c>
      <c r="D22" s="19"/>
      <c r="F22" s="16" t="n">
        <v>21</v>
      </c>
      <c r="G22" s="20" t="s">
        <v>369</v>
      </c>
      <c r="H22" s="17" t="n">
        <f aca="false">H21+2</f>
        <v>42636</v>
      </c>
      <c r="I22" s="26" t="s">
        <v>21</v>
      </c>
      <c r="J22" s="22" t="s">
        <v>18</v>
      </c>
      <c r="L22" s="1" t="n">
        <f aca="false">L21-2</f>
        <v>2</v>
      </c>
    </row>
    <row r="23" customFormat="false" ht="12.75" hidden="false" customHeight="false" outlineLevel="0" collapsed="false">
      <c r="A23" s="16" t="n">
        <v>22</v>
      </c>
      <c r="B23" s="17" t="n">
        <f aca="false">B22+2</f>
        <v>39373</v>
      </c>
      <c r="C23" s="28"/>
      <c r="D23" s="19" t="s">
        <v>46</v>
      </c>
      <c r="F23" s="16" t="n">
        <v>22</v>
      </c>
      <c r="G23" s="20" t="s">
        <v>366</v>
      </c>
      <c r="H23" s="17" t="n">
        <f aca="false">H22+3</f>
        <v>42639</v>
      </c>
      <c r="I23" s="26" t="s">
        <v>220</v>
      </c>
      <c r="J23" s="22" t="s">
        <v>18</v>
      </c>
      <c r="L23" s="1" t="n">
        <f aca="false">L22-1</f>
        <v>1</v>
      </c>
    </row>
    <row r="24" customFormat="false" ht="12.75" hidden="false" customHeight="true" outlineLevel="0" collapsed="false">
      <c r="A24" s="16" t="n">
        <v>23</v>
      </c>
      <c r="B24" s="17" t="n">
        <f aca="false">B23+5</f>
        <v>39378</v>
      </c>
      <c r="C24" s="18"/>
      <c r="D24" s="25" t="s">
        <v>46</v>
      </c>
      <c r="F24" s="16" t="n">
        <v>23</v>
      </c>
      <c r="G24" s="20" t="s">
        <v>147</v>
      </c>
      <c r="H24" s="17" t="n">
        <f aca="false">H23+2</f>
        <v>42641</v>
      </c>
      <c r="I24" s="26" t="s">
        <v>382</v>
      </c>
      <c r="J24" s="22" t="s">
        <v>368</v>
      </c>
      <c r="L24" s="1" t="n">
        <f aca="false">L23+4.5-1.5</f>
        <v>4</v>
      </c>
    </row>
    <row r="25" customFormat="false" ht="12.75" hidden="false" customHeight="false" outlineLevel="0" collapsed="false">
      <c r="A25" s="16" t="n">
        <v>24</v>
      </c>
      <c r="B25" s="17" t="n">
        <f aca="false">B24+2</f>
        <v>39380</v>
      </c>
      <c r="C25" s="18"/>
      <c r="D25" s="29" t="s">
        <v>46</v>
      </c>
      <c r="F25" s="16" t="n">
        <v>24</v>
      </c>
      <c r="G25" s="20" t="s">
        <v>369</v>
      </c>
      <c r="H25" s="17" t="n">
        <f aca="false">H24+2</f>
        <v>42643</v>
      </c>
      <c r="I25" s="26" t="s">
        <v>383</v>
      </c>
      <c r="J25" s="22" t="s">
        <v>6</v>
      </c>
      <c r="L25" s="1" t="n">
        <f aca="false">L24-2</f>
        <v>2</v>
      </c>
    </row>
    <row r="26" customFormat="false" ht="12.75" hidden="false" customHeight="false" outlineLevel="0" collapsed="false">
      <c r="A26" s="16" t="n">
        <v>25</v>
      </c>
      <c r="B26" s="17" t="n">
        <f aca="false">B25+5</f>
        <v>39385</v>
      </c>
      <c r="C26" s="18" t="s">
        <v>44</v>
      </c>
      <c r="D26" s="29"/>
      <c r="F26" s="30" t="n">
        <v>25</v>
      </c>
      <c r="G26" s="20" t="s">
        <v>366</v>
      </c>
      <c r="H26" s="17" t="n">
        <f aca="false">H25+3</f>
        <v>42646</v>
      </c>
      <c r="I26" s="26" t="s">
        <v>384</v>
      </c>
      <c r="J26" s="22" t="s">
        <v>6</v>
      </c>
      <c r="L26" s="1" t="n">
        <f aca="false">L25-1</f>
        <v>1</v>
      </c>
    </row>
    <row r="27" customFormat="false" ht="12.75" hidden="false" customHeight="false" outlineLevel="0" collapsed="false">
      <c r="A27" s="16" t="n">
        <v>26</v>
      </c>
      <c r="B27" s="17" t="n">
        <f aca="false">B26+2</f>
        <v>39387</v>
      </c>
      <c r="C27" s="18" t="s">
        <v>44</v>
      </c>
      <c r="D27" s="19"/>
      <c r="F27" s="16" t="n">
        <v>26</v>
      </c>
      <c r="G27" s="20" t="s">
        <v>147</v>
      </c>
      <c r="H27" s="17" t="n">
        <f aca="false">H26+2</f>
        <v>42648</v>
      </c>
      <c r="I27" s="32" t="s">
        <v>385</v>
      </c>
      <c r="J27" s="22" t="s">
        <v>368</v>
      </c>
      <c r="L27" s="1" t="n">
        <f aca="false">L26+0.5+1+1.5+0.5-1.5</f>
        <v>3</v>
      </c>
    </row>
    <row r="28" customFormat="false" ht="12.75" hidden="false" customHeight="false" outlineLevel="0" collapsed="false">
      <c r="A28" s="16" t="n">
        <v>27</v>
      </c>
      <c r="B28" s="17" t="n">
        <f aca="false">B27+5</f>
        <v>39392</v>
      </c>
      <c r="C28" s="18" t="s">
        <v>44</v>
      </c>
      <c r="D28" s="19"/>
      <c r="F28" s="16" t="n">
        <v>27</v>
      </c>
      <c r="G28" s="20" t="s">
        <v>369</v>
      </c>
      <c r="H28" s="17" t="n">
        <f aca="false">H27+2</f>
        <v>42650</v>
      </c>
      <c r="I28" s="33" t="s">
        <v>386</v>
      </c>
      <c r="J28" s="22" t="s">
        <v>6</v>
      </c>
      <c r="L28" s="1" t="n">
        <f aca="false">L27-2</f>
        <v>1</v>
      </c>
    </row>
    <row r="29" customFormat="false" ht="12.75" hidden="false" customHeight="false" outlineLevel="0" collapsed="false">
      <c r="A29" s="16" t="n">
        <v>28</v>
      </c>
      <c r="B29" s="17" t="n">
        <f aca="false">B28+2</f>
        <v>39394</v>
      </c>
      <c r="C29" s="18" t="s">
        <v>44</v>
      </c>
      <c r="D29" s="19"/>
      <c r="F29" s="16" t="n">
        <v>28</v>
      </c>
      <c r="G29" s="20" t="s">
        <v>366</v>
      </c>
      <c r="H29" s="17" t="n">
        <f aca="false">H28+3</f>
        <v>42653</v>
      </c>
      <c r="I29" s="33" t="s">
        <v>387</v>
      </c>
      <c r="J29" s="22" t="s">
        <v>6</v>
      </c>
      <c r="L29" s="1" t="n">
        <f aca="false">L28-1</f>
        <v>0</v>
      </c>
    </row>
    <row r="30" customFormat="false" ht="12.75" hidden="false" customHeight="false" outlineLevel="0" collapsed="false">
      <c r="A30" s="16" t="n">
        <v>29</v>
      </c>
      <c r="B30" s="17" t="n">
        <f aca="false">B29+5</f>
        <v>39399</v>
      </c>
      <c r="C30" s="18" t="s">
        <v>52</v>
      </c>
      <c r="D30" s="19"/>
      <c r="F30" s="16" t="n">
        <v>29</v>
      </c>
      <c r="G30" s="20" t="s">
        <v>147</v>
      </c>
      <c r="H30" s="17" t="n">
        <f aca="false">H29+2</f>
        <v>42655</v>
      </c>
      <c r="I30" s="33" t="s">
        <v>169</v>
      </c>
      <c r="J30" s="22" t="s">
        <v>6</v>
      </c>
      <c r="L30" s="1" t="n">
        <f aca="false">4.5-1.5</f>
        <v>3</v>
      </c>
    </row>
    <row r="31" customFormat="false" ht="12.75" hidden="false" customHeight="false" outlineLevel="0" collapsed="false">
      <c r="A31" s="16" t="n">
        <v>30</v>
      </c>
      <c r="B31" s="17" t="n">
        <f aca="false">B30+2</f>
        <v>39401</v>
      </c>
      <c r="C31" s="18" t="s">
        <v>52</v>
      </c>
      <c r="D31" s="19"/>
      <c r="F31" s="16" t="n">
        <v>30</v>
      </c>
      <c r="G31" s="20" t="s">
        <v>369</v>
      </c>
      <c r="H31" s="17" t="n">
        <f aca="false">H30+2</f>
        <v>42657</v>
      </c>
      <c r="I31" s="33" t="s">
        <v>227</v>
      </c>
      <c r="J31" s="22" t="s">
        <v>6</v>
      </c>
      <c r="L31" s="1" t="n">
        <f aca="false">L30-2</f>
        <v>1</v>
      </c>
    </row>
    <row r="32" customFormat="false" ht="12.75" hidden="false" customHeight="false" outlineLevel="0" collapsed="false">
      <c r="A32" s="16" t="n">
        <v>31</v>
      </c>
      <c r="B32" s="17" t="n">
        <f aca="false">B31+5</f>
        <v>39406</v>
      </c>
      <c r="C32" s="18" t="s">
        <v>52</v>
      </c>
      <c r="D32" s="19"/>
      <c r="F32" s="30" t="n">
        <v>31</v>
      </c>
      <c r="G32" s="20" t="s">
        <v>366</v>
      </c>
      <c r="H32" s="17" t="n">
        <f aca="false">H31+3</f>
        <v>42660</v>
      </c>
      <c r="I32" s="33" t="s">
        <v>228</v>
      </c>
      <c r="J32" s="22" t="s">
        <v>6</v>
      </c>
      <c r="L32" s="1" t="n">
        <f aca="false">L31-1</f>
        <v>0</v>
      </c>
    </row>
    <row r="33" customFormat="false" ht="12.75" hidden="false" customHeight="false" outlineLevel="0" collapsed="false">
      <c r="A33" s="16" t="n">
        <v>32</v>
      </c>
      <c r="B33" s="17" t="n">
        <f aca="false">B32+2</f>
        <v>39408</v>
      </c>
      <c r="C33" s="34" t="s">
        <v>52</v>
      </c>
      <c r="D33" s="19"/>
      <c r="F33" s="16" t="n">
        <v>32</v>
      </c>
      <c r="G33" s="20" t="s">
        <v>147</v>
      </c>
      <c r="H33" s="17" t="n">
        <f aca="false">H32+2</f>
        <v>42662</v>
      </c>
      <c r="I33" s="33" t="s">
        <v>388</v>
      </c>
      <c r="J33" s="22" t="s">
        <v>6</v>
      </c>
      <c r="L33" s="1" t="n">
        <f aca="false">3.5-1.5</f>
        <v>2</v>
      </c>
    </row>
    <row r="34" customFormat="false" ht="12.75" hidden="false" customHeight="false" outlineLevel="0" collapsed="false">
      <c r="A34" s="16" t="n">
        <v>33</v>
      </c>
      <c r="B34" s="17" t="n">
        <f aca="false">B33+5</f>
        <v>39413</v>
      </c>
      <c r="C34" s="18"/>
      <c r="D34" s="19" t="s">
        <v>56</v>
      </c>
      <c r="F34" s="16" t="n">
        <v>33</v>
      </c>
      <c r="G34" s="20" t="s">
        <v>369</v>
      </c>
      <c r="H34" s="17" t="n">
        <f aca="false">H33+2</f>
        <v>42664</v>
      </c>
      <c r="I34" s="33" t="s">
        <v>389</v>
      </c>
      <c r="J34" s="22" t="s">
        <v>6</v>
      </c>
      <c r="L34" s="1" t="n">
        <f aca="false">L33-2</f>
        <v>0</v>
      </c>
    </row>
    <row r="35" customFormat="false" ht="12.75" hidden="false" customHeight="false" outlineLevel="0" collapsed="false">
      <c r="A35" s="16" t="n">
        <v>34</v>
      </c>
      <c r="B35" s="17" t="n">
        <f aca="false">B34+2</f>
        <v>39415</v>
      </c>
      <c r="C35" s="18"/>
      <c r="D35" s="19" t="s">
        <v>56</v>
      </c>
      <c r="F35" s="16" t="n">
        <v>34</v>
      </c>
      <c r="G35" s="20" t="s">
        <v>366</v>
      </c>
      <c r="H35" s="17" t="n">
        <f aca="false">H34+3</f>
        <v>42667</v>
      </c>
      <c r="I35" s="33" t="s">
        <v>390</v>
      </c>
      <c r="J35" s="22" t="s">
        <v>6</v>
      </c>
      <c r="L35" s="1" t="n">
        <f aca="false">6-1</f>
        <v>5</v>
      </c>
    </row>
    <row r="36" customFormat="false" ht="13.5" hidden="false" customHeight="false" outlineLevel="0" collapsed="false">
      <c r="A36" s="35" t="n">
        <v>35</v>
      </c>
      <c r="B36" s="36" t="n">
        <f aca="false">B35+5</f>
        <v>39420</v>
      </c>
      <c r="C36" s="37"/>
      <c r="D36" s="38" t="s">
        <v>56</v>
      </c>
      <c r="F36" s="16" t="n">
        <v>35</v>
      </c>
      <c r="G36" s="20" t="s">
        <v>147</v>
      </c>
      <c r="H36" s="17" t="n">
        <f aca="false">H35+2</f>
        <v>42669</v>
      </c>
      <c r="I36" s="33" t="s">
        <v>391</v>
      </c>
      <c r="J36" s="22" t="s">
        <v>6</v>
      </c>
      <c r="L36" s="1" t="n">
        <f aca="false">L35-1.5</f>
        <v>3.5</v>
      </c>
    </row>
    <row r="37" customFormat="false" ht="12.75" hidden="false" customHeight="false" outlineLevel="0" collapsed="false">
      <c r="A37" s="39"/>
      <c r="B37" s="40"/>
      <c r="C37" s="28"/>
      <c r="D37" s="28"/>
      <c r="F37" s="16" t="n">
        <v>36</v>
      </c>
      <c r="G37" s="20" t="s">
        <v>369</v>
      </c>
      <c r="H37" s="17" t="n">
        <f aca="false">H36+2</f>
        <v>42671</v>
      </c>
      <c r="I37" s="33" t="s">
        <v>27</v>
      </c>
      <c r="J37" s="22" t="s">
        <v>18</v>
      </c>
    </row>
    <row r="38" customFormat="false" ht="12.75" hidden="false" customHeight="false" outlineLevel="0" collapsed="false">
      <c r="A38" s="39"/>
      <c r="B38" s="40"/>
      <c r="C38" s="28"/>
      <c r="D38" s="28"/>
      <c r="F38" s="16" t="n">
        <f aca="false">F37+1</f>
        <v>37</v>
      </c>
      <c r="G38" s="20" t="s">
        <v>366</v>
      </c>
      <c r="H38" s="17" t="n">
        <f aca="false">H37+3</f>
        <v>42674</v>
      </c>
      <c r="I38" s="33" t="s">
        <v>390</v>
      </c>
      <c r="J38" s="22" t="s">
        <v>6</v>
      </c>
      <c r="L38" s="1" t="n">
        <f aca="false">L36-1</f>
        <v>2.5</v>
      </c>
    </row>
    <row r="39" customFormat="false" ht="12.75" hidden="false" customHeight="false" outlineLevel="0" collapsed="false">
      <c r="A39" s="39"/>
      <c r="B39" s="40"/>
      <c r="C39" s="28"/>
      <c r="D39" s="28"/>
      <c r="F39" s="16" t="n">
        <f aca="false">F38+1</f>
        <v>38</v>
      </c>
      <c r="G39" s="20" t="s">
        <v>147</v>
      </c>
      <c r="H39" s="17" t="n">
        <f aca="false">H38+2</f>
        <v>42676</v>
      </c>
      <c r="I39" s="27" t="s">
        <v>381</v>
      </c>
      <c r="J39" s="27"/>
    </row>
    <row r="40" customFormat="false" ht="12.75" hidden="false" customHeight="false" outlineLevel="0" collapsed="false">
      <c r="A40" s="39"/>
      <c r="B40" s="40"/>
      <c r="C40" s="28"/>
      <c r="D40" s="28"/>
      <c r="F40" s="16" t="n">
        <f aca="false">F39+1</f>
        <v>39</v>
      </c>
      <c r="G40" s="20" t="s">
        <v>369</v>
      </c>
      <c r="H40" s="17" t="n">
        <f aca="false">H39+2</f>
        <v>42678</v>
      </c>
      <c r="I40" s="24" t="s">
        <v>51</v>
      </c>
      <c r="J40" s="22" t="s">
        <v>6</v>
      </c>
      <c r="L40" s="1" t="n">
        <f aca="false">L38-2</f>
        <v>0.5</v>
      </c>
    </row>
    <row r="41" customFormat="false" ht="12.75" hidden="false" customHeight="false" outlineLevel="0" collapsed="false">
      <c r="A41" s="39"/>
      <c r="B41" s="40"/>
      <c r="C41" s="28"/>
      <c r="D41" s="28"/>
      <c r="F41" s="16" t="n">
        <f aca="false">F40+1</f>
        <v>40</v>
      </c>
      <c r="G41" s="20" t="s">
        <v>366</v>
      </c>
      <c r="H41" s="17" t="n">
        <f aca="false">H40+3</f>
        <v>42681</v>
      </c>
      <c r="I41" s="24" t="s">
        <v>392</v>
      </c>
      <c r="J41" s="22" t="s">
        <v>6</v>
      </c>
      <c r="L41" s="1" t="n">
        <f aca="false">L40+9.5-1</f>
        <v>9</v>
      </c>
    </row>
    <row r="42" customFormat="false" ht="12.75" hidden="false" customHeight="false" outlineLevel="0" collapsed="false">
      <c r="A42" s="39"/>
      <c r="B42" s="40"/>
      <c r="C42" s="28"/>
      <c r="D42" s="28"/>
      <c r="F42" s="16" t="n">
        <f aca="false">F41+1</f>
        <v>41</v>
      </c>
      <c r="G42" s="20" t="s">
        <v>147</v>
      </c>
      <c r="H42" s="17" t="n">
        <f aca="false">H41+2</f>
        <v>42683</v>
      </c>
      <c r="I42" s="24" t="s">
        <v>173</v>
      </c>
      <c r="J42" s="22" t="s">
        <v>6</v>
      </c>
      <c r="L42" s="1" t="n">
        <f aca="false">L41-1.5</f>
        <v>7.5</v>
      </c>
    </row>
    <row r="43" customFormat="false" ht="12.75" hidden="false" customHeight="false" outlineLevel="0" collapsed="false">
      <c r="A43" s="39"/>
      <c r="B43" s="40"/>
      <c r="C43" s="28"/>
      <c r="D43" s="28"/>
      <c r="F43" s="16" t="n">
        <f aca="false">F42+1</f>
        <v>42</v>
      </c>
      <c r="G43" s="20" t="s">
        <v>369</v>
      </c>
      <c r="H43" s="17" t="n">
        <f aca="false">H42+2</f>
        <v>42685</v>
      </c>
      <c r="I43" s="24" t="s">
        <v>393</v>
      </c>
      <c r="J43" s="22" t="s">
        <v>6</v>
      </c>
      <c r="L43" s="1" t="n">
        <f aca="false">L42-2</f>
        <v>5.5</v>
      </c>
    </row>
    <row r="44" customFormat="false" ht="12.75" hidden="false" customHeight="false" outlineLevel="0" collapsed="false">
      <c r="A44" s="39"/>
      <c r="B44" s="40"/>
      <c r="C44" s="28"/>
      <c r="D44" s="28"/>
      <c r="F44" s="16" t="n">
        <f aca="false">F43+1</f>
        <v>43</v>
      </c>
      <c r="G44" s="20" t="s">
        <v>366</v>
      </c>
      <c r="H44" s="17" t="n">
        <f aca="false">H43+3</f>
        <v>42688</v>
      </c>
      <c r="I44" s="24" t="s">
        <v>232</v>
      </c>
      <c r="J44" s="22" t="s">
        <v>6</v>
      </c>
      <c r="L44" s="1" t="n">
        <f aca="false">L43-1</f>
        <v>4.5</v>
      </c>
    </row>
    <row r="45" customFormat="false" ht="12.75" hidden="false" customHeight="false" outlineLevel="0" collapsed="false">
      <c r="A45" s="39"/>
      <c r="B45" s="40"/>
      <c r="C45" s="28"/>
      <c r="D45" s="28"/>
      <c r="F45" s="16" t="n">
        <f aca="false">F44+1</f>
        <v>44</v>
      </c>
      <c r="G45" s="20" t="s">
        <v>147</v>
      </c>
      <c r="H45" s="17" t="n">
        <f aca="false">H44+2</f>
        <v>42690</v>
      </c>
      <c r="I45" s="24" t="s">
        <v>173</v>
      </c>
      <c r="J45" s="22" t="s">
        <v>6</v>
      </c>
      <c r="L45" s="1" t="n">
        <f aca="false">L44-1.5</f>
        <v>3</v>
      </c>
    </row>
    <row r="46" customFormat="false" ht="12.75" hidden="false" customHeight="false" outlineLevel="0" collapsed="false">
      <c r="A46" s="39"/>
      <c r="B46" s="40"/>
      <c r="C46" s="28"/>
      <c r="D46" s="28"/>
      <c r="F46" s="16" t="n">
        <f aca="false">F45+1</f>
        <v>45</v>
      </c>
      <c r="G46" s="20" t="s">
        <v>369</v>
      </c>
      <c r="H46" s="17" t="n">
        <f aca="false">H45+2</f>
        <v>42692</v>
      </c>
      <c r="I46" s="24" t="s">
        <v>393</v>
      </c>
      <c r="J46" s="22" t="s">
        <v>6</v>
      </c>
      <c r="L46" s="1" t="n">
        <f aca="false">L45-2</f>
        <v>1</v>
      </c>
    </row>
    <row r="47" customFormat="false" ht="12.75" hidden="false" customHeight="false" outlineLevel="0" collapsed="false">
      <c r="A47" s="39"/>
      <c r="B47" s="40"/>
      <c r="C47" s="28"/>
      <c r="D47" s="28"/>
      <c r="F47" s="16" t="n">
        <f aca="false">F46+1</f>
        <v>46</v>
      </c>
      <c r="G47" s="20" t="s">
        <v>366</v>
      </c>
      <c r="H47" s="17" t="n">
        <f aca="false">H46+3</f>
        <v>42695</v>
      </c>
      <c r="I47" s="27" t="s">
        <v>381</v>
      </c>
      <c r="J47" s="27"/>
    </row>
    <row r="48" customFormat="false" ht="12.75" hidden="false" customHeight="false" outlineLevel="0" collapsed="false">
      <c r="A48" s="39"/>
      <c r="B48" s="40"/>
      <c r="C48" s="28"/>
      <c r="D48" s="28"/>
      <c r="F48" s="16" t="n">
        <f aca="false">F47+1</f>
        <v>47</v>
      </c>
      <c r="G48" s="20" t="s">
        <v>147</v>
      </c>
      <c r="H48" s="17" t="n">
        <f aca="false">H47+2</f>
        <v>42697</v>
      </c>
      <c r="I48" s="24" t="s">
        <v>232</v>
      </c>
      <c r="J48" s="22" t="s">
        <v>6</v>
      </c>
      <c r="L48" s="1" t="n">
        <f aca="false">L46-1</f>
        <v>0</v>
      </c>
    </row>
    <row r="49" customFormat="false" ht="12.75" hidden="false" customHeight="false" outlineLevel="0" collapsed="false">
      <c r="A49" s="39"/>
      <c r="B49" s="40"/>
      <c r="C49" s="28"/>
      <c r="D49" s="28"/>
      <c r="F49" s="16" t="n">
        <f aca="false">F48+1</f>
        <v>48</v>
      </c>
      <c r="G49" s="20" t="s">
        <v>369</v>
      </c>
      <c r="H49" s="17" t="n">
        <f aca="false">H48+2</f>
        <v>42699</v>
      </c>
      <c r="I49" s="24" t="s">
        <v>394</v>
      </c>
      <c r="J49" s="22" t="s">
        <v>6</v>
      </c>
      <c r="L49" s="1" t="n">
        <f aca="false">9-2</f>
        <v>7</v>
      </c>
    </row>
    <row r="50" customFormat="false" ht="12.75" hidden="false" customHeight="false" outlineLevel="0" collapsed="false">
      <c r="A50" s="39"/>
      <c r="B50" s="40"/>
      <c r="C50" s="28"/>
      <c r="D50" s="28"/>
      <c r="F50" s="16" t="n">
        <f aca="false">F49+1</f>
        <v>49</v>
      </c>
      <c r="G50" s="20" t="s">
        <v>366</v>
      </c>
      <c r="H50" s="17" t="n">
        <f aca="false">H49+3</f>
        <v>42702</v>
      </c>
      <c r="I50" s="24" t="s">
        <v>235</v>
      </c>
      <c r="J50" s="22" t="s">
        <v>6</v>
      </c>
      <c r="L50" s="1" t="n">
        <f aca="false">L49-1</f>
        <v>6</v>
      </c>
    </row>
    <row r="51" customFormat="false" ht="12.75" hidden="false" customHeight="false" outlineLevel="0" collapsed="false">
      <c r="A51" s="39"/>
      <c r="B51" s="40"/>
      <c r="C51" s="28"/>
      <c r="D51" s="28"/>
      <c r="F51" s="16" t="n">
        <f aca="false">F50+1</f>
        <v>50</v>
      </c>
      <c r="G51" s="20" t="s">
        <v>147</v>
      </c>
      <c r="H51" s="17" t="n">
        <f aca="false">H50+2</f>
        <v>42704</v>
      </c>
      <c r="I51" s="24" t="s">
        <v>174</v>
      </c>
      <c r="J51" s="22" t="s">
        <v>6</v>
      </c>
      <c r="L51" s="1" t="n">
        <f aca="false">L50-1.5</f>
        <v>4.5</v>
      </c>
    </row>
    <row r="52" customFormat="false" ht="12.75" hidden="false" customHeight="false" outlineLevel="0" collapsed="false">
      <c r="A52" s="39"/>
      <c r="B52" s="40"/>
      <c r="C52" s="28"/>
      <c r="D52" s="28"/>
      <c r="F52" s="16" t="n">
        <f aca="false">F51+1</f>
        <v>51</v>
      </c>
      <c r="G52" s="20" t="s">
        <v>369</v>
      </c>
      <c r="H52" s="17" t="n">
        <f aca="false">H51+2</f>
        <v>42706</v>
      </c>
      <c r="I52" s="24" t="s">
        <v>394</v>
      </c>
      <c r="J52" s="22" t="s">
        <v>6</v>
      </c>
      <c r="L52" s="1" t="n">
        <f aca="false">L51-2</f>
        <v>2.5</v>
      </c>
    </row>
    <row r="53" customFormat="false" ht="12.75" hidden="false" customHeight="false" outlineLevel="0" collapsed="false">
      <c r="A53" s="39"/>
      <c r="B53" s="40"/>
      <c r="C53" s="28"/>
      <c r="D53" s="28"/>
      <c r="F53" s="16" t="n">
        <f aca="false">F52+1</f>
        <v>52</v>
      </c>
      <c r="G53" s="20" t="s">
        <v>366</v>
      </c>
      <c r="H53" s="17" t="n">
        <f aca="false">H52+3</f>
        <v>42709</v>
      </c>
      <c r="I53" s="24" t="s">
        <v>235</v>
      </c>
      <c r="J53" s="22" t="s">
        <v>6</v>
      </c>
      <c r="L53" s="1" t="n">
        <f aca="false">L52-1</f>
        <v>1.5</v>
      </c>
    </row>
    <row r="54" customFormat="false" ht="12.75" hidden="false" customHeight="false" outlineLevel="0" collapsed="false">
      <c r="A54" s="39"/>
      <c r="B54" s="40"/>
      <c r="C54" s="28"/>
      <c r="D54" s="28"/>
      <c r="F54" s="16" t="n">
        <f aca="false">F53+1</f>
        <v>53</v>
      </c>
      <c r="G54" s="20" t="s">
        <v>147</v>
      </c>
      <c r="H54" s="17" t="n">
        <f aca="false">H53+2</f>
        <v>42711</v>
      </c>
      <c r="I54" s="24" t="s">
        <v>174</v>
      </c>
      <c r="J54" s="41" t="s">
        <v>18</v>
      </c>
      <c r="L54" s="1" t="n">
        <f aca="false">L53-1.5</f>
        <v>0</v>
      </c>
    </row>
    <row r="55" customFormat="false" ht="12.75" hidden="false" customHeight="false" outlineLevel="0" collapsed="false">
      <c r="A55" s="39"/>
      <c r="B55" s="40"/>
      <c r="C55" s="28"/>
      <c r="D55" s="28"/>
      <c r="F55" s="16" t="n">
        <f aca="false">F54+1</f>
        <v>54</v>
      </c>
      <c r="G55" s="20" t="s">
        <v>369</v>
      </c>
      <c r="H55" s="17" t="n">
        <f aca="false">H54+2</f>
        <v>42713</v>
      </c>
      <c r="I55" s="24" t="n">
        <v>5.4</v>
      </c>
      <c r="J55" s="22" t="s">
        <v>6</v>
      </c>
    </row>
    <row r="56" customFormat="false" ht="12.75" hidden="false" customHeight="false" outlineLevel="0" collapsed="false">
      <c r="A56" s="39"/>
      <c r="B56" s="40"/>
      <c r="C56" s="28"/>
      <c r="D56" s="28"/>
      <c r="F56" s="16" t="n">
        <f aca="false">F55+1</f>
        <v>55</v>
      </c>
      <c r="G56" s="20" t="s">
        <v>366</v>
      </c>
      <c r="H56" s="17" t="n">
        <f aca="false">H55+3</f>
        <v>42716</v>
      </c>
      <c r="I56" s="24" t="n">
        <v>5.4</v>
      </c>
      <c r="J56" s="41" t="s">
        <v>18</v>
      </c>
    </row>
    <row r="57" customFormat="false" ht="13.5" hidden="false" customHeight="false" outlineLevel="0" collapsed="false">
      <c r="A57" s="39"/>
      <c r="B57" s="40"/>
      <c r="C57" s="28"/>
      <c r="D57" s="28"/>
      <c r="F57" s="35" t="n">
        <f aca="false">F56+1</f>
        <v>56</v>
      </c>
      <c r="G57" s="42" t="s">
        <v>147</v>
      </c>
      <c r="H57" s="36" t="n">
        <f aca="false">H56+2</f>
        <v>42718</v>
      </c>
      <c r="I57" s="264" t="s">
        <v>132</v>
      </c>
      <c r="J57" s="264"/>
    </row>
    <row r="58" customFormat="false" ht="12.75" hidden="false" customHeight="false" outlineLevel="0" collapsed="false">
      <c r="A58" s="39"/>
      <c r="B58" s="40"/>
      <c r="C58" s="28"/>
      <c r="D58" s="28"/>
      <c r="F58" s="39"/>
      <c r="G58" s="44"/>
      <c r="H58" s="40"/>
      <c r="I58" s="45"/>
      <c r="J58" s="46"/>
    </row>
    <row r="59" customFormat="false" ht="13.5" hidden="false" customHeight="false" outlineLevel="0" collapsed="false">
      <c r="A59" s="47" t="s">
        <v>66</v>
      </c>
      <c r="B59" s="47"/>
      <c r="C59" s="47"/>
      <c r="D59" s="47"/>
      <c r="F59" s="47" t="s">
        <v>66</v>
      </c>
      <c r="G59" s="47"/>
      <c r="H59" s="47"/>
      <c r="I59" s="47"/>
      <c r="J59" s="47"/>
    </row>
    <row r="60" customFormat="false" ht="26.25" hidden="false" customHeight="false" outlineLevel="0" collapsed="false">
      <c r="A60" s="5" t="s">
        <v>67</v>
      </c>
      <c r="B60" s="7" t="s">
        <v>68</v>
      </c>
      <c r="C60" s="7" t="s">
        <v>69</v>
      </c>
      <c r="D60" s="8" t="s">
        <v>70</v>
      </c>
      <c r="F60" s="5" t="s">
        <v>67</v>
      </c>
      <c r="G60" s="6" t="s">
        <v>71</v>
      </c>
      <c r="H60" s="48" t="s">
        <v>72</v>
      </c>
      <c r="I60" s="7" t="s">
        <v>69</v>
      </c>
      <c r="J60" s="8" t="s">
        <v>70</v>
      </c>
    </row>
    <row r="61" customFormat="false" ht="38.25" hidden="false" customHeight="false" outlineLevel="0" collapsed="false">
      <c r="A61" s="49" t="n">
        <v>1</v>
      </c>
      <c r="B61" s="50" t="n">
        <v>39310</v>
      </c>
      <c r="C61" s="51" t="s">
        <v>73</v>
      </c>
      <c r="D61" s="52" t="s">
        <v>74</v>
      </c>
      <c r="F61" s="49" t="n">
        <v>1</v>
      </c>
      <c r="G61" s="106" t="s">
        <v>75</v>
      </c>
      <c r="H61" s="50" t="n">
        <v>42599</v>
      </c>
      <c r="I61" s="134" t="s">
        <v>76</v>
      </c>
      <c r="J61" s="52" t="n">
        <v>0.1</v>
      </c>
    </row>
    <row r="62" customFormat="false" ht="38.25" hidden="false" customHeight="false" outlineLevel="0" collapsed="false">
      <c r="A62" s="58" t="n">
        <v>2</v>
      </c>
      <c r="B62" s="59" t="n">
        <v>39310</v>
      </c>
      <c r="C62" s="60" t="s">
        <v>77</v>
      </c>
      <c r="D62" s="61" t="s">
        <v>78</v>
      </c>
      <c r="F62" s="58" t="n">
        <v>2</v>
      </c>
      <c r="G62" s="97" t="s">
        <v>75</v>
      </c>
      <c r="H62" s="59" t="n">
        <v>42599</v>
      </c>
      <c r="I62" s="265" t="s">
        <v>79</v>
      </c>
      <c r="J62" s="61" t="n">
        <v>0.1</v>
      </c>
    </row>
    <row r="63" customFormat="false" ht="38.25" hidden="false" customHeight="false" outlineLevel="0" collapsed="false">
      <c r="A63" s="58" t="n">
        <v>3</v>
      </c>
      <c r="B63" s="59" t="n">
        <v>39317</v>
      </c>
      <c r="C63" s="67" t="s">
        <v>80</v>
      </c>
      <c r="D63" s="61" t="s">
        <v>78</v>
      </c>
      <c r="F63" s="58" t="n">
        <v>3</v>
      </c>
      <c r="G63" s="97" t="s">
        <v>75</v>
      </c>
      <c r="H63" s="59" t="n">
        <v>42604</v>
      </c>
      <c r="I63" s="136" t="s">
        <v>81</v>
      </c>
      <c r="J63" s="61" t="n">
        <v>0.1</v>
      </c>
    </row>
    <row r="64" customFormat="false" ht="38.25" hidden="false" customHeight="false" outlineLevel="0" collapsed="false">
      <c r="A64" s="58" t="n">
        <v>4</v>
      </c>
      <c r="B64" s="59" t="n">
        <v>39317</v>
      </c>
      <c r="C64" s="67" t="s">
        <v>82</v>
      </c>
      <c r="D64" s="61" t="s">
        <v>78</v>
      </c>
      <c r="F64" s="58" t="n">
        <v>4</v>
      </c>
      <c r="G64" s="97" t="s">
        <v>75</v>
      </c>
      <c r="H64" s="98" t="n">
        <v>42602</v>
      </c>
      <c r="I64" s="136" t="s">
        <v>83</v>
      </c>
      <c r="J64" s="61" t="n">
        <v>0.025</v>
      </c>
    </row>
    <row r="65" customFormat="false" ht="27" hidden="false" customHeight="true" outlineLevel="0" collapsed="false">
      <c r="A65" s="58" t="n">
        <v>5</v>
      </c>
      <c r="B65" s="59" t="n">
        <v>39324</v>
      </c>
      <c r="C65" s="60" t="s">
        <v>84</v>
      </c>
      <c r="D65" s="61" t="s">
        <v>78</v>
      </c>
      <c r="F65" s="58" t="n">
        <v>5</v>
      </c>
      <c r="G65" s="97" t="s">
        <v>75</v>
      </c>
      <c r="H65" s="59" t="n">
        <v>42604</v>
      </c>
      <c r="I65" s="136" t="s">
        <v>85</v>
      </c>
      <c r="J65" s="61" t="n">
        <v>0.025</v>
      </c>
    </row>
    <row r="66" customFormat="false" ht="25.5" hidden="false" customHeight="false" outlineLevel="0" collapsed="false">
      <c r="A66" s="58" t="n">
        <v>6</v>
      </c>
      <c r="B66" s="70" t="n">
        <v>39324</v>
      </c>
      <c r="C66" s="67" t="s">
        <v>86</v>
      </c>
      <c r="D66" s="71" t="s">
        <v>74</v>
      </c>
      <c r="F66" s="58" t="n">
        <v>6</v>
      </c>
      <c r="G66" s="97" t="s">
        <v>75</v>
      </c>
      <c r="H66" s="59" t="n">
        <v>42609</v>
      </c>
      <c r="I66" s="136" t="s">
        <v>87</v>
      </c>
      <c r="J66" s="61" t="n">
        <v>0.025</v>
      </c>
    </row>
    <row r="67" customFormat="false" ht="26.25" hidden="false" customHeight="false" outlineLevel="0" collapsed="false">
      <c r="A67" s="72" t="n">
        <v>7</v>
      </c>
      <c r="B67" s="73" t="n">
        <v>39331</v>
      </c>
      <c r="C67" s="74" t="s">
        <v>88</v>
      </c>
      <c r="D67" s="75" t="n">
        <v>0.1</v>
      </c>
      <c r="F67" s="58" t="n">
        <v>7</v>
      </c>
      <c r="G67" s="97" t="s">
        <v>75</v>
      </c>
      <c r="H67" s="59" t="n">
        <v>42611</v>
      </c>
      <c r="I67" s="136" t="s">
        <v>89</v>
      </c>
      <c r="J67" s="61" t="n">
        <v>0.025</v>
      </c>
    </row>
    <row r="68" customFormat="false" ht="39" hidden="false" customHeight="false" outlineLevel="0" collapsed="false">
      <c r="A68" s="76"/>
      <c r="B68" s="77"/>
      <c r="C68" s="78"/>
      <c r="D68" s="79"/>
      <c r="F68" s="58" t="n">
        <v>8</v>
      </c>
      <c r="G68" s="97" t="s">
        <v>75</v>
      </c>
      <c r="H68" s="59" t="n">
        <v>42614</v>
      </c>
      <c r="I68" s="136" t="s">
        <v>90</v>
      </c>
      <c r="J68" s="266" t="n">
        <v>0.2</v>
      </c>
    </row>
    <row r="69" customFormat="false" ht="13.5" hidden="false" customHeight="false" outlineLevel="0" collapsed="false">
      <c r="A69" s="49" t="n">
        <v>8</v>
      </c>
      <c r="B69" s="81" t="n">
        <v>39346</v>
      </c>
      <c r="C69" s="51" t="s">
        <v>91</v>
      </c>
      <c r="D69" s="82" t="s">
        <v>92</v>
      </c>
      <c r="F69" s="100" t="n">
        <v>9</v>
      </c>
      <c r="G69" s="267" t="s">
        <v>75</v>
      </c>
      <c r="H69" s="268" t="n">
        <v>42625</v>
      </c>
      <c r="I69" s="103" t="s">
        <v>93</v>
      </c>
      <c r="J69" s="269" t="n">
        <v>0.2</v>
      </c>
    </row>
    <row r="70" customFormat="false" ht="38.25" hidden="false" customHeight="false" outlineLevel="0" collapsed="false">
      <c r="F70" s="49" t="n">
        <v>10</v>
      </c>
      <c r="G70" s="133" t="s">
        <v>75</v>
      </c>
      <c r="H70" s="50" t="n">
        <v>42632</v>
      </c>
      <c r="I70" s="107" t="s">
        <v>94</v>
      </c>
      <c r="J70" s="52" t="n">
        <v>0.1</v>
      </c>
    </row>
    <row r="71" customFormat="false" ht="38.25" hidden="false" customHeight="false" outlineLevel="0" collapsed="false">
      <c r="F71" s="58" t="n">
        <v>11</v>
      </c>
      <c r="G71" s="135" t="s">
        <v>75</v>
      </c>
      <c r="H71" s="59" t="n">
        <v>42639</v>
      </c>
      <c r="I71" s="99" t="s">
        <v>95</v>
      </c>
      <c r="J71" s="61" t="n">
        <v>0.15</v>
      </c>
    </row>
    <row r="72" customFormat="false" ht="38.25" hidden="false" customHeight="false" outlineLevel="0" collapsed="false">
      <c r="F72" s="58" t="n">
        <v>12</v>
      </c>
      <c r="G72" s="135" t="s">
        <v>75</v>
      </c>
      <c r="H72" s="59" t="n">
        <v>42646</v>
      </c>
      <c r="I72" s="99" t="s">
        <v>96</v>
      </c>
      <c r="J72" s="61" t="n">
        <v>0.15</v>
      </c>
    </row>
    <row r="73" customFormat="false" ht="25.5" hidden="false" customHeight="false" outlineLevel="0" collapsed="false">
      <c r="F73" s="58" t="n">
        <v>13</v>
      </c>
      <c r="G73" s="97" t="s">
        <v>75</v>
      </c>
      <c r="H73" s="59" t="n">
        <v>42662</v>
      </c>
      <c r="I73" s="99" t="s">
        <v>97</v>
      </c>
      <c r="J73" s="61" t="n">
        <v>0.15</v>
      </c>
    </row>
    <row r="74" customFormat="false" ht="25.5" hidden="false" customHeight="false" outlineLevel="0" collapsed="false">
      <c r="F74" s="58" t="n">
        <v>14</v>
      </c>
      <c r="G74" s="97" t="s">
        <v>75</v>
      </c>
      <c r="H74" s="59" t="n">
        <v>42664</v>
      </c>
      <c r="I74" s="99" t="s">
        <v>98</v>
      </c>
      <c r="J74" s="61" t="n">
        <v>0.21</v>
      </c>
    </row>
    <row r="75" customFormat="false" ht="12.75" hidden="false" customHeight="false" outlineLevel="0" collapsed="false">
      <c r="F75" s="58" t="n">
        <v>15</v>
      </c>
      <c r="G75" s="97" t="s">
        <v>75</v>
      </c>
      <c r="H75" s="59" t="n">
        <v>42667</v>
      </c>
      <c r="I75" s="99" t="s">
        <v>99</v>
      </c>
      <c r="J75" s="61" t="n">
        <v>0.21</v>
      </c>
    </row>
    <row r="76" customFormat="false" ht="26.25" hidden="false" customHeight="false" outlineLevel="0" collapsed="false">
      <c r="F76" s="100" t="n">
        <v>16</v>
      </c>
      <c r="G76" s="101" t="s">
        <v>75</v>
      </c>
      <c r="H76" s="102" t="n">
        <v>42669</v>
      </c>
      <c r="I76" s="103" t="s">
        <v>100</v>
      </c>
      <c r="J76" s="104" t="n">
        <v>0.13</v>
      </c>
    </row>
    <row r="77" customFormat="false" ht="25.5" hidden="false" customHeight="false" outlineLevel="0" collapsed="false">
      <c r="F77" s="49" t="n">
        <v>17</v>
      </c>
      <c r="G77" s="106" t="s">
        <v>75</v>
      </c>
      <c r="H77" s="50" t="n">
        <v>42713</v>
      </c>
      <c r="I77" s="107" t="s">
        <v>101</v>
      </c>
      <c r="J77" s="52" t="n">
        <v>0.2</v>
      </c>
    </row>
    <row r="78" customFormat="false" ht="25.5" hidden="false" customHeight="false" outlineLevel="0" collapsed="false">
      <c r="F78" s="58" t="n">
        <v>18</v>
      </c>
      <c r="G78" s="97" t="s">
        <v>75</v>
      </c>
      <c r="H78" s="59" t="n">
        <v>42715</v>
      </c>
      <c r="I78" s="99" t="s">
        <v>102</v>
      </c>
      <c r="J78" s="61" t="n">
        <v>0.2</v>
      </c>
    </row>
    <row r="79" customFormat="false" ht="26.25" hidden="false" customHeight="false" outlineLevel="0" collapsed="false">
      <c r="F79" s="72" t="n">
        <v>19</v>
      </c>
      <c r="G79" s="108" t="s">
        <v>75</v>
      </c>
      <c r="H79" s="109" t="n">
        <v>42718</v>
      </c>
      <c r="I79" s="110" t="s">
        <v>103</v>
      </c>
      <c r="J79" s="111" t="n">
        <v>0.4</v>
      </c>
    </row>
  </sheetData>
  <mergeCells count="6">
    <mergeCell ref="I19:J19"/>
    <mergeCell ref="I39:J39"/>
    <mergeCell ref="I47:J47"/>
    <mergeCell ref="I57:J57"/>
    <mergeCell ref="A59:D59"/>
    <mergeCell ref="F59:J59"/>
  </mergeCells>
  <printOptions headings="false" gridLines="false" gridLinesSet="true" horizontalCentered="true" verticalCentered="false"/>
  <pageMargins left="0.7875" right="0.7875" top="0.984027777777778" bottom="0.98402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&amp;C&amp;14INGENIERIA DEL CONOCIMIENTO
&amp;12PLAN DE TRABAJO x SESIÓN
&amp;11SECUENCIA 6NM2</oddHeader>
    <oddFooter>&amp;L&amp;P/&amp;N
&amp;D&amp;R&amp;A/&amp;F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C36" activeCellId="0" sqref="C36"/>
    </sheetView>
  </sheetViews>
  <sheetFormatPr defaultRowHeight="12.75" zeroHeight="false" outlineLevelRow="0" outlineLevelCol="0"/>
  <cols>
    <col collapsed="false" customWidth="true" hidden="false" outlineLevel="0" max="2" min="1" style="138" width="11.42"/>
    <col collapsed="false" customWidth="true" hidden="false" outlineLevel="0" max="3" min="3" style="138" width="29.14"/>
    <col collapsed="false" customWidth="true" hidden="false" outlineLevel="0" max="4" min="4" style="138" width="28.57"/>
    <col collapsed="false" customWidth="true" hidden="false" outlineLevel="0" max="1025" min="5" style="138" width="11.42"/>
  </cols>
  <sheetData>
    <row r="1" customFormat="false" ht="13.5" hidden="false" customHeight="false" outlineLevel="0" collapsed="false">
      <c r="A1" s="240" t="s">
        <v>0</v>
      </c>
      <c r="B1" s="241" t="s">
        <v>1</v>
      </c>
      <c r="C1" s="241" t="s">
        <v>2</v>
      </c>
      <c r="D1" s="242" t="s">
        <v>3</v>
      </c>
    </row>
    <row r="2" customFormat="false" ht="12.75" hidden="false" customHeight="false" outlineLevel="0" collapsed="false">
      <c r="A2" s="243" t="n">
        <v>1</v>
      </c>
      <c r="B2" s="244" t="n">
        <v>42590</v>
      </c>
      <c r="C2" s="146" t="s">
        <v>395</v>
      </c>
      <c r="D2" s="147" t="s">
        <v>6</v>
      </c>
    </row>
    <row r="3" customFormat="false" ht="12.75" hidden="false" customHeight="false" outlineLevel="0" collapsed="false">
      <c r="A3" s="226" t="n">
        <f aca="false">A2+1</f>
        <v>2</v>
      </c>
      <c r="B3" s="17" t="n">
        <f aca="false">B2+7</f>
        <v>42597</v>
      </c>
      <c r="C3" s="24" t="s">
        <v>396</v>
      </c>
      <c r="D3" s="25" t="s">
        <v>18</v>
      </c>
    </row>
    <row r="4" customFormat="false" ht="12.75" hidden="false" customHeight="false" outlineLevel="0" collapsed="false">
      <c r="A4" s="226" t="n">
        <f aca="false">A3+1</f>
        <v>3</v>
      </c>
      <c r="B4" s="17" t="n">
        <f aca="false">B3+7</f>
        <v>42604</v>
      </c>
      <c r="C4" s="24" t="s">
        <v>397</v>
      </c>
      <c r="D4" s="25"/>
    </row>
    <row r="5" customFormat="false" ht="12.75" hidden="false" customHeight="false" outlineLevel="0" collapsed="false">
      <c r="A5" s="226" t="n">
        <f aca="false">A4+1</f>
        <v>4</v>
      </c>
      <c r="B5" s="17" t="n">
        <f aca="false">B4+7</f>
        <v>42611</v>
      </c>
      <c r="C5" s="24" t="s">
        <v>398</v>
      </c>
      <c r="D5" s="25"/>
    </row>
    <row r="6" customFormat="false" ht="12.75" hidden="false" customHeight="false" outlineLevel="0" collapsed="false">
      <c r="A6" s="226" t="n">
        <f aca="false">A5+1</f>
        <v>5</v>
      </c>
      <c r="B6" s="17" t="n">
        <f aca="false">B5+7</f>
        <v>42618</v>
      </c>
      <c r="C6" s="24" t="s">
        <v>399</v>
      </c>
      <c r="D6" s="25"/>
    </row>
    <row r="7" customFormat="false" ht="12.75" hidden="false" customHeight="false" outlineLevel="0" collapsed="false">
      <c r="A7" s="226" t="n">
        <f aca="false">A6+1</f>
        <v>6</v>
      </c>
      <c r="B7" s="17" t="n">
        <f aca="false">B6+7</f>
        <v>42625</v>
      </c>
      <c r="C7" s="24" t="s">
        <v>400</v>
      </c>
      <c r="D7" s="25"/>
    </row>
    <row r="8" customFormat="false" ht="12.75" hidden="false" customHeight="false" outlineLevel="0" collapsed="false">
      <c r="A8" s="226" t="n">
        <f aca="false">A7+1</f>
        <v>7</v>
      </c>
      <c r="B8" s="17" t="n">
        <f aca="false">B7+7</f>
        <v>42632</v>
      </c>
      <c r="C8" s="118" t="s">
        <v>401</v>
      </c>
      <c r="D8" s="270"/>
    </row>
    <row r="9" customFormat="false" ht="12.75" hidden="false" customHeight="false" outlineLevel="0" collapsed="false">
      <c r="A9" s="226" t="n">
        <f aca="false">A8+1</f>
        <v>8</v>
      </c>
      <c r="B9" s="17" t="n">
        <f aca="false">B8+7</f>
        <v>42639</v>
      </c>
      <c r="C9" s="118" t="s">
        <v>402</v>
      </c>
      <c r="D9" s="271"/>
    </row>
    <row r="10" customFormat="false" ht="12.75" hidden="false" customHeight="false" outlineLevel="0" collapsed="false">
      <c r="A10" s="226" t="n">
        <f aca="false">A9+1</f>
        <v>9</v>
      </c>
      <c r="B10" s="17" t="n">
        <f aca="false">B9+7</f>
        <v>42646</v>
      </c>
      <c r="C10" s="21" t="s">
        <v>403</v>
      </c>
      <c r="D10" s="25"/>
    </row>
    <row r="11" customFormat="false" ht="12.75" hidden="false" customHeight="false" outlineLevel="0" collapsed="false">
      <c r="A11" s="226" t="n">
        <f aca="false">A10+1</f>
        <v>10</v>
      </c>
      <c r="B11" s="17" t="n">
        <f aca="false">B10+7</f>
        <v>42653</v>
      </c>
      <c r="C11" s="24" t="s">
        <v>361</v>
      </c>
      <c r="D11" s="25"/>
    </row>
    <row r="12" customFormat="false" ht="12.75" hidden="false" customHeight="false" outlineLevel="0" collapsed="false">
      <c r="A12" s="226" t="n">
        <f aca="false">A11+1</f>
        <v>11</v>
      </c>
      <c r="B12" s="17" t="n">
        <f aca="false">B11+7</f>
        <v>42660</v>
      </c>
      <c r="C12" s="24" t="s">
        <v>404</v>
      </c>
      <c r="D12" s="25"/>
    </row>
    <row r="13" customFormat="false" ht="12.75" hidden="false" customHeight="false" outlineLevel="0" collapsed="false">
      <c r="A13" s="226" t="n">
        <f aca="false">A12+1</f>
        <v>12</v>
      </c>
      <c r="B13" s="17" t="n">
        <f aca="false">B12+7</f>
        <v>42667</v>
      </c>
      <c r="C13" s="118" t="s">
        <v>314</v>
      </c>
      <c r="D13" s="25"/>
    </row>
    <row r="14" customFormat="false" ht="12.75" hidden="false" customHeight="false" outlineLevel="0" collapsed="false">
      <c r="A14" s="226" t="n">
        <f aca="false">A13+1</f>
        <v>13</v>
      </c>
      <c r="B14" s="17" t="n">
        <f aca="false">B13+7</f>
        <v>42674</v>
      </c>
      <c r="C14" s="21" t="s">
        <v>405</v>
      </c>
      <c r="D14" s="25"/>
    </row>
    <row r="15" customFormat="false" ht="12.75" hidden="false" customHeight="false" outlineLevel="0" collapsed="false">
      <c r="A15" s="226" t="n">
        <f aca="false">A14+1</f>
        <v>14</v>
      </c>
      <c r="B15" s="17" t="n">
        <f aca="false">B14+7</f>
        <v>42681</v>
      </c>
      <c r="C15" s="24" t="s">
        <v>406</v>
      </c>
      <c r="D15" s="25"/>
    </row>
    <row r="16" customFormat="false" ht="12.75" hidden="false" customHeight="false" outlineLevel="0" collapsed="false">
      <c r="A16" s="226" t="n">
        <f aca="false">A15+1</f>
        <v>15</v>
      </c>
      <c r="B16" s="17" t="n">
        <f aca="false">B15+7</f>
        <v>42688</v>
      </c>
      <c r="C16" s="24" t="s">
        <v>407</v>
      </c>
      <c r="D16" s="25"/>
    </row>
    <row r="17" customFormat="false" ht="12.75" hidden="false" customHeight="false" outlineLevel="0" collapsed="false">
      <c r="A17" s="226" t="n">
        <f aca="false">A16+1</f>
        <v>16</v>
      </c>
      <c r="B17" s="17" t="n">
        <f aca="false">B16+7</f>
        <v>42695</v>
      </c>
      <c r="C17" s="27" t="s">
        <v>408</v>
      </c>
      <c r="D17" s="27"/>
    </row>
    <row r="18" customFormat="false" ht="12.75" hidden="false" customHeight="false" outlineLevel="0" collapsed="false">
      <c r="A18" s="226" t="n">
        <f aca="false">A17+1</f>
        <v>17</v>
      </c>
      <c r="B18" s="17" t="n">
        <f aca="false">B17+7</f>
        <v>42702</v>
      </c>
      <c r="C18" s="24" t="s">
        <v>409</v>
      </c>
      <c r="D18" s="25"/>
    </row>
    <row r="19" customFormat="false" ht="12.75" hidden="false" customHeight="false" outlineLevel="0" collapsed="false">
      <c r="A19" s="226" t="n">
        <f aca="false">A18+1</f>
        <v>18</v>
      </c>
      <c r="B19" s="17" t="n">
        <f aca="false">B18+7</f>
        <v>42709</v>
      </c>
      <c r="C19" s="272" t="s">
        <v>410</v>
      </c>
      <c r="D19" s="273"/>
    </row>
    <row r="20" customFormat="false" ht="13.5" hidden="false" customHeight="false" outlineLevel="0" collapsed="false">
      <c r="A20" s="226" t="n">
        <f aca="false">A19+1</f>
        <v>19</v>
      </c>
      <c r="B20" s="36" t="n">
        <f aca="false">B19+7</f>
        <v>42716</v>
      </c>
      <c r="C20" s="274" t="s">
        <v>315</v>
      </c>
      <c r="D20" s="274"/>
    </row>
    <row r="21" customFormat="false" ht="13.5" hidden="false" customHeight="false" outlineLevel="0" collapsed="false">
      <c r="A21" s="226" t="n">
        <f aca="false">A20+1</f>
        <v>20</v>
      </c>
      <c r="B21" s="36" t="n">
        <f aca="false">B20+7</f>
        <v>42723</v>
      </c>
    </row>
    <row r="22" customFormat="false" ht="13.5" hidden="false" customHeight="false" outlineLevel="0" collapsed="false">
      <c r="A22" s="226" t="n">
        <f aca="false">A21+1</f>
        <v>21</v>
      </c>
      <c r="B22" s="36" t="n">
        <f aca="false">B21+7</f>
        <v>42730</v>
      </c>
      <c r="C22" s="248"/>
      <c r="D22" s="249"/>
    </row>
    <row r="23" customFormat="false" ht="13.5" hidden="false" customHeight="false" outlineLevel="0" collapsed="false">
      <c r="A23" s="226" t="n">
        <f aca="false">A22+1</f>
        <v>22</v>
      </c>
      <c r="B23" s="36" t="n">
        <f aca="false">B22+7</f>
        <v>42737</v>
      </c>
      <c r="C23" s="248"/>
      <c r="D23" s="249"/>
    </row>
    <row r="24" customFormat="false" ht="12.75" hidden="false" customHeight="false" outlineLevel="0" collapsed="false">
      <c r="A24" s="249"/>
      <c r="B24" s="40"/>
      <c r="C24" s="248"/>
      <c r="D24" s="249"/>
    </row>
    <row r="25" customFormat="false" ht="12.75" hidden="false" customHeight="false" outlineLevel="0" collapsed="false">
      <c r="A25" s="1"/>
      <c r="B25" s="1"/>
      <c r="C25" s="1"/>
      <c r="D25" s="1"/>
    </row>
    <row r="26" customFormat="false" ht="13.5" hidden="false" customHeight="false" outlineLevel="0" collapsed="false">
      <c r="A26" s="233" t="s">
        <v>66</v>
      </c>
      <c r="B26" s="233"/>
      <c r="C26" s="233"/>
      <c r="D26" s="233"/>
      <c r="E26" s="234"/>
    </row>
    <row r="27" customFormat="false" ht="13.5" hidden="false" customHeight="false" outlineLevel="0" collapsed="false">
      <c r="A27" s="5" t="s">
        <v>67</v>
      </c>
      <c r="B27" s="7" t="s">
        <v>277</v>
      </c>
      <c r="C27" s="7" t="s">
        <v>69</v>
      </c>
      <c r="D27" s="8" t="s">
        <v>70</v>
      </c>
    </row>
    <row r="28" customFormat="false" ht="25.5" hidden="false" customHeight="false" outlineLevel="0" collapsed="false">
      <c r="A28" s="49" t="n">
        <v>1</v>
      </c>
      <c r="B28" s="50" t="n">
        <v>42602</v>
      </c>
      <c r="C28" s="163" t="s">
        <v>411</v>
      </c>
      <c r="D28" s="164" t="n">
        <v>0.1</v>
      </c>
    </row>
    <row r="29" customFormat="false" ht="12.75" hidden="false" customHeight="false" outlineLevel="0" collapsed="false">
      <c r="A29" s="58" t="n">
        <v>2</v>
      </c>
      <c r="B29" s="59" t="n">
        <v>42615</v>
      </c>
      <c r="C29" s="165" t="s">
        <v>412</v>
      </c>
      <c r="D29" s="166" t="n">
        <v>0.05</v>
      </c>
    </row>
    <row r="30" customFormat="false" ht="12.75" hidden="false" customHeight="false" outlineLevel="0" collapsed="false">
      <c r="A30" s="58" t="n">
        <v>3</v>
      </c>
      <c r="B30" s="98" t="n">
        <v>42622</v>
      </c>
      <c r="C30" s="165" t="s">
        <v>413</v>
      </c>
      <c r="D30" s="166" t="n">
        <v>0.05</v>
      </c>
    </row>
    <row r="31" customFormat="false" ht="12.75" hidden="false" customHeight="false" outlineLevel="0" collapsed="false">
      <c r="A31" s="167" t="n">
        <v>4</v>
      </c>
      <c r="B31" s="59" t="n">
        <v>42636</v>
      </c>
      <c r="C31" s="165" t="s">
        <v>414</v>
      </c>
      <c r="D31" s="166" t="n">
        <v>0.1</v>
      </c>
    </row>
    <row r="32" customFormat="false" ht="12.75" hidden="false" customHeight="false" outlineLevel="0" collapsed="false">
      <c r="A32" s="58" t="n">
        <v>5</v>
      </c>
      <c r="B32" s="59" t="n">
        <v>42650</v>
      </c>
      <c r="C32" s="165" t="s">
        <v>415</v>
      </c>
      <c r="D32" s="236" t="n">
        <v>0.1</v>
      </c>
    </row>
    <row r="33" customFormat="false" ht="12.75" hidden="false" customHeight="false" outlineLevel="0" collapsed="false">
      <c r="A33" s="58" t="n">
        <v>6</v>
      </c>
      <c r="B33" s="59" t="n">
        <v>42678</v>
      </c>
      <c r="C33" s="165" t="s">
        <v>416</v>
      </c>
      <c r="D33" s="177" t="n">
        <v>0.1</v>
      </c>
    </row>
    <row r="34" customFormat="false" ht="12.75" hidden="false" customHeight="false" outlineLevel="0" collapsed="false">
      <c r="A34" s="58" t="n">
        <v>7</v>
      </c>
      <c r="B34" s="59" t="n">
        <v>42692</v>
      </c>
      <c r="C34" s="165" t="s">
        <v>417</v>
      </c>
      <c r="D34" s="177" t="n">
        <v>0.1</v>
      </c>
    </row>
    <row r="35" customFormat="false" ht="12.75" hidden="false" customHeight="false" outlineLevel="0" collapsed="false">
      <c r="A35" s="167" t="n">
        <v>8</v>
      </c>
      <c r="B35" s="59" t="n">
        <v>42699</v>
      </c>
      <c r="C35" s="165" t="s">
        <v>418</v>
      </c>
      <c r="D35" s="177" t="n">
        <v>0.1</v>
      </c>
    </row>
    <row r="36" customFormat="false" ht="12.75" hidden="false" customHeight="false" outlineLevel="0" collapsed="false">
      <c r="A36" s="58" t="n">
        <v>9</v>
      </c>
      <c r="B36" s="59" t="n">
        <v>42716</v>
      </c>
      <c r="C36" s="165" t="s">
        <v>419</v>
      </c>
      <c r="D36" s="177" t="n">
        <v>0.3</v>
      </c>
    </row>
    <row r="37" customFormat="false" ht="12.75" hidden="false" customHeight="false" outlineLevel="0" collapsed="false">
      <c r="A37" s="58"/>
      <c r="B37" s="59"/>
      <c r="C37" s="165"/>
      <c r="D37" s="177"/>
    </row>
    <row r="38" customFormat="false" ht="12.75" hidden="false" customHeight="false" outlineLevel="0" collapsed="false">
      <c r="A38" s="58"/>
      <c r="B38" s="59"/>
      <c r="C38" s="165"/>
      <c r="D38" s="177"/>
    </row>
    <row r="39" customFormat="false" ht="12.75" hidden="false" customHeight="false" outlineLevel="0" collapsed="false">
      <c r="A39" s="167"/>
      <c r="B39" s="59"/>
      <c r="C39" s="165"/>
      <c r="D39" s="177"/>
    </row>
    <row r="40" customFormat="false" ht="12.75" hidden="false" customHeight="false" outlineLevel="0" collapsed="false">
      <c r="A40" s="58"/>
      <c r="B40" s="59"/>
      <c r="C40" s="165"/>
      <c r="D40" s="177"/>
    </row>
    <row r="41" customFormat="false" ht="12.75" hidden="false" customHeight="false" outlineLevel="0" collapsed="false">
      <c r="A41" s="58"/>
      <c r="B41" s="59"/>
      <c r="C41" s="165"/>
      <c r="D41" s="177"/>
    </row>
    <row r="42" customFormat="false" ht="12.75" hidden="false" customHeight="false" outlineLevel="0" collapsed="false">
      <c r="A42" s="167"/>
      <c r="B42" s="59"/>
      <c r="C42" s="165"/>
      <c r="D42" s="177"/>
    </row>
    <row r="43" customFormat="false" ht="12.75" hidden="false" customHeight="false" outlineLevel="0" collapsed="false">
      <c r="A43" s="58"/>
      <c r="B43" s="59"/>
      <c r="C43" s="165"/>
      <c r="D43" s="177"/>
    </row>
    <row r="44" customFormat="false" ht="12.75" hidden="false" customHeight="false" outlineLevel="0" collapsed="false">
      <c r="A44" s="58"/>
      <c r="B44" s="59"/>
      <c r="C44" s="165"/>
      <c r="D44" s="177"/>
    </row>
    <row r="45" customFormat="false" ht="13.5" hidden="false" customHeight="false" outlineLevel="0" collapsed="false">
      <c r="A45" s="72"/>
      <c r="B45" s="109"/>
      <c r="C45" s="172"/>
      <c r="D45" s="173"/>
    </row>
    <row r="46" customFormat="false" ht="12.75" hidden="false" customHeight="false" outlineLevel="0" collapsed="false">
      <c r="A46" s="237"/>
      <c r="B46" s="238"/>
    </row>
    <row r="47" customFormat="false" ht="12.75" hidden="false" customHeight="false" outlineLevel="0" collapsed="false">
      <c r="A47" s="135"/>
      <c r="B47" s="59"/>
    </row>
    <row r="48" customFormat="false" ht="12.75" hidden="false" customHeight="false" outlineLevel="0" collapsed="false">
      <c r="D48" s="275" t="n">
        <f aca="false">SUM(D28:D45)</f>
        <v>1</v>
      </c>
    </row>
  </sheetData>
  <mergeCells count="3">
    <mergeCell ref="C17:D17"/>
    <mergeCell ref="C20:D20"/>
    <mergeCell ref="A26:D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LibreOffice/6.0.6.2$Linux_X86_64 LibreOffice_project/00m0$Build-2</Application>
  <Company>IPN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2006-02-07T22:08:45Z</dcterms:created>
  <dc:creator>Eric Manuel Rosales Peña Alfaro</dc:creator>
  <dc:description/>
  <dc:language>es-MX</dc:language>
  <cp:lastModifiedBy/>
  <cp:lastPrinted>2010-01-25T16:25:15Z</cp:lastPrinted>
  <dcterms:modified xsi:type="dcterms:W3CDTF">2018-10-08T22:40:39Z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IPN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