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andvik\Si_project\Si_effect\Sharabi_Dissolutionstudy\100micron_Domaonlength\"/>
    </mc:Choice>
  </mc:AlternateContent>
  <xr:revisionPtr revIDLastSave="0" documentId="13_ncr:1_{C4FCDFCD-9707-4B0E-B5B7-D5BB8AF7B7E7}" xr6:coauthVersionLast="44" xr6:coauthVersionMax="44" xr10:uidLastSave="{00000000-0000-0000-0000-000000000000}"/>
  <bookViews>
    <workbookView xWindow="-110" yWindow="-110" windowWidth="19420" windowHeight="10420" activeTab="2" xr2:uid="{DDB82E83-19E4-4C30-989D-DF9C88C38DB6}"/>
  </bookViews>
  <sheets>
    <sheet name="Solute_profiles" sheetId="1" r:id="rId1"/>
    <sheet name="Interdiffusivity" sheetId="2" r:id="rId2"/>
    <sheet name="Eqbm_interf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L1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<sst xmlns="http://schemas.openxmlformats.org/spreadsheetml/2006/main" count="47" uniqueCount="20">
  <si>
    <t>Cr</t>
  </si>
  <si>
    <t>Fe</t>
  </si>
  <si>
    <t>Nb</t>
  </si>
  <si>
    <t>Mo</t>
  </si>
  <si>
    <t>Ti</t>
  </si>
  <si>
    <t>Al</t>
  </si>
  <si>
    <t>Solute Profiles in FCC</t>
  </si>
  <si>
    <t>Solute Profile in Laves</t>
  </si>
  <si>
    <t>Distance (in micron)</t>
  </si>
  <si>
    <t>Distance (micron)</t>
  </si>
  <si>
    <t>Ni is dependent specie</t>
  </si>
  <si>
    <t>DCrCr</t>
  </si>
  <si>
    <t>DFeFe</t>
  </si>
  <si>
    <t>DNNb</t>
  </si>
  <si>
    <t>DMoMo</t>
  </si>
  <si>
    <t>DTiTi</t>
  </si>
  <si>
    <t>DAlAl</t>
  </si>
  <si>
    <t xml:space="preserve"> </t>
  </si>
  <si>
    <t>In FCC</t>
  </si>
  <si>
    <t>In 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</si>
</sst>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0" fillId="4" borderId="0" xfId="0" applyFill="1" applyAlignment="1">
      <alignment vertical="center" wrapText="1"/>
    </xf>
    <xf numFmtId="11" fontId="0" fillId="0" borderId="0" xfId="0" applyNumberFormat="1"/>
    <xf numFmtId="0" fontId="1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0F1B-E7EB-4E77-8EF7-4118524F4122}">
  <dimension ref="A1:O174"/>
  <sheetViews>
    <sheetView topLeftCell="A158" workbookViewId="0">
      <selection activeCell="M1" sqref="M1"/>
    </sheetView>
  </sheetViews>
  <sheetFormatPr defaultRowHeight="14.5" x14ac:dyDescent="0.35"/>
  <cols>
    <col min="1" max="1" width="18.7265625" customWidth="1"/>
    <col min="9" max="9" width="16.453125" customWidth="1"/>
  </cols>
  <sheetData>
    <row r="1" spans="1:15" s="5" customFormat="1" x14ac:dyDescent="0.35">
      <c r="A1" s="4" t="s">
        <v>6</v>
      </c>
      <c r="B1" s="4" t="s">
        <v>10</v>
      </c>
      <c r="C1" s="4"/>
      <c r="I1" s="5" t="s">
        <v>7</v>
      </c>
      <c r="L1" s="5">
        <f>0.38</f>
        <v>0.38</v>
      </c>
      <c r="M1" s="5" t="s">
        <v>10</v>
      </c>
    </row>
    <row r="2" spans="1:15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9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35">
      <c r="A3">
        <f>0.523255813953488*(96.2/90)</f>
        <v>0.55930232558139548</v>
      </c>
      <c r="B3">
        <v>17.773964257454253</v>
      </c>
      <c r="C3" s="1">
        <v>20.964510000000001</v>
      </c>
      <c r="D3">
        <v>0.21853463609965984</v>
      </c>
      <c r="E3">
        <v>1.7465913917911102</v>
      </c>
      <c r="F3">
        <v>0.26587712292924043</v>
      </c>
      <c r="G3" s="1">
        <v>0.53761999999999999</v>
      </c>
      <c r="I3" s="5">
        <f>1*(0.38)</f>
        <v>0.38</v>
      </c>
      <c r="J3">
        <v>17</v>
      </c>
      <c r="K3">
        <v>18.5</v>
      </c>
      <c r="L3">
        <v>36</v>
      </c>
      <c r="M3">
        <v>6</v>
      </c>
      <c r="N3">
        <v>0.62</v>
      </c>
      <c r="O3">
        <v>0.09</v>
      </c>
    </row>
    <row r="4" spans="1:15" x14ac:dyDescent="0.35">
      <c r="A4">
        <f>1.04651162790698*(96.2/90)</f>
        <v>1.118604651162791</v>
      </c>
      <c r="B4">
        <v>17.773964257454253</v>
      </c>
      <c r="C4" s="2">
        <v>20.964500000000001</v>
      </c>
      <c r="D4">
        <v>0.21852463609966</v>
      </c>
      <c r="E4">
        <v>1.7465913917911102</v>
      </c>
      <c r="F4">
        <v>0.26587712292924043</v>
      </c>
      <c r="G4" s="2">
        <v>0.53761999999999999</v>
      </c>
      <c r="I4" s="5">
        <f>2*(0.38)</f>
        <v>0.76</v>
      </c>
      <c r="J4">
        <v>17</v>
      </c>
      <c r="K4">
        <v>18.5</v>
      </c>
      <c r="L4">
        <v>36</v>
      </c>
      <c r="M4">
        <v>6</v>
      </c>
      <c r="N4">
        <v>0.62</v>
      </c>
      <c r="O4">
        <v>0.09</v>
      </c>
    </row>
    <row r="5" spans="1:15" x14ac:dyDescent="0.35">
      <c r="A5">
        <f>1.56976744186047*(96.2/90)</f>
        <v>1.6779069767441861</v>
      </c>
      <c r="B5">
        <v>17.773964257454253</v>
      </c>
      <c r="C5" s="1">
        <v>20.964500000000001</v>
      </c>
      <c r="D5">
        <v>0.21852463609966</v>
      </c>
      <c r="E5">
        <v>1.7465913917911102</v>
      </c>
      <c r="F5">
        <v>0.26587712292924043</v>
      </c>
      <c r="G5" s="1">
        <v>0.53761999999999999</v>
      </c>
      <c r="I5" s="5">
        <f>3*(0.38)</f>
        <v>1.1400000000000001</v>
      </c>
      <c r="J5">
        <v>17</v>
      </c>
      <c r="K5">
        <v>18.5</v>
      </c>
      <c r="L5">
        <v>36</v>
      </c>
      <c r="M5">
        <v>6</v>
      </c>
      <c r="N5">
        <v>0.62</v>
      </c>
      <c r="O5">
        <v>0.09</v>
      </c>
    </row>
    <row r="6" spans="1:15" x14ac:dyDescent="0.35">
      <c r="A6">
        <f>2.09302325581395*(96.2/90)</f>
        <v>2.2372093023255819</v>
      </c>
      <c r="B6">
        <v>17.773954257454253</v>
      </c>
      <c r="C6" s="2">
        <v>20.963999999999999</v>
      </c>
      <c r="D6">
        <v>0.21870463609965984</v>
      </c>
      <c r="E6">
        <v>1.74663139179111</v>
      </c>
      <c r="F6">
        <v>0.26586712292924042</v>
      </c>
      <c r="G6" s="2">
        <v>0.53766999999999998</v>
      </c>
      <c r="I6" s="5">
        <f>4*(0.38)</f>
        <v>1.52</v>
      </c>
      <c r="J6">
        <v>17</v>
      </c>
      <c r="K6">
        <v>18.5</v>
      </c>
      <c r="L6">
        <v>36</v>
      </c>
      <c r="M6">
        <v>6</v>
      </c>
      <c r="N6">
        <v>0.62</v>
      </c>
      <c r="O6">
        <v>0.09</v>
      </c>
    </row>
    <row r="7" spans="1:15" x14ac:dyDescent="0.35">
      <c r="A7">
        <f>2.61627906976744*(96.2/90)</f>
        <v>2.7965116279069768</v>
      </c>
      <c r="B7">
        <v>17.775904257454254</v>
      </c>
      <c r="C7" s="1">
        <v>20.927099999999999</v>
      </c>
      <c r="D7">
        <v>0.2542646360996601</v>
      </c>
      <c r="E7">
        <v>1.7623313917911099</v>
      </c>
      <c r="F7">
        <v>0.27321712292924044</v>
      </c>
      <c r="G7" s="1">
        <v>0.53995000000000004</v>
      </c>
      <c r="I7" s="5">
        <f>5*(0.38)</f>
        <v>1.9</v>
      </c>
      <c r="J7">
        <v>17</v>
      </c>
      <c r="K7">
        <v>18.5</v>
      </c>
      <c r="L7">
        <v>36</v>
      </c>
      <c r="M7">
        <v>6</v>
      </c>
      <c r="N7">
        <v>0.62</v>
      </c>
      <c r="O7">
        <v>0.09</v>
      </c>
    </row>
    <row r="8" spans="1:15" x14ac:dyDescent="0.35">
      <c r="A8">
        <f>3.13953488372093*(96.2/90)</f>
        <v>3.3558139534883722</v>
      </c>
      <c r="B8">
        <v>17.777494257454254</v>
      </c>
      <c r="C8" s="2">
        <v>20.890360000000001</v>
      </c>
      <c r="D8">
        <v>0.28995463609965988</v>
      </c>
      <c r="E8">
        <v>1.7779013917911102</v>
      </c>
      <c r="F8">
        <v>0.28058712292924043</v>
      </c>
      <c r="G8" s="2">
        <v>0.54218999999999995</v>
      </c>
      <c r="I8" s="5">
        <f>6*(0.38)</f>
        <v>2.2800000000000002</v>
      </c>
      <c r="J8">
        <v>17</v>
      </c>
      <c r="K8">
        <v>18.5</v>
      </c>
      <c r="L8">
        <v>36</v>
      </c>
      <c r="M8">
        <v>6</v>
      </c>
      <c r="N8">
        <v>0.62</v>
      </c>
      <c r="O8">
        <v>0.09</v>
      </c>
    </row>
    <row r="9" spans="1:15" x14ac:dyDescent="0.35">
      <c r="A9">
        <f>3.66279069767442*(96.2/90)</f>
        <v>3.9151162790697676</v>
      </c>
      <c r="B9">
        <v>17.778734257454254</v>
      </c>
      <c r="C9" s="1">
        <v>20.85379</v>
      </c>
      <c r="D9">
        <v>0.32577463609966006</v>
      </c>
      <c r="E9">
        <v>1.7933413917911101</v>
      </c>
      <c r="F9">
        <v>0.28796712292924043</v>
      </c>
      <c r="G9" s="1">
        <v>0.5444</v>
      </c>
      <c r="I9" s="5">
        <f>7*(0.38)</f>
        <v>2.66</v>
      </c>
      <c r="J9">
        <v>17</v>
      </c>
      <c r="K9">
        <v>18.5</v>
      </c>
      <c r="L9">
        <v>36</v>
      </c>
      <c r="M9">
        <v>6</v>
      </c>
      <c r="N9">
        <v>0.62</v>
      </c>
      <c r="O9">
        <v>0.09</v>
      </c>
    </row>
    <row r="10" spans="1:15" x14ac:dyDescent="0.35">
      <c r="A10">
        <f>4.18604651162791*(96.2/90)</f>
        <v>4.4744186046511638</v>
      </c>
      <c r="B10">
        <v>17.779634257454255</v>
      </c>
      <c r="C10" s="2">
        <v>20.81738</v>
      </c>
      <c r="D10">
        <v>0.36173463609965983</v>
      </c>
      <c r="E10">
        <v>1.8086613917911101</v>
      </c>
      <c r="F10">
        <v>0.29536712292924044</v>
      </c>
      <c r="G10" s="2">
        <v>0.54656000000000005</v>
      </c>
      <c r="I10" s="5">
        <f>8*(0.38)</f>
        <v>3.04</v>
      </c>
      <c r="J10">
        <v>17</v>
      </c>
      <c r="K10">
        <v>18.5</v>
      </c>
      <c r="L10">
        <v>36</v>
      </c>
      <c r="M10">
        <v>6</v>
      </c>
      <c r="N10">
        <v>0.62</v>
      </c>
      <c r="O10">
        <v>0.09</v>
      </c>
    </row>
    <row r="11" spans="1:15" x14ac:dyDescent="0.35">
      <c r="A11">
        <f>4.7093023255814*(96.2/90)</f>
        <v>5.0337209302325592</v>
      </c>
      <c r="B11">
        <v>17.780204257454255</v>
      </c>
      <c r="C11" s="1">
        <v>20.781120000000001</v>
      </c>
      <c r="D11">
        <v>0.39782463609966001</v>
      </c>
      <c r="E11">
        <v>1.8238513917911101</v>
      </c>
      <c r="F11">
        <v>0.30277712292924042</v>
      </c>
      <c r="G11" s="1">
        <v>0.54869999999999997</v>
      </c>
      <c r="I11" s="5">
        <f>9*(0.38)</f>
        <v>3.42</v>
      </c>
      <c r="J11">
        <v>17</v>
      </c>
      <c r="K11">
        <v>18.5</v>
      </c>
      <c r="L11">
        <v>36</v>
      </c>
      <c r="M11">
        <v>6</v>
      </c>
      <c r="N11">
        <v>0.62</v>
      </c>
      <c r="O11">
        <v>0.09</v>
      </c>
    </row>
    <row r="12" spans="1:15" x14ac:dyDescent="0.35">
      <c r="A12">
        <f>5.23255813953488*(96.2/90)</f>
        <v>5.5930232558139537</v>
      </c>
      <c r="B12">
        <v>17.780444257454256</v>
      </c>
      <c r="C12" s="2">
        <v>20.745010000000001</v>
      </c>
      <c r="D12">
        <v>0.43404463609965971</v>
      </c>
      <c r="E12">
        <v>1.8389113917911102</v>
      </c>
      <c r="F12">
        <v>0.3101971229292404</v>
      </c>
      <c r="G12" s="2">
        <v>0.55079999999999996</v>
      </c>
      <c r="I12" s="5">
        <f>10*(0.38)</f>
        <v>3.8</v>
      </c>
      <c r="J12">
        <v>17</v>
      </c>
      <c r="K12">
        <v>18.5</v>
      </c>
      <c r="L12">
        <v>36</v>
      </c>
      <c r="M12">
        <v>6</v>
      </c>
      <c r="N12">
        <v>0.62</v>
      </c>
      <c r="O12">
        <v>0.09</v>
      </c>
    </row>
    <row r="13" spans="1:15" x14ac:dyDescent="0.35">
      <c r="A13">
        <f>5.75581395348837*(96.2/90)</f>
        <v>6.152325581395349</v>
      </c>
      <c r="B13">
        <v>17.780364257454256</v>
      </c>
      <c r="C13" s="1">
        <v>20.709050000000001</v>
      </c>
      <c r="D13">
        <v>0.47039463609965981</v>
      </c>
      <c r="E13">
        <v>1.85386139179111</v>
      </c>
      <c r="F13">
        <v>0.3176371229292404</v>
      </c>
      <c r="G13" s="1">
        <v>0.55286000000000002</v>
      </c>
    </row>
    <row r="14" spans="1:15" x14ac:dyDescent="0.35">
      <c r="A14">
        <f>6.27906976744186*(96.2/90)</f>
        <v>6.7116279069767444</v>
      </c>
      <c r="B14">
        <v>17.779974257454256</v>
      </c>
      <c r="C14" s="2">
        <v>20.673220000000001</v>
      </c>
      <c r="D14">
        <v>0.50688463609965995</v>
      </c>
      <c r="E14">
        <v>1.8686913917911099</v>
      </c>
      <c r="F14">
        <v>0.32508712292924047</v>
      </c>
      <c r="G14" s="2">
        <v>0.55489999999999995</v>
      </c>
    </row>
    <row r="15" spans="1:15" x14ac:dyDescent="0.35">
      <c r="A15">
        <f>6.80232558139535*(96.2/90)</f>
        <v>7.2709302325581397</v>
      </c>
      <c r="B15">
        <v>17.779284257454254</v>
      </c>
      <c r="C15" s="1">
        <v>20.637530000000002</v>
      </c>
      <c r="D15">
        <v>0.54350463609966004</v>
      </c>
      <c r="E15">
        <v>1.8834113917911099</v>
      </c>
      <c r="F15">
        <v>0.33255712292924045</v>
      </c>
      <c r="G15" s="1">
        <v>0.55689</v>
      </c>
    </row>
    <row r="16" spans="1:15" x14ac:dyDescent="0.35">
      <c r="A16">
        <f>7.32558139534884*(96.2/90)</f>
        <v>7.8302325581395351</v>
      </c>
      <c r="B16">
        <v>17.778294257454256</v>
      </c>
      <c r="C16" s="2">
        <v>20.601970000000001</v>
      </c>
      <c r="D16">
        <v>0.58024463609966004</v>
      </c>
      <c r="E16">
        <v>1.8980113917911101</v>
      </c>
      <c r="F16">
        <v>0.34003712292924038</v>
      </c>
      <c r="G16" s="2">
        <v>0.55886000000000002</v>
      </c>
    </row>
    <row r="17" spans="1:7" x14ac:dyDescent="0.35">
      <c r="A17">
        <f>7.84883720930232*(96.2/90)</f>
        <v>8.3895348837209305</v>
      </c>
      <c r="B17">
        <v>17.777004257454255</v>
      </c>
      <c r="C17" s="1">
        <v>20.56654</v>
      </c>
      <c r="D17">
        <v>0.61712463609966006</v>
      </c>
      <c r="E17">
        <v>1.91250139179111</v>
      </c>
      <c r="F17">
        <v>0.34752712292924037</v>
      </c>
      <c r="G17" s="1">
        <v>0.56079000000000001</v>
      </c>
    </row>
    <row r="18" spans="1:7" x14ac:dyDescent="0.35">
      <c r="A18">
        <f>8.37209302325581*(96.2/90)</f>
        <v>8.9488372093023276</v>
      </c>
      <c r="B18">
        <v>17.775434257454254</v>
      </c>
      <c r="C18" s="2">
        <v>20.531220000000001</v>
      </c>
      <c r="D18">
        <v>0.65413463609966005</v>
      </c>
      <c r="E18">
        <v>1.9268913917911101</v>
      </c>
      <c r="F18">
        <v>0.35502712292924044</v>
      </c>
      <c r="G18" s="2">
        <v>0.56269000000000002</v>
      </c>
    </row>
    <row r="19" spans="1:7" x14ac:dyDescent="0.35">
      <c r="A19">
        <f>8.8953488372093*(96.2/90)</f>
        <v>9.508139534883723</v>
      </c>
      <c r="B19">
        <v>17.773584257454253</v>
      </c>
      <c r="C19" s="1">
        <v>20.496030000000001</v>
      </c>
      <c r="D19">
        <v>0.69128463609966007</v>
      </c>
      <c r="E19">
        <v>1.9411613917911099</v>
      </c>
      <c r="F19">
        <v>0.36254712292924041</v>
      </c>
      <c r="G19" s="1">
        <v>0.56457000000000002</v>
      </c>
    </row>
    <row r="20" spans="1:7" x14ac:dyDescent="0.35">
      <c r="A20">
        <f>9.41860465116279*(96.2/90)</f>
        <v>10.067441860465118</v>
      </c>
      <c r="B20">
        <v>17.771464257454255</v>
      </c>
      <c r="C20" s="2">
        <v>20.46096</v>
      </c>
      <c r="D20">
        <v>0.72855463609965998</v>
      </c>
      <c r="E20">
        <v>1.95534139179111</v>
      </c>
      <c r="F20">
        <v>0.37007712292924044</v>
      </c>
      <c r="G20" s="2">
        <v>0.56640999999999997</v>
      </c>
    </row>
    <row r="21" spans="1:7" x14ac:dyDescent="0.35">
      <c r="A21">
        <f>9.94186046511628*(96.2/90)</f>
        <v>10.626744186046512</v>
      </c>
      <c r="B21">
        <v>17.769064257454254</v>
      </c>
      <c r="C21" s="1">
        <v>20.425989999999999</v>
      </c>
      <c r="D21">
        <v>0.76595463609965986</v>
      </c>
      <c r="E21">
        <v>1.9694113917911102</v>
      </c>
      <c r="F21">
        <v>0.37762712292924039</v>
      </c>
      <c r="G21" s="1">
        <v>0.56821999999999995</v>
      </c>
    </row>
    <row r="22" spans="1:7" x14ac:dyDescent="0.35">
      <c r="A22">
        <f>10.4651162790698*(96.2/90)</f>
        <v>11.186046511627907</v>
      </c>
      <c r="B22">
        <v>17.766404257454255</v>
      </c>
      <c r="C22" s="2">
        <v>20.39114</v>
      </c>
      <c r="D22">
        <v>0.80349463609965976</v>
      </c>
      <c r="E22">
        <v>1.9833813917911098</v>
      </c>
      <c r="F22">
        <v>0.3851871229292404</v>
      </c>
      <c r="G22" s="2">
        <v>0.56999999999999995</v>
      </c>
    </row>
    <row r="23" spans="1:7" x14ac:dyDescent="0.35">
      <c r="A23">
        <f>10.9883720930233*(96.2/90)</f>
        <v>11.745348837209304</v>
      </c>
      <c r="B23">
        <v>17.763484257454255</v>
      </c>
      <c r="C23" s="1">
        <v>20.356390000000001</v>
      </c>
      <c r="D23">
        <v>0.84115463609966001</v>
      </c>
      <c r="E23">
        <v>1.9972513917911101</v>
      </c>
      <c r="F23">
        <v>0.39275712292924037</v>
      </c>
      <c r="G23" s="1">
        <v>0.57174999999999998</v>
      </c>
    </row>
    <row r="24" spans="1:7" x14ac:dyDescent="0.35">
      <c r="A24">
        <f>11.5116279069767*(96.2/90)</f>
        <v>12.304651162790698</v>
      </c>
      <c r="B24">
        <v>17.760314257454255</v>
      </c>
      <c r="C24" s="2">
        <v>20.321739999999998</v>
      </c>
      <c r="D24">
        <v>0.87895463609965985</v>
      </c>
      <c r="E24">
        <v>2.0110213917911102</v>
      </c>
      <c r="F24">
        <v>0.4003371229292404</v>
      </c>
      <c r="G24" s="2">
        <v>0.57347000000000004</v>
      </c>
    </row>
    <row r="25" spans="1:7" x14ac:dyDescent="0.35">
      <c r="A25">
        <f>12.0348837209302*(96.2/90)</f>
        <v>12.863953488372093</v>
      </c>
      <c r="B25">
        <v>17.756884257454253</v>
      </c>
      <c r="C25" s="1">
        <v>20.287189999999999</v>
      </c>
      <c r="D25">
        <v>0.91687463609966002</v>
      </c>
      <c r="E25">
        <v>2.0247013917911101</v>
      </c>
      <c r="F25">
        <v>0.40792712292924038</v>
      </c>
      <c r="G25" s="1">
        <v>0.57516</v>
      </c>
    </row>
    <row r="26" spans="1:7" x14ac:dyDescent="0.35">
      <c r="A26">
        <f>12.5581395348837*(96.2/90)</f>
        <v>13.423255813953489</v>
      </c>
      <c r="B26">
        <v>17.753214257454253</v>
      </c>
      <c r="C26" s="2">
        <v>20.25273</v>
      </c>
      <c r="D26">
        <v>0.95493463609965978</v>
      </c>
      <c r="E26">
        <v>2.0382813917911102</v>
      </c>
      <c r="F26">
        <v>0.41553712292924039</v>
      </c>
      <c r="G26" s="2">
        <v>0.57682999999999995</v>
      </c>
    </row>
    <row r="27" spans="1:7" x14ac:dyDescent="0.35">
      <c r="A27">
        <f>13.0813953488372*(96.2/90)</f>
        <v>13.982558139534886</v>
      </c>
      <c r="B27">
        <v>17.749304257454256</v>
      </c>
      <c r="C27" s="1">
        <v>20.21837</v>
      </c>
      <c r="D27">
        <v>0.99311463609965989</v>
      </c>
      <c r="E27">
        <v>2.0517713917911102</v>
      </c>
      <c r="F27">
        <v>0.42315712292924046</v>
      </c>
      <c r="G27" s="1">
        <v>0.57845999999999997</v>
      </c>
    </row>
    <row r="28" spans="1:7" x14ac:dyDescent="0.35">
      <c r="A28">
        <f>13.6046511627907*(96.2/90)</f>
        <v>14.541860465116279</v>
      </c>
      <c r="B28">
        <v>17.745154257454253</v>
      </c>
      <c r="C28" s="2">
        <v>20.184100000000001</v>
      </c>
      <c r="D28">
        <v>1.03143463609966</v>
      </c>
      <c r="E28">
        <v>2.0651713917911101</v>
      </c>
      <c r="F28">
        <v>0.43079712292924044</v>
      </c>
      <c r="G28" s="2">
        <v>0.58006999999999997</v>
      </c>
    </row>
    <row r="29" spans="1:7" x14ac:dyDescent="0.35">
      <c r="A29">
        <f>14.1279069767442*(96.2/90)</f>
        <v>15.101162790697675</v>
      </c>
      <c r="B29">
        <v>17.740764257454256</v>
      </c>
      <c r="C29" s="1">
        <v>20.149920000000002</v>
      </c>
      <c r="D29">
        <v>1.0698846360996601</v>
      </c>
      <c r="E29">
        <v>2.0784813917911102</v>
      </c>
      <c r="F29">
        <v>0.43843712292924042</v>
      </c>
      <c r="G29" s="1">
        <v>0.58165999999999995</v>
      </c>
    </row>
    <row r="30" spans="1:7" x14ac:dyDescent="0.35">
      <c r="A30">
        <f>14.6511627906977*(96.2/90)</f>
        <v>15.66046511627907</v>
      </c>
      <c r="B30">
        <v>17.736144257454253</v>
      </c>
      <c r="C30" s="2">
        <v>20.115829999999999</v>
      </c>
      <c r="D30">
        <v>1.1084646360996597</v>
      </c>
      <c r="E30">
        <v>2.0917013917911103</v>
      </c>
      <c r="F30">
        <v>0.44609712292924042</v>
      </c>
      <c r="G30" s="2">
        <v>0.58321000000000001</v>
      </c>
    </row>
    <row r="31" spans="1:7" x14ac:dyDescent="0.35">
      <c r="A31">
        <f>15.1744186046512*(96.2/90)</f>
        <v>16.219767441860469</v>
      </c>
      <c r="B31">
        <v>17.731304257454255</v>
      </c>
      <c r="C31" s="1">
        <v>20.081810000000001</v>
      </c>
      <c r="D31">
        <v>1.1471646360996601</v>
      </c>
      <c r="E31">
        <v>2.1048313917911101</v>
      </c>
      <c r="F31">
        <v>0.45376712292924037</v>
      </c>
      <c r="G31" s="1">
        <v>0.58474000000000004</v>
      </c>
    </row>
    <row r="32" spans="1:7" x14ac:dyDescent="0.35">
      <c r="A32">
        <f>15.6976744186046*(96.2/90)</f>
        <v>16.779069767441861</v>
      </c>
      <c r="B32">
        <v>17.726244257454255</v>
      </c>
      <c r="C32" s="2">
        <v>20.047879999999999</v>
      </c>
      <c r="D32">
        <v>1.1860046360996601</v>
      </c>
      <c r="E32">
        <v>2.1178813917911099</v>
      </c>
      <c r="F32">
        <v>0.46145712292924046</v>
      </c>
      <c r="G32" s="2">
        <v>0.58623999999999998</v>
      </c>
    </row>
    <row r="33" spans="1:7" x14ac:dyDescent="0.35">
      <c r="A33">
        <f>16.2209302325581*(96.2/90)</f>
        <v>17.338372093023256</v>
      </c>
      <c r="B33">
        <v>17.720954257454256</v>
      </c>
      <c r="C33" s="1">
        <v>20.014019999999999</v>
      </c>
      <c r="D33">
        <v>1.2249746360996601</v>
      </c>
      <c r="E33">
        <v>2.13085139179111</v>
      </c>
      <c r="F33">
        <v>0.46914712292924043</v>
      </c>
      <c r="G33" s="1">
        <v>0.58772000000000002</v>
      </c>
    </row>
    <row r="34" spans="1:7" x14ac:dyDescent="0.35">
      <c r="A34">
        <f>16.7441860465116*(96.2/90)</f>
        <v>17.897674418604655</v>
      </c>
      <c r="B34">
        <v>17.715454257454255</v>
      </c>
      <c r="C34" s="2">
        <v>19.980239999999998</v>
      </c>
      <c r="D34">
        <v>1.26408463609966</v>
      </c>
      <c r="E34">
        <v>2.1437313917911101</v>
      </c>
      <c r="F34">
        <v>0.47685712292924043</v>
      </c>
      <c r="G34" s="2">
        <v>0.58916999999999997</v>
      </c>
    </row>
    <row r="35" spans="1:7" x14ac:dyDescent="0.35">
      <c r="A35">
        <f>17.2674418604651*(96.2/90)</f>
        <v>18.456976744186047</v>
      </c>
      <c r="B35">
        <v>17.709744257454254</v>
      </c>
      <c r="C35" s="1">
        <v>19.946529999999999</v>
      </c>
      <c r="D35">
        <v>1.3033146360996599</v>
      </c>
      <c r="E35">
        <v>2.15653139179111</v>
      </c>
      <c r="F35">
        <v>0.48457712292924038</v>
      </c>
      <c r="G35" s="1">
        <v>0.59060000000000001</v>
      </c>
    </row>
    <row r="36" spans="1:7" x14ac:dyDescent="0.35">
      <c r="A36">
        <f>17.7906976744186*(96.2/90)</f>
        <v>19.016279069767446</v>
      </c>
      <c r="B36">
        <v>17.703814257454255</v>
      </c>
      <c r="C36" s="2">
        <v>19.912890000000001</v>
      </c>
      <c r="D36">
        <v>1.3426746360996598</v>
      </c>
      <c r="E36">
        <v>2.1692513917911103</v>
      </c>
      <c r="F36">
        <v>0.49231712292924046</v>
      </c>
      <c r="G36" s="2">
        <v>0.59199999999999997</v>
      </c>
    </row>
    <row r="37" spans="1:7" x14ac:dyDescent="0.35">
      <c r="A37">
        <f>18.3139534883721*(96.2/90)</f>
        <v>19.575581395348838</v>
      </c>
      <c r="B37">
        <v>17.697684257454256</v>
      </c>
      <c r="C37" s="1">
        <v>19.87932</v>
      </c>
      <c r="D37">
        <v>1.3821746360996601</v>
      </c>
      <c r="E37">
        <v>2.1819013917911101</v>
      </c>
      <c r="F37">
        <v>0.50005712292924043</v>
      </c>
      <c r="G37" s="1">
        <v>0.59338000000000002</v>
      </c>
    </row>
    <row r="38" spans="1:7" x14ac:dyDescent="0.35">
      <c r="A38">
        <f>18.8372093023256*(96.2/90)</f>
        <v>20.134883720930237</v>
      </c>
      <c r="B38">
        <v>17.691344257454254</v>
      </c>
      <c r="C38" s="2">
        <v>19.84582</v>
      </c>
      <c r="D38">
        <v>1.4217946360996598</v>
      </c>
      <c r="E38">
        <v>2.1944613917911102</v>
      </c>
      <c r="F38">
        <v>0.50781712292924042</v>
      </c>
      <c r="G38" s="2">
        <v>0.59472999999999998</v>
      </c>
    </row>
    <row r="39" spans="1:7" x14ac:dyDescent="0.35">
      <c r="A39">
        <f>19.3604651162791*(96.2/90)</f>
        <v>20.694186046511629</v>
      </c>
      <c r="B39">
        <v>17.684814257454253</v>
      </c>
      <c r="C39" s="1">
        <v>19.812380000000001</v>
      </c>
      <c r="D39">
        <v>1.4615546360996601</v>
      </c>
      <c r="E39">
        <v>2.2069513917911099</v>
      </c>
      <c r="F39">
        <v>0.51558712292924047</v>
      </c>
      <c r="G39" s="1">
        <v>0.59606000000000003</v>
      </c>
    </row>
    <row r="40" spans="1:7" x14ac:dyDescent="0.35">
      <c r="A40">
        <f>19.8837209302326*(96.2/90)</f>
        <v>21.253488372093024</v>
      </c>
      <c r="B40">
        <v>17.678074257454256</v>
      </c>
      <c r="C40" s="2">
        <v>19.77901</v>
      </c>
      <c r="D40">
        <v>1.5014446360996598</v>
      </c>
      <c r="E40">
        <v>2.2193613917911099</v>
      </c>
      <c r="F40">
        <v>0.52336712292924037</v>
      </c>
      <c r="G40" s="2">
        <v>0.59736</v>
      </c>
    </row>
    <row r="41" spans="1:7" x14ac:dyDescent="0.35">
      <c r="A41">
        <f>20.406976744186*(96.2/90)</f>
        <v>21.812790697674419</v>
      </c>
      <c r="B41">
        <v>17.671144257454255</v>
      </c>
      <c r="C41" s="1">
        <v>19.745699999999999</v>
      </c>
      <c r="D41">
        <v>1.54146463609966</v>
      </c>
      <c r="E41">
        <v>2.2317013917911099</v>
      </c>
      <c r="F41">
        <v>0.53115712292924044</v>
      </c>
      <c r="G41" s="1">
        <v>0.59863999999999995</v>
      </c>
    </row>
    <row r="42" spans="1:7" x14ac:dyDescent="0.35">
      <c r="A42">
        <f>20.9302325581395*(96.2/90)</f>
        <v>22.372093023255815</v>
      </c>
      <c r="B42">
        <v>17.664024257454255</v>
      </c>
      <c r="C42" s="2">
        <v>19.712440000000001</v>
      </c>
      <c r="D42">
        <v>1.5816146360996601</v>
      </c>
      <c r="E42">
        <v>2.2439713917911099</v>
      </c>
      <c r="F42">
        <v>0.53896712292924043</v>
      </c>
      <c r="G42" s="2">
        <v>0.59989999999999999</v>
      </c>
    </row>
    <row r="43" spans="1:7" x14ac:dyDescent="0.35">
      <c r="A43">
        <f>21.453488372093*(96.2/90)</f>
        <v>22.93139534883721</v>
      </c>
      <c r="B43">
        <v>17.656704257454255</v>
      </c>
      <c r="C43" s="1">
        <v>19.67924</v>
      </c>
      <c r="D43">
        <v>1.6219046360996598</v>
      </c>
      <c r="E43">
        <v>2.2561713917911099</v>
      </c>
      <c r="F43">
        <v>0.54678712292924037</v>
      </c>
      <c r="G43" s="1">
        <v>0.60113000000000005</v>
      </c>
    </row>
    <row r="44" spans="1:7" x14ac:dyDescent="0.35">
      <c r="A44">
        <f>21.9767441860465*(96.2/90)</f>
        <v>23.490697674418609</v>
      </c>
      <c r="B44">
        <v>17.649204257454254</v>
      </c>
      <c r="C44" s="2">
        <v>19.646100000000001</v>
      </c>
      <c r="D44">
        <v>1.66232463609966</v>
      </c>
      <c r="E44">
        <v>2.2682913917911103</v>
      </c>
      <c r="F44">
        <v>0.55461712292924037</v>
      </c>
      <c r="G44" s="2">
        <v>0.60233999999999999</v>
      </c>
    </row>
    <row r="45" spans="1:7" x14ac:dyDescent="0.35">
      <c r="A45">
        <f>22.5*(96.2/90)</f>
        <v>24.050000000000004</v>
      </c>
      <c r="B45">
        <v>17.641514257454254</v>
      </c>
      <c r="C45" s="1">
        <v>19.613009999999999</v>
      </c>
      <c r="D45">
        <v>1.7028746360996601</v>
      </c>
      <c r="E45">
        <v>2.2803413917911102</v>
      </c>
      <c r="F45">
        <v>0.56245712292924044</v>
      </c>
      <c r="G45" s="1">
        <v>0.60353000000000001</v>
      </c>
    </row>
    <row r="46" spans="1:7" x14ac:dyDescent="0.35">
      <c r="A46">
        <f>23.0232558139535*(96.2/90)</f>
        <v>24.609302325581396</v>
      </c>
      <c r="B46">
        <v>17.633634257454254</v>
      </c>
      <c r="C46" s="2">
        <v>19.579969999999999</v>
      </c>
      <c r="D46">
        <v>1.7435546360996601</v>
      </c>
      <c r="E46">
        <v>2.2923313917911101</v>
      </c>
      <c r="F46">
        <v>0.57030712292924046</v>
      </c>
      <c r="G46" s="2">
        <v>0.60470000000000002</v>
      </c>
    </row>
    <row r="47" spans="1:7" x14ac:dyDescent="0.35">
      <c r="A47">
        <f>23.546511627907*(96.2/90)</f>
        <v>25.168604651162795</v>
      </c>
      <c r="B47">
        <v>17.625574257454254</v>
      </c>
      <c r="C47" s="1">
        <v>19.546990000000001</v>
      </c>
      <c r="D47">
        <v>1.7843646360996601</v>
      </c>
      <c r="E47">
        <v>2.30424139179111</v>
      </c>
      <c r="F47">
        <v>0.57817712292924039</v>
      </c>
      <c r="G47" s="1">
        <v>0.60584000000000005</v>
      </c>
    </row>
    <row r="48" spans="1:7" x14ac:dyDescent="0.35">
      <c r="A48">
        <f>24.0697674418605*(96.2/90)</f>
        <v>25.727906976744187</v>
      </c>
      <c r="B48">
        <v>17.617344257454256</v>
      </c>
      <c r="C48" s="2">
        <v>19.514050000000001</v>
      </c>
      <c r="D48">
        <v>1.8253146360996597</v>
      </c>
      <c r="E48">
        <v>2.3160913917911099</v>
      </c>
      <c r="F48">
        <v>0.58605712292924039</v>
      </c>
      <c r="G48" s="2">
        <v>0.60696000000000006</v>
      </c>
    </row>
    <row r="49" spans="1:7" x14ac:dyDescent="0.35">
      <c r="A49">
        <f>24.593023255814*(96.2/90)</f>
        <v>26.287209302325586</v>
      </c>
      <c r="B49">
        <v>17.608924257454255</v>
      </c>
      <c r="C49" s="1">
        <v>19.481159999999999</v>
      </c>
      <c r="D49">
        <v>1.8664046360996598</v>
      </c>
      <c r="E49">
        <v>2.3278813917911099</v>
      </c>
      <c r="F49">
        <v>0.59394712292924046</v>
      </c>
      <c r="G49" s="1">
        <v>0.60806000000000004</v>
      </c>
    </row>
    <row r="50" spans="1:7" x14ac:dyDescent="0.35">
      <c r="A50">
        <f>25.1162790697674*(96.2/90)</f>
        <v>26.846511627906978</v>
      </c>
      <c r="B50">
        <v>17.600334257454254</v>
      </c>
      <c r="C50" s="2">
        <v>19.448319999999999</v>
      </c>
      <c r="D50">
        <v>1.9076146360996598</v>
      </c>
      <c r="E50">
        <v>2.3395913917911102</v>
      </c>
      <c r="F50">
        <v>0.60184712292924047</v>
      </c>
      <c r="G50" s="2">
        <v>0.60914000000000001</v>
      </c>
    </row>
    <row r="51" spans="1:7" x14ac:dyDescent="0.35">
      <c r="A51">
        <f>25.6395348837209*(96.2/90)</f>
        <v>27.405813953488376</v>
      </c>
      <c r="B51">
        <v>17.591574257454255</v>
      </c>
      <c r="C51" s="1">
        <v>19.415520000000001</v>
      </c>
      <c r="D51">
        <v>1.9489646360996598</v>
      </c>
      <c r="E51">
        <v>2.3512513917911102</v>
      </c>
      <c r="F51">
        <v>0.60975712292924045</v>
      </c>
      <c r="G51" s="1">
        <v>0.61019000000000001</v>
      </c>
    </row>
    <row r="52" spans="1:7" x14ac:dyDescent="0.35">
      <c r="A52">
        <f>26.1627906976744*(96.2/90)</f>
        <v>27.965116279069772</v>
      </c>
      <c r="B52">
        <v>17.582634257454256</v>
      </c>
      <c r="C52" s="2">
        <v>19.382760000000001</v>
      </c>
      <c r="D52">
        <v>1.9904546360996598</v>
      </c>
      <c r="E52">
        <v>2.3628413917911102</v>
      </c>
      <c r="F52">
        <v>0.61768712292924044</v>
      </c>
      <c r="G52" s="2">
        <v>0.61121999999999999</v>
      </c>
    </row>
    <row r="53" spans="1:7" x14ac:dyDescent="0.35">
      <c r="A53">
        <f>26.6860465116279*(96.2/90)</f>
        <v>28.524418604651167</v>
      </c>
      <c r="B53">
        <v>17.573534257454256</v>
      </c>
      <c r="C53" s="1">
        <v>19.35004</v>
      </c>
      <c r="D53">
        <v>2.0320646360996597</v>
      </c>
      <c r="E53">
        <v>2.3743713917911102</v>
      </c>
      <c r="F53">
        <v>0.62562712292924039</v>
      </c>
      <c r="G53" s="1">
        <v>0.61224000000000001</v>
      </c>
    </row>
    <row r="54" spans="1:7" x14ac:dyDescent="0.35">
      <c r="A54">
        <f>27.2093023255814*(96.2/90)</f>
        <v>29.083720930232559</v>
      </c>
      <c r="B54">
        <v>17.564254257454255</v>
      </c>
      <c r="C54" s="2">
        <v>19.31737</v>
      </c>
      <c r="D54">
        <v>2.0738246360996597</v>
      </c>
      <c r="E54">
        <v>2.3858313917911103</v>
      </c>
      <c r="F54">
        <v>0.6335771229292404</v>
      </c>
      <c r="G54" s="2">
        <v>0.61323000000000005</v>
      </c>
    </row>
    <row r="55" spans="1:7" x14ac:dyDescent="0.35">
      <c r="A55">
        <f>27.7325581395349*(96.2/90)</f>
        <v>29.643023255813958</v>
      </c>
      <c r="B55">
        <v>17.554814257454254</v>
      </c>
      <c r="C55" s="1">
        <v>19.28473</v>
      </c>
      <c r="D55">
        <v>2.1157146360996597</v>
      </c>
      <c r="E55">
        <v>2.39724139179111</v>
      </c>
      <c r="F55">
        <v>0.64153712292924037</v>
      </c>
      <c r="G55" s="1">
        <v>0.61419999999999997</v>
      </c>
    </row>
    <row r="56" spans="1:7" x14ac:dyDescent="0.35">
      <c r="A56">
        <f>28.2558139534884*(96.2/90)</f>
        <v>30.20232558139535</v>
      </c>
      <c r="B56">
        <v>17.545214257454255</v>
      </c>
      <c r="C56" s="2">
        <v>19.252130000000001</v>
      </c>
      <c r="D56">
        <v>2.1577346360996601</v>
      </c>
      <c r="E56">
        <v>2.4085813917911101</v>
      </c>
      <c r="F56">
        <v>0.6495071229292404</v>
      </c>
      <c r="G56" s="2">
        <v>0.61514999999999997</v>
      </c>
    </row>
    <row r="57" spans="1:7" x14ac:dyDescent="0.35">
      <c r="A57">
        <f>28.7790697674419*(96.2/90)</f>
        <v>30.761627906976749</v>
      </c>
      <c r="B57">
        <v>17.535444257454255</v>
      </c>
      <c r="C57" s="1">
        <v>19.219570000000001</v>
      </c>
      <c r="D57">
        <v>2.1998946360996601</v>
      </c>
      <c r="E57">
        <v>2.4198713917911099</v>
      </c>
      <c r="F57">
        <v>0.65749712292924045</v>
      </c>
      <c r="G57" s="1">
        <v>0.61607999999999996</v>
      </c>
    </row>
    <row r="58" spans="1:7" x14ac:dyDescent="0.35">
      <c r="A58">
        <f>29.3023255813953*(96.2/90)</f>
        <v>31.32093023255814</v>
      </c>
      <c r="B58">
        <v>17.525514257454255</v>
      </c>
      <c r="C58" s="2">
        <v>19.18704</v>
      </c>
      <c r="D58">
        <v>2.24218463609966</v>
      </c>
      <c r="E58">
        <v>2.4311013917911102</v>
      </c>
      <c r="F58">
        <v>0.66548712292924039</v>
      </c>
      <c r="G58" s="2">
        <v>0.61699000000000004</v>
      </c>
    </row>
    <row r="59" spans="1:7" x14ac:dyDescent="0.35">
      <c r="A59">
        <f>29.8255813953488*(96.2/90)</f>
        <v>31.880232558139539</v>
      </c>
      <c r="B59">
        <v>17.515424257454253</v>
      </c>
      <c r="C59" s="1">
        <v>19.154540000000001</v>
      </c>
      <c r="D59">
        <v>2.2846146360996595</v>
      </c>
      <c r="E59">
        <v>2.44226139179111</v>
      </c>
      <c r="F59">
        <v>0.67349712292924047</v>
      </c>
      <c r="G59" s="1">
        <v>0.61787000000000003</v>
      </c>
    </row>
    <row r="60" spans="1:7" x14ac:dyDescent="0.35">
      <c r="A60">
        <f>30.3488372093023*(96.2/90)</f>
        <v>32.439534883720938</v>
      </c>
      <c r="B60">
        <v>17.505174257454254</v>
      </c>
      <c r="C60" s="2">
        <v>19.12208</v>
      </c>
      <c r="D60">
        <v>2.3271746360996604</v>
      </c>
      <c r="E60">
        <v>2.45338139179111</v>
      </c>
      <c r="F60">
        <v>0.68151712292924038</v>
      </c>
      <c r="G60" s="2">
        <v>0.61873999999999996</v>
      </c>
    </row>
    <row r="61" spans="1:7" x14ac:dyDescent="0.35">
      <c r="A61">
        <f>30.8720930232558*(96.2/90)</f>
        <v>32.998837209302323</v>
      </c>
      <c r="B61">
        <v>17.494764257454253</v>
      </c>
      <c r="C61" s="1">
        <v>19.089649999999999</v>
      </c>
      <c r="D61">
        <v>2.3698846360996599</v>
      </c>
      <c r="E61">
        <v>2.46443139179111</v>
      </c>
      <c r="F61">
        <v>0.68955712292924043</v>
      </c>
      <c r="G61" s="1">
        <v>0.61958999999999997</v>
      </c>
    </row>
    <row r="62" spans="1:7" x14ac:dyDescent="0.35">
      <c r="A62">
        <f>31.3953488372093*(96.2/90)</f>
        <v>33.558139534883722</v>
      </c>
      <c r="B62">
        <v>17.484204257454255</v>
      </c>
      <c r="C62" s="2">
        <v>19.05725</v>
      </c>
      <c r="D62">
        <v>2.4127246360996599</v>
      </c>
      <c r="E62">
        <v>2.4754313917911102</v>
      </c>
      <c r="F62">
        <v>0.69759712292924037</v>
      </c>
      <c r="G62" s="2">
        <v>0.62041999999999997</v>
      </c>
    </row>
    <row r="63" spans="1:7" x14ac:dyDescent="0.35">
      <c r="A63">
        <f>31.9186046511628*(96.2/90)</f>
        <v>34.117441860465121</v>
      </c>
      <c r="B63">
        <v>17.473484257454256</v>
      </c>
      <c r="C63" s="1">
        <v>19.02488</v>
      </c>
      <c r="D63">
        <v>2.4556946360996603</v>
      </c>
      <c r="E63">
        <v>2.48638139179111</v>
      </c>
      <c r="F63">
        <v>0.70564712292924037</v>
      </c>
      <c r="G63" s="1">
        <v>0.62122999999999995</v>
      </c>
    </row>
    <row r="64" spans="1:7" x14ac:dyDescent="0.35">
      <c r="A64">
        <f>32.4418604651163*(96.2/90)</f>
        <v>34.676744186046513</v>
      </c>
      <c r="B64">
        <v>17.462614257454256</v>
      </c>
      <c r="C64" s="2">
        <v>18.992540000000002</v>
      </c>
      <c r="D64">
        <v>2.4988046360996599</v>
      </c>
      <c r="E64">
        <v>2.4972713917911102</v>
      </c>
      <c r="F64">
        <v>0.71371712292924039</v>
      </c>
      <c r="G64" s="2">
        <v>0.62200999999999995</v>
      </c>
    </row>
    <row r="65" spans="1:7" x14ac:dyDescent="0.35">
      <c r="A65">
        <f>32.9651162790698*(96.2/90)</f>
        <v>35.236046511627912</v>
      </c>
      <c r="B65">
        <v>17.451594257454254</v>
      </c>
      <c r="C65" s="1">
        <v>18.96022</v>
      </c>
      <c r="D65">
        <v>2.5420546360996603</v>
      </c>
      <c r="E65">
        <v>2.5081013917911101</v>
      </c>
      <c r="F65">
        <v>0.72179712292924036</v>
      </c>
      <c r="G65" s="1">
        <v>0.62278</v>
      </c>
    </row>
    <row r="66" spans="1:7" x14ac:dyDescent="0.35">
      <c r="A66">
        <f>33.4883720930233*(96.2/90)</f>
        <v>35.79534883720931</v>
      </c>
      <c r="B66">
        <v>17.440414257454254</v>
      </c>
      <c r="C66" s="2">
        <v>18.92793</v>
      </c>
      <c r="D66">
        <v>2.5854446360996599</v>
      </c>
      <c r="E66">
        <v>2.5188913917911102</v>
      </c>
      <c r="F66">
        <v>0.72988712292924041</v>
      </c>
      <c r="G66" s="2">
        <v>0.62353000000000003</v>
      </c>
    </row>
    <row r="67" spans="1:7" x14ac:dyDescent="0.35">
      <c r="A67">
        <f>34.0116279069767*(96.2/90)</f>
        <v>36.354651162790695</v>
      </c>
      <c r="B67">
        <v>17.429094257454256</v>
      </c>
      <c r="C67" s="1">
        <v>18.895669999999999</v>
      </c>
      <c r="D67">
        <v>2.6289746360996595</v>
      </c>
      <c r="E67">
        <v>2.5296213917911099</v>
      </c>
      <c r="F67">
        <v>0.73799712292924047</v>
      </c>
      <c r="G67" s="1">
        <v>0.62426000000000004</v>
      </c>
    </row>
    <row r="68" spans="1:7" x14ac:dyDescent="0.35">
      <c r="A68">
        <f>34.5348837209302*(96.2/90)</f>
        <v>36.913953488372094</v>
      </c>
      <c r="B68">
        <v>17.417624257454253</v>
      </c>
      <c r="C68" s="2">
        <v>18.863430000000001</v>
      </c>
      <c r="D68">
        <v>2.6726346360996596</v>
      </c>
      <c r="E68">
        <v>2.5403013917911101</v>
      </c>
      <c r="F68">
        <v>0.74610712292924042</v>
      </c>
      <c r="G68" s="2">
        <v>0.62497000000000003</v>
      </c>
    </row>
    <row r="69" spans="1:7" x14ac:dyDescent="0.35">
      <c r="A69">
        <f>35.0581395348837*(96.2/90)</f>
        <v>37.473255813953493</v>
      </c>
      <c r="B69">
        <v>17.406004257454253</v>
      </c>
      <c r="C69" s="1">
        <v>18.831209999999999</v>
      </c>
      <c r="D69">
        <v>2.7164346360996596</v>
      </c>
      <c r="E69">
        <v>2.5509313917911101</v>
      </c>
      <c r="F69">
        <v>0.75423712292924039</v>
      </c>
      <c r="G69" s="1">
        <v>0.62566999999999995</v>
      </c>
    </row>
    <row r="70" spans="1:7" x14ac:dyDescent="0.35">
      <c r="A70">
        <f>35.5813953488372*(96.2/90)</f>
        <v>38.032558139534892</v>
      </c>
      <c r="B70">
        <v>17.394244257454254</v>
      </c>
      <c r="C70" s="2">
        <v>18.799019999999999</v>
      </c>
      <c r="D70">
        <v>2.7603746360996597</v>
      </c>
      <c r="E70">
        <v>2.56150139179111</v>
      </c>
      <c r="F70">
        <v>0.76236712292924047</v>
      </c>
      <c r="G70" s="2">
        <v>0.62634000000000001</v>
      </c>
    </row>
    <row r="71" spans="1:7" x14ac:dyDescent="0.35">
      <c r="A71">
        <f>36.1046511627907*(96.2/90)</f>
        <v>38.591860465116284</v>
      </c>
      <c r="B71">
        <v>17.382334257454254</v>
      </c>
      <c r="C71" s="1">
        <v>18.766839999999998</v>
      </c>
      <c r="D71">
        <v>2.8044546360996598</v>
      </c>
      <c r="E71">
        <v>2.5720313917911102</v>
      </c>
      <c r="F71">
        <v>0.77051712292924046</v>
      </c>
      <c r="G71" s="1">
        <v>0.62699000000000005</v>
      </c>
    </row>
    <row r="72" spans="1:7" x14ac:dyDescent="0.35">
      <c r="A72">
        <f>36.6279069767442*(96.2/90)</f>
        <v>39.151162790697676</v>
      </c>
      <c r="B72">
        <v>17.370284257454255</v>
      </c>
      <c r="C72" s="2">
        <v>18.734690000000001</v>
      </c>
      <c r="D72">
        <v>2.84867463609966</v>
      </c>
      <c r="E72">
        <v>2.58251139179111</v>
      </c>
      <c r="F72">
        <v>0.77868712292924047</v>
      </c>
      <c r="G72" s="2">
        <v>0.62763000000000002</v>
      </c>
    </row>
    <row r="73" spans="1:7" x14ac:dyDescent="0.35">
      <c r="A73">
        <f>37.1511627906977*(96.2/90)</f>
        <v>39.710465116279074</v>
      </c>
      <c r="B73">
        <v>17.358084257454255</v>
      </c>
      <c r="C73" s="1">
        <v>18.702559999999998</v>
      </c>
      <c r="D73">
        <v>2.8930346360996602</v>
      </c>
      <c r="E73">
        <v>2.5929413917911099</v>
      </c>
      <c r="F73">
        <v>0.78685712292924037</v>
      </c>
      <c r="G73" s="1">
        <v>0.62824000000000002</v>
      </c>
    </row>
    <row r="74" spans="1:7" x14ac:dyDescent="0.35">
      <c r="A74">
        <f>37.6744186046512*(96.2/90)</f>
        <v>40.269767441860473</v>
      </c>
      <c r="B74">
        <v>17.345754257454253</v>
      </c>
      <c r="C74" s="2">
        <v>18.670439999999999</v>
      </c>
      <c r="D74">
        <v>2.9375346360996595</v>
      </c>
      <c r="E74">
        <v>2.60332139179111</v>
      </c>
      <c r="F74">
        <v>0.79503712292924045</v>
      </c>
      <c r="G74" s="2">
        <v>0.62883999999999995</v>
      </c>
    </row>
    <row r="75" spans="1:7" x14ac:dyDescent="0.35">
      <c r="A75">
        <f>38.1976744186046*(96.2/90)</f>
        <v>40.829069767441865</v>
      </c>
      <c r="B75">
        <v>17.333274257454253</v>
      </c>
      <c r="C75" s="1">
        <v>18.638339999999999</v>
      </c>
      <c r="D75">
        <v>2.9821746360996597</v>
      </c>
      <c r="E75">
        <v>2.6136513917911102</v>
      </c>
      <c r="F75">
        <v>0.80323712292924043</v>
      </c>
      <c r="G75" s="1">
        <v>0.62941999999999998</v>
      </c>
    </row>
    <row r="76" spans="1:7" x14ac:dyDescent="0.35">
      <c r="A76">
        <f>38.7209302325581*(96.2/90)</f>
        <v>41.388372093023257</v>
      </c>
      <c r="B76">
        <v>17.320654257454255</v>
      </c>
      <c r="C76" s="2">
        <v>18.606259999999999</v>
      </c>
      <c r="D76">
        <v>3.02695463609966</v>
      </c>
      <c r="E76">
        <v>2.6239413917911101</v>
      </c>
      <c r="F76">
        <v>0.81144712292924037</v>
      </c>
      <c r="G76" s="2">
        <v>0.62997999999999998</v>
      </c>
    </row>
    <row r="77" spans="1:7" x14ac:dyDescent="0.35">
      <c r="A77">
        <f>39.2441860465116*(96.2/90)</f>
        <v>41.947674418604656</v>
      </c>
      <c r="B77">
        <v>17.307904257454254</v>
      </c>
      <c r="C77" s="1">
        <v>18.574200000000001</v>
      </c>
      <c r="D77">
        <v>3.0718846360996599</v>
      </c>
      <c r="E77">
        <v>2.6341813917911101</v>
      </c>
      <c r="F77">
        <v>0.81966712292924038</v>
      </c>
      <c r="G77" s="1">
        <v>0.63051999999999997</v>
      </c>
    </row>
    <row r="78" spans="1:7" x14ac:dyDescent="0.35">
      <c r="A78">
        <f>39.7674418604651*(96.2/90)</f>
        <v>42.506976744186048</v>
      </c>
      <c r="B78">
        <v>17.295014257454255</v>
      </c>
      <c r="C78" s="2">
        <v>18.542149999999999</v>
      </c>
      <c r="D78">
        <v>3.1169446360996602</v>
      </c>
      <c r="E78">
        <v>2.6443713917911102</v>
      </c>
      <c r="F78">
        <v>0.82789712292924034</v>
      </c>
      <c r="G78" s="2">
        <v>0.63105</v>
      </c>
    </row>
    <row r="79" spans="1:7" x14ac:dyDescent="0.35">
      <c r="A79">
        <f>40.2906976744186*(96.2/90)</f>
        <v>43.066279069767447</v>
      </c>
      <c r="B79">
        <v>17.281984257454255</v>
      </c>
      <c r="C79" s="1">
        <v>18.510120000000001</v>
      </c>
      <c r="D79">
        <v>3.1621446360996597</v>
      </c>
      <c r="E79">
        <v>2.6545213917911101</v>
      </c>
      <c r="F79">
        <v>0.83613712292924036</v>
      </c>
      <c r="G79" s="1">
        <v>0.63156000000000001</v>
      </c>
    </row>
    <row r="80" spans="1:7" x14ac:dyDescent="0.35">
      <c r="A80">
        <f>40.8139534883721*(96.2/90)</f>
        <v>43.625581395348838</v>
      </c>
      <c r="B80">
        <v>17.268814257454256</v>
      </c>
      <c r="C80" s="2">
        <v>18.478100000000001</v>
      </c>
      <c r="D80">
        <v>3.2074946360996597</v>
      </c>
      <c r="E80">
        <v>2.6646213917911101</v>
      </c>
      <c r="F80">
        <v>0.84439712292924052</v>
      </c>
      <c r="G80" s="2">
        <v>0.63204000000000005</v>
      </c>
    </row>
    <row r="81" spans="1:7" x14ac:dyDescent="0.35">
      <c r="A81">
        <f>41.3372093023256*(96.2/90)</f>
        <v>44.184883720930237</v>
      </c>
      <c r="B81">
        <v>17.255514257454255</v>
      </c>
      <c r="C81" s="1">
        <v>18.446090000000002</v>
      </c>
      <c r="D81">
        <v>3.2529846360996597</v>
      </c>
      <c r="E81">
        <v>2.6746813917911099</v>
      </c>
      <c r="F81">
        <v>0.85265712292924045</v>
      </c>
      <c r="G81" s="1">
        <v>0.63251000000000002</v>
      </c>
    </row>
    <row r="82" spans="1:7" x14ac:dyDescent="0.35">
      <c r="A82">
        <f>41.8604651162791*(96.2/90)</f>
        <v>44.744186046511629</v>
      </c>
      <c r="B82">
        <v>17.242084257454255</v>
      </c>
      <c r="C82" s="2">
        <v>18.414100000000001</v>
      </c>
      <c r="D82">
        <v>3.2986146360996598</v>
      </c>
      <c r="E82">
        <v>2.6846913917911102</v>
      </c>
      <c r="F82">
        <v>0.86093712292924052</v>
      </c>
      <c r="G82" s="2">
        <v>0.63297000000000003</v>
      </c>
    </row>
    <row r="83" spans="1:7" x14ac:dyDescent="0.35">
      <c r="A83">
        <f>42.3837209302326*(96.2/90)</f>
        <v>45.303488372093028</v>
      </c>
      <c r="B83">
        <v>17.228514257454254</v>
      </c>
      <c r="C83" s="1">
        <v>18.382110000000001</v>
      </c>
      <c r="D83">
        <v>3.3443846360996599</v>
      </c>
      <c r="E83">
        <v>2.6946613917911102</v>
      </c>
      <c r="F83">
        <v>0.86922712292924043</v>
      </c>
      <c r="G83" s="1">
        <v>0.63339999999999996</v>
      </c>
    </row>
    <row r="84" spans="1:7" x14ac:dyDescent="0.35">
      <c r="A84">
        <f>42.906976744186*(96.2/90)</f>
        <v>45.86279069767442</v>
      </c>
      <c r="B84">
        <v>17.214814257454254</v>
      </c>
      <c r="C84" s="2">
        <v>18.35014</v>
      </c>
      <c r="D84">
        <v>3.3903046360996596</v>
      </c>
      <c r="E84">
        <v>2.70459139179111</v>
      </c>
      <c r="F84">
        <v>0.8775271229292404</v>
      </c>
      <c r="G84" s="2">
        <v>0.63382000000000005</v>
      </c>
    </row>
    <row r="85" spans="1:7" x14ac:dyDescent="0.35">
      <c r="A85">
        <f>43.4302325581395*(96.2/90)</f>
        <v>46.422093023255819</v>
      </c>
      <c r="B85">
        <v>17.200984257454255</v>
      </c>
      <c r="C85" s="1">
        <v>18.318180000000002</v>
      </c>
      <c r="D85">
        <v>3.4363646360996603</v>
      </c>
      <c r="E85">
        <v>2.7144713917911099</v>
      </c>
      <c r="F85">
        <v>0.8858471229292405</v>
      </c>
      <c r="G85" s="1">
        <v>0.63422000000000001</v>
      </c>
    </row>
    <row r="86" spans="1:7" x14ac:dyDescent="0.35">
      <c r="A86">
        <f>43.953488372093*(96.2/90)</f>
        <v>46.981395348837218</v>
      </c>
      <c r="B86">
        <v>17.187024257454254</v>
      </c>
      <c r="C86" s="2">
        <v>18.28623</v>
      </c>
      <c r="D86">
        <v>3.48256463609966</v>
      </c>
      <c r="E86">
        <v>2.7243113917911099</v>
      </c>
      <c r="F86">
        <v>0.89416712292924039</v>
      </c>
      <c r="G86" s="2">
        <v>0.63460000000000005</v>
      </c>
    </row>
    <row r="87" spans="1:7" x14ac:dyDescent="0.35">
      <c r="A87">
        <f>44.4767441860465*(96.2/90)</f>
        <v>47.54069767441861</v>
      </c>
      <c r="B87">
        <v>17.172934257454255</v>
      </c>
      <c r="C87" s="1">
        <v>18.254290000000001</v>
      </c>
      <c r="D87">
        <v>3.5289146360996595</v>
      </c>
      <c r="E87">
        <v>2.7341113917911102</v>
      </c>
      <c r="F87">
        <v>0.9025071229292404</v>
      </c>
      <c r="G87" s="1">
        <v>0.63495999999999997</v>
      </c>
    </row>
    <row r="88" spans="1:7" x14ac:dyDescent="0.35">
      <c r="A88">
        <f>45*(96.2/90)</f>
        <v>48.100000000000009</v>
      </c>
      <c r="B88">
        <v>17.158704257454254</v>
      </c>
      <c r="C88" s="2">
        <v>18.222349999999999</v>
      </c>
      <c r="D88">
        <v>3.5754046360996599</v>
      </c>
      <c r="E88">
        <v>2.7438713917911102</v>
      </c>
      <c r="F88">
        <v>0.91085712292924048</v>
      </c>
      <c r="G88" s="2">
        <v>0.63531000000000004</v>
      </c>
    </row>
    <row r="89" spans="1:7" x14ac:dyDescent="0.35">
      <c r="A89">
        <f>45.5232558139535*(96.2/90)</f>
        <v>48.6593023255814</v>
      </c>
      <c r="B89">
        <v>17.144354257454253</v>
      </c>
      <c r="C89" s="1">
        <v>18.190429999999999</v>
      </c>
      <c r="D89">
        <v>3.6220346360996603</v>
      </c>
      <c r="E89">
        <v>2.7535913917911099</v>
      </c>
      <c r="F89">
        <v>0.9192171229292404</v>
      </c>
      <c r="G89" s="1">
        <v>0.63563999999999998</v>
      </c>
    </row>
    <row r="90" spans="1:7" x14ac:dyDescent="0.35">
      <c r="A90">
        <f>46.046511627907*(96.2/90)</f>
        <v>49.218604651162792</v>
      </c>
      <c r="B90">
        <v>17.129884257454254</v>
      </c>
      <c r="C90" s="2">
        <v>18.15851</v>
      </c>
      <c r="D90">
        <v>3.6688146360996603</v>
      </c>
      <c r="E90">
        <v>2.7632713917911103</v>
      </c>
      <c r="F90">
        <v>0.92758712292924039</v>
      </c>
      <c r="G90" s="2">
        <v>0.63595000000000002</v>
      </c>
    </row>
    <row r="91" spans="1:7" x14ac:dyDescent="0.35">
      <c r="A91">
        <f>46.5697674418605*(96.2/90)</f>
        <v>49.777906976744191</v>
      </c>
      <c r="B91">
        <v>17.115274257454253</v>
      </c>
      <c r="C91" s="1">
        <v>18.1266</v>
      </c>
      <c r="D91">
        <v>3.71574463609966</v>
      </c>
      <c r="E91">
        <v>2.7729013917911098</v>
      </c>
      <c r="F91">
        <v>0.93596712292924045</v>
      </c>
      <c r="G91" s="1">
        <v>0.63624000000000003</v>
      </c>
    </row>
    <row r="92" spans="1:7" x14ac:dyDescent="0.35">
      <c r="A92">
        <f>47.093023255814*(96.2/90)</f>
        <v>50.33720930232559</v>
      </c>
      <c r="B92">
        <v>17.100544257454256</v>
      </c>
      <c r="C92" s="2">
        <v>18.09469</v>
      </c>
      <c r="D92">
        <v>3.7628146360996597</v>
      </c>
      <c r="E92">
        <v>2.7825013917911101</v>
      </c>
      <c r="F92">
        <v>0.94436712292924041</v>
      </c>
      <c r="G92" s="2">
        <v>0.63651999999999997</v>
      </c>
    </row>
    <row r="93" spans="1:7" x14ac:dyDescent="0.35">
      <c r="A93">
        <f>47.6162790697674*(96.2/90)</f>
        <v>50.896511627906982</v>
      </c>
      <c r="B93">
        <v>17.085694257454254</v>
      </c>
      <c r="C93" s="1">
        <v>18.06279</v>
      </c>
      <c r="D93">
        <v>3.8100246360996604</v>
      </c>
      <c r="E93">
        <v>2.7920613917911101</v>
      </c>
      <c r="F93">
        <v>0.95277712292924044</v>
      </c>
      <c r="G93" s="1">
        <v>0.63678000000000001</v>
      </c>
    </row>
    <row r="94" spans="1:7" x14ac:dyDescent="0.35">
      <c r="A94">
        <f>48.1395348837209*(96.2/90)</f>
        <v>51.455813953488374</v>
      </c>
      <c r="B94">
        <v>17.070704257454256</v>
      </c>
      <c r="C94" s="2">
        <v>18.030899999999999</v>
      </c>
      <c r="D94">
        <v>3.8573946360996603</v>
      </c>
      <c r="E94">
        <v>2.8015813917911099</v>
      </c>
      <c r="F94">
        <v>0.96118712292924047</v>
      </c>
      <c r="G94" s="2">
        <v>0.63702000000000003</v>
      </c>
    </row>
    <row r="95" spans="1:7" x14ac:dyDescent="0.35">
      <c r="A95">
        <f>48.6627906976744*(96.2/90)</f>
        <v>52.015116279069773</v>
      </c>
      <c r="B95">
        <v>17.055604257454256</v>
      </c>
      <c r="C95" s="1">
        <v>17.998999999999999</v>
      </c>
      <c r="D95">
        <v>3.9048946360996597</v>
      </c>
      <c r="E95">
        <v>2.8110513917911102</v>
      </c>
      <c r="F95">
        <v>0.9696171229292404</v>
      </c>
      <c r="G95" s="1">
        <v>0.63724999999999998</v>
      </c>
    </row>
    <row r="96" spans="1:7" x14ac:dyDescent="0.35">
      <c r="A96">
        <f>49.1860465116279*(96.2/90)</f>
        <v>52.574418604651171</v>
      </c>
      <c r="B96">
        <v>17.040374257454253</v>
      </c>
      <c r="C96" s="2">
        <v>17.967120000000001</v>
      </c>
      <c r="D96">
        <v>3.9525546360996602</v>
      </c>
      <c r="E96">
        <v>2.8205013917911099</v>
      </c>
      <c r="F96">
        <v>0.97806712292924047</v>
      </c>
      <c r="G96" s="2">
        <v>0.63746000000000003</v>
      </c>
    </row>
    <row r="97" spans="1:7" x14ac:dyDescent="0.35">
      <c r="A97">
        <f>49.7093023255814*(96.2/90)</f>
        <v>53.133720930232563</v>
      </c>
      <c r="B97">
        <v>17.025024257454255</v>
      </c>
      <c r="C97" s="1">
        <v>17.935230000000001</v>
      </c>
      <c r="D97">
        <v>4.0003546360996598</v>
      </c>
      <c r="E97">
        <v>2.8299013917911102</v>
      </c>
      <c r="F97">
        <v>0.98651712292924032</v>
      </c>
      <c r="G97" s="1">
        <v>0.63765000000000005</v>
      </c>
    </row>
    <row r="98" spans="1:7" x14ac:dyDescent="0.35">
      <c r="A98">
        <f>50.2325581395349*(96.2/90)</f>
        <v>53.693023255813955</v>
      </c>
      <c r="B98">
        <v>17.009544257454255</v>
      </c>
      <c r="C98" s="2">
        <v>17.90335</v>
      </c>
      <c r="D98">
        <v>4.04830463609966</v>
      </c>
      <c r="E98">
        <v>2.8392713917911099</v>
      </c>
      <c r="F98">
        <v>0.99497712292924045</v>
      </c>
      <c r="G98" s="2">
        <v>0.63782000000000005</v>
      </c>
    </row>
    <row r="99" spans="1:7" x14ac:dyDescent="0.35">
      <c r="A99">
        <f>50.7558139534884*(96.2/90)</f>
        <v>54.252325581395354</v>
      </c>
      <c r="B99">
        <v>16.993954257454256</v>
      </c>
      <c r="C99" s="1">
        <v>17.871479999999998</v>
      </c>
      <c r="D99">
        <v>4.0963946360996601</v>
      </c>
      <c r="E99">
        <v>2.8486013917911102</v>
      </c>
      <c r="F99">
        <v>1.0034571229292406</v>
      </c>
      <c r="G99" s="1">
        <v>0.63797999999999999</v>
      </c>
    </row>
    <row r="100" spans="1:7" x14ac:dyDescent="0.35">
      <c r="A100">
        <f>51.2790697674419*(96.2/90)</f>
        <v>54.811627906976753</v>
      </c>
      <c r="B100">
        <v>16.978234257454254</v>
      </c>
      <c r="C100" s="2">
        <v>17.839600000000001</v>
      </c>
      <c r="D100">
        <v>4.1446446360996596</v>
      </c>
      <c r="E100">
        <v>2.8578913917911102</v>
      </c>
      <c r="F100">
        <v>1.0119471229292403</v>
      </c>
      <c r="G100" s="2">
        <v>0.63812000000000002</v>
      </c>
    </row>
    <row r="101" spans="1:7" x14ac:dyDescent="0.35">
      <c r="A101">
        <f>51.8023255813953*(96.2/90)</f>
        <v>55.370930232558138</v>
      </c>
      <c r="B101">
        <v>16.962394257454253</v>
      </c>
      <c r="C101" s="1">
        <v>17.807729999999999</v>
      </c>
      <c r="D101">
        <v>4.19303463609966</v>
      </c>
      <c r="E101">
        <v>2.8671413917911099</v>
      </c>
      <c r="F101">
        <v>1.0204471229292404</v>
      </c>
      <c r="G101" s="1">
        <v>0.63824000000000003</v>
      </c>
    </row>
    <row r="102" spans="1:7" x14ac:dyDescent="0.35">
      <c r="A102">
        <f>52.3255813953488*(96.2/90)</f>
        <v>55.930232558139544</v>
      </c>
      <c r="B102">
        <v>16.946434257454253</v>
      </c>
      <c r="C102" s="2">
        <v>17.775849999999998</v>
      </c>
      <c r="D102">
        <v>4.24157463609966</v>
      </c>
      <c r="E102">
        <v>2.8763613917911099</v>
      </c>
      <c r="F102">
        <v>1.0289571229292402</v>
      </c>
      <c r="G102" s="2">
        <v>0.63834999999999997</v>
      </c>
    </row>
    <row r="103" spans="1:7" x14ac:dyDescent="0.35">
      <c r="A103">
        <f>52.8488372093023*(96.2/90)</f>
        <v>56.489534883720935</v>
      </c>
      <c r="B103">
        <v>16.930364257454254</v>
      </c>
      <c r="C103" s="1">
        <v>17.743980000000001</v>
      </c>
      <c r="D103">
        <v>4.2902546360996601</v>
      </c>
      <c r="E103">
        <v>2.8855513917911102</v>
      </c>
      <c r="F103">
        <v>1.0374871229292406</v>
      </c>
      <c r="G103" s="1">
        <v>0.63844000000000001</v>
      </c>
    </row>
    <row r="104" spans="1:7" x14ac:dyDescent="0.35">
      <c r="A104">
        <f>53.3720930232558*(96.2/90)</f>
        <v>57.048837209302334</v>
      </c>
      <c r="B104">
        <v>16.914164257454253</v>
      </c>
      <c r="C104" s="2">
        <v>17.712109999999999</v>
      </c>
      <c r="D104">
        <v>4.3390946360996603</v>
      </c>
      <c r="E104">
        <v>2.8947013917911102</v>
      </c>
      <c r="F104">
        <v>1.0460171229292405</v>
      </c>
      <c r="G104" s="2">
        <v>0.63851000000000002</v>
      </c>
    </row>
    <row r="105" spans="1:7" x14ac:dyDescent="0.35">
      <c r="A105">
        <f>53.8953488372093*(96.2/90)</f>
        <v>57.608139534883726</v>
      </c>
      <c r="B105">
        <v>16.897854257454256</v>
      </c>
      <c r="C105" s="1">
        <v>17.680230000000002</v>
      </c>
      <c r="D105">
        <v>4.3880746360996596</v>
      </c>
      <c r="E105">
        <v>2.9038113917911099</v>
      </c>
      <c r="F105">
        <v>1.0545671229292406</v>
      </c>
      <c r="G105" s="1">
        <v>0.63856999999999997</v>
      </c>
    </row>
    <row r="106" spans="1:7" x14ac:dyDescent="0.35">
      <c r="A106">
        <f>54.4186046511628*(96.2/90)</f>
        <v>58.167441860465118</v>
      </c>
      <c r="B106">
        <v>16.881424257454256</v>
      </c>
      <c r="C106" s="2">
        <v>17.64836</v>
      </c>
      <c r="D106">
        <v>4.43721463609966</v>
      </c>
      <c r="E106">
        <v>2.9128913917911099</v>
      </c>
      <c r="F106">
        <v>1.0631171229292402</v>
      </c>
      <c r="G106" s="2">
        <v>0.63861000000000001</v>
      </c>
    </row>
    <row r="107" spans="1:7" x14ac:dyDescent="0.35">
      <c r="A107">
        <f>54.9418604651163*(96.2/90)</f>
        <v>58.726744186046517</v>
      </c>
      <c r="B107">
        <v>16.864874257454254</v>
      </c>
      <c r="C107" s="1">
        <v>17.616489999999999</v>
      </c>
      <c r="D107">
        <v>4.4864946360996596</v>
      </c>
      <c r="E107">
        <v>2.9219413917911101</v>
      </c>
      <c r="F107">
        <v>1.0716871229292404</v>
      </c>
      <c r="G107" s="1">
        <v>0.63863000000000003</v>
      </c>
    </row>
    <row r="108" spans="1:7" x14ac:dyDescent="0.35">
      <c r="A108">
        <f>55.4651162790698*(96.2/90)</f>
        <v>59.286046511627916</v>
      </c>
      <c r="B108">
        <v>16.848204257454256</v>
      </c>
      <c r="C108" s="2">
        <v>17.584610000000001</v>
      </c>
      <c r="D108">
        <v>4.5359246360996597</v>
      </c>
      <c r="E108">
        <v>2.9309513917911101</v>
      </c>
      <c r="F108">
        <v>1.0802771229292403</v>
      </c>
      <c r="G108" s="2">
        <v>0.63863999999999999</v>
      </c>
    </row>
    <row r="109" spans="1:7" x14ac:dyDescent="0.35">
      <c r="A109">
        <f>55.9883720930233*(96.2/90)</f>
        <v>59.845348837209301</v>
      </c>
      <c r="B109">
        <v>16.831424257454255</v>
      </c>
      <c r="C109" s="1">
        <v>17.55273</v>
      </c>
      <c r="D109">
        <v>4.5855146360996599</v>
      </c>
      <c r="E109">
        <v>2.9399213917911102</v>
      </c>
      <c r="F109">
        <v>1.0888671229292406</v>
      </c>
      <c r="G109" s="1">
        <v>0.63863000000000003</v>
      </c>
    </row>
    <row r="110" spans="1:7" x14ac:dyDescent="0.35">
      <c r="A110">
        <f>56.5116279069767*(96.2/90)</f>
        <v>60.404651162790699</v>
      </c>
      <c r="B110">
        <v>16.814534257454255</v>
      </c>
      <c r="C110" s="2">
        <v>17.520849999999999</v>
      </c>
      <c r="D110">
        <v>4.6352446360996602</v>
      </c>
      <c r="E110">
        <v>2.9488713917911102</v>
      </c>
      <c r="F110">
        <v>1.0974671229292405</v>
      </c>
      <c r="G110" s="2">
        <v>0.63859999999999995</v>
      </c>
    </row>
    <row r="111" spans="1:7" x14ac:dyDescent="0.35">
      <c r="A111">
        <f>57.0348837209302*(96.2/90)</f>
        <v>60.963953488372098</v>
      </c>
      <c r="B111">
        <v>16.797524257454256</v>
      </c>
      <c r="C111" s="1">
        <v>17.488969999999998</v>
      </c>
      <c r="D111">
        <v>4.6851246360996601</v>
      </c>
      <c r="E111">
        <v>2.95778139179111</v>
      </c>
      <c r="F111">
        <v>1.1060871229292406</v>
      </c>
      <c r="G111" s="1">
        <v>0.63856000000000002</v>
      </c>
    </row>
    <row r="112" spans="1:7" x14ac:dyDescent="0.35">
      <c r="A112">
        <f>57.5581395348837*(96.2/90)</f>
        <v>61.523255813953497</v>
      </c>
      <c r="B112">
        <v>16.780394257454255</v>
      </c>
      <c r="C112" s="2">
        <v>17.457080000000001</v>
      </c>
      <c r="D112">
        <v>4.7351546360996597</v>
      </c>
      <c r="E112">
        <v>2.96666139179111</v>
      </c>
      <c r="F112">
        <v>1.1147171229292403</v>
      </c>
      <c r="G112" s="2">
        <v>0.63849999999999996</v>
      </c>
    </row>
    <row r="113" spans="1:7" x14ac:dyDescent="0.35">
      <c r="A113">
        <f>58.0813953488372*(96.2/90)</f>
        <v>62.082558139534896</v>
      </c>
      <c r="B113">
        <v>16.763154257454254</v>
      </c>
      <c r="C113" s="1">
        <v>17.4252</v>
      </c>
      <c r="D113">
        <v>4.7853446360996603</v>
      </c>
      <c r="E113">
        <v>2.9755013917911102</v>
      </c>
      <c r="F113">
        <v>1.1233571229292405</v>
      </c>
      <c r="G113" s="1">
        <v>0.63843000000000005</v>
      </c>
    </row>
    <row r="114" spans="1:7" x14ac:dyDescent="0.35">
      <c r="A114">
        <f>58.6046511627907*(96.2/90)</f>
        <v>62.641860465116281</v>
      </c>
      <c r="B114">
        <v>16.745804257454253</v>
      </c>
      <c r="C114" s="2">
        <v>17.3933</v>
      </c>
      <c r="D114">
        <v>4.8356746360996601</v>
      </c>
      <c r="E114">
        <v>2.9843213917911102</v>
      </c>
      <c r="F114">
        <v>1.1320071229292403</v>
      </c>
      <c r="G114" s="2">
        <v>0.63834000000000002</v>
      </c>
    </row>
    <row r="115" spans="1:7" x14ac:dyDescent="0.35">
      <c r="A115">
        <f>59.1279069767442*(96.2/90)</f>
        <v>63.20116279069768</v>
      </c>
      <c r="B115">
        <v>16.728344257454253</v>
      </c>
      <c r="C115" s="1">
        <v>17.361409999999999</v>
      </c>
      <c r="D115">
        <v>4.88616463609966</v>
      </c>
      <c r="E115">
        <v>2.99310139179111</v>
      </c>
      <c r="F115">
        <v>1.1406671229292402</v>
      </c>
      <c r="G115" s="1">
        <v>0.63822999999999996</v>
      </c>
    </row>
    <row r="116" spans="1:7" x14ac:dyDescent="0.35">
      <c r="A116">
        <f>59.6511627906977*(96.2/90)</f>
        <v>63.760465116279079</v>
      </c>
      <c r="B116">
        <v>16.710764257454255</v>
      </c>
      <c r="C116" s="2">
        <v>17.329509999999999</v>
      </c>
      <c r="D116">
        <v>4.9368046360996596</v>
      </c>
      <c r="E116">
        <v>3.00185139179111</v>
      </c>
      <c r="F116">
        <v>1.1493471229292402</v>
      </c>
      <c r="G116" s="2">
        <v>0.6381</v>
      </c>
    </row>
    <row r="117" spans="1:7" x14ac:dyDescent="0.35">
      <c r="A117">
        <f>60.1744186046512*(96.2/90)</f>
        <v>64.319767441860463</v>
      </c>
      <c r="B117">
        <v>16.693084257454256</v>
      </c>
      <c r="C117" s="1">
        <v>17.297599999999999</v>
      </c>
      <c r="D117">
        <v>4.9875946360996597</v>
      </c>
      <c r="E117">
        <v>3.0105713917911099</v>
      </c>
      <c r="F117">
        <v>1.1580271229292403</v>
      </c>
      <c r="G117" s="1">
        <v>0.63795999999999997</v>
      </c>
    </row>
    <row r="118" spans="1:7" x14ac:dyDescent="0.35">
      <c r="A118">
        <f>60.6976744186047*(96.2/90)</f>
        <v>64.879069767441877</v>
      </c>
      <c r="B118">
        <v>16.693084257454256</v>
      </c>
      <c r="C118" s="2">
        <v>17.297599999999999</v>
      </c>
      <c r="D118">
        <v>4.9875946360996597</v>
      </c>
      <c r="E118">
        <v>3.0105713917911099</v>
      </c>
      <c r="F118">
        <v>1.1580271229292403</v>
      </c>
      <c r="G118" s="2">
        <v>0.63795999999999997</v>
      </c>
    </row>
    <row r="119" spans="1:7" x14ac:dyDescent="0.35">
      <c r="A119">
        <f>61.2209302325581*(96.2/90)</f>
        <v>65.438372093023261</v>
      </c>
      <c r="B119">
        <v>16.675284257454255</v>
      </c>
      <c r="C119" s="1">
        <v>17.265689999999999</v>
      </c>
      <c r="D119">
        <v>5.0385346360996603</v>
      </c>
      <c r="E119">
        <v>3.01926139179111</v>
      </c>
      <c r="F119">
        <v>1.1667271229292404</v>
      </c>
      <c r="G119" s="1">
        <v>0.63780000000000003</v>
      </c>
    </row>
    <row r="120" spans="1:7" x14ac:dyDescent="0.35">
      <c r="A120">
        <f>61.7441860465116*(96.2/90)</f>
        <v>65.997674418604646</v>
      </c>
      <c r="B120">
        <v>16.657374257454254</v>
      </c>
      <c r="C120" s="2">
        <v>17.233779999999999</v>
      </c>
      <c r="D120">
        <v>5.0896246360996598</v>
      </c>
      <c r="E120">
        <v>3.0279113917911102</v>
      </c>
      <c r="F120">
        <v>1.1754371229292406</v>
      </c>
      <c r="G120" s="2">
        <v>0.63763000000000003</v>
      </c>
    </row>
    <row r="121" spans="1:7" x14ac:dyDescent="0.35">
      <c r="A121">
        <f>62.2674418604651*(96.2/90)</f>
        <v>66.556976744186045</v>
      </c>
      <c r="B121">
        <v>16.639354257454254</v>
      </c>
      <c r="C121" s="1">
        <v>17.20186</v>
      </c>
      <c r="D121">
        <v>5.1408746360996602</v>
      </c>
      <c r="E121">
        <v>3.0365413917911099</v>
      </c>
      <c r="F121">
        <v>1.1841571229292405</v>
      </c>
      <c r="G121" s="1">
        <v>0.63744000000000001</v>
      </c>
    </row>
    <row r="122" spans="1:7" x14ac:dyDescent="0.35">
      <c r="A122">
        <f>62.7906976744186*(96.2/90)</f>
        <v>67.116279069767444</v>
      </c>
      <c r="B122">
        <v>16.621224257454255</v>
      </c>
      <c r="C122" s="2">
        <v>17.16994</v>
      </c>
      <c r="D122">
        <v>5.1922646360996598</v>
      </c>
      <c r="E122">
        <v>3.0451413917911099</v>
      </c>
      <c r="F122">
        <v>1.1928871229292404</v>
      </c>
      <c r="G122" s="2">
        <v>0.63722999999999996</v>
      </c>
    </row>
    <row r="123" spans="1:7" x14ac:dyDescent="0.35">
      <c r="A123">
        <f>63.3139534883721*(96.2/90)</f>
        <v>67.675581395348857</v>
      </c>
      <c r="B123">
        <v>16.602994257454256</v>
      </c>
      <c r="C123" s="1">
        <v>17.138010000000001</v>
      </c>
      <c r="D123">
        <v>5.2438146360996596</v>
      </c>
      <c r="E123">
        <v>3.05370139179111</v>
      </c>
      <c r="F123">
        <v>1.2016271229292403</v>
      </c>
      <c r="G123" s="1">
        <v>0.63700999999999997</v>
      </c>
    </row>
    <row r="124" spans="1:7" x14ac:dyDescent="0.35">
      <c r="A124">
        <f>63.8372093023256*(96.2/90)</f>
        <v>68.234883720930242</v>
      </c>
      <c r="B124">
        <v>16.584644257454254</v>
      </c>
      <c r="C124" s="2">
        <v>17.106069999999999</v>
      </c>
      <c r="D124">
        <v>5.2955246360996595</v>
      </c>
      <c r="E124">
        <v>3.06224139179111</v>
      </c>
      <c r="F124">
        <v>1.2103871229292404</v>
      </c>
      <c r="G124" s="2">
        <v>0.63676999999999995</v>
      </c>
    </row>
    <row r="125" spans="1:7" x14ac:dyDescent="0.35">
      <c r="A125">
        <f>64.3604651162791*(96.2/90)</f>
        <v>68.794186046511641</v>
      </c>
      <c r="B125">
        <v>16.566194257454253</v>
      </c>
      <c r="C125" s="1">
        <v>17.07413</v>
      </c>
      <c r="D125">
        <v>5.3473746360996603</v>
      </c>
      <c r="E125">
        <v>3.0707513917911102</v>
      </c>
      <c r="F125">
        <v>1.2191471229292405</v>
      </c>
      <c r="G125" s="1">
        <v>0.63651999999999997</v>
      </c>
    </row>
    <row r="126" spans="1:7" x14ac:dyDescent="0.35">
      <c r="A126">
        <f>64.8837209302326*(96.2/90)</f>
        <v>69.353488372093025</v>
      </c>
      <c r="B126">
        <v>16.547634257454256</v>
      </c>
      <c r="C126" s="2">
        <v>17.042179999999998</v>
      </c>
      <c r="D126">
        <v>5.3993846360996596</v>
      </c>
      <c r="E126">
        <v>3.0792313917911103</v>
      </c>
      <c r="F126">
        <v>1.2279271229292403</v>
      </c>
      <c r="G126" s="2">
        <v>0.63624999999999998</v>
      </c>
    </row>
    <row r="127" spans="1:7" x14ac:dyDescent="0.35">
      <c r="A127">
        <f>65.406976744186*(96.2/90)</f>
        <v>69.912790697674424</v>
      </c>
      <c r="B127">
        <v>16.528964257454255</v>
      </c>
      <c r="C127" s="1">
        <v>17.01022</v>
      </c>
      <c r="D127">
        <v>5.4515446360996602</v>
      </c>
      <c r="E127">
        <v>3.0876813917911101</v>
      </c>
      <c r="F127">
        <v>1.2367171229292406</v>
      </c>
      <c r="G127" s="1">
        <v>0.63595999999999997</v>
      </c>
    </row>
    <row r="128" spans="1:7" x14ac:dyDescent="0.35">
      <c r="A128">
        <f>65.9302325581395*(96.2/90)</f>
        <v>70.472093023255823</v>
      </c>
      <c r="B128">
        <v>16.510184257454256</v>
      </c>
      <c r="C128" s="2">
        <v>16.978259999999999</v>
      </c>
      <c r="D128">
        <v>5.5038646360996601</v>
      </c>
      <c r="E128">
        <v>3.0961013917911102</v>
      </c>
      <c r="F128">
        <v>1.2455171229292405</v>
      </c>
      <c r="G128" s="2">
        <v>0.63566</v>
      </c>
    </row>
    <row r="129" spans="1:7" x14ac:dyDescent="0.35">
      <c r="A129">
        <f>66.453488372093*(96.2/90)</f>
        <v>71.031395348837208</v>
      </c>
      <c r="B129">
        <v>16.491304257454253</v>
      </c>
      <c r="C129" s="1">
        <v>16.946290000000001</v>
      </c>
      <c r="D129">
        <v>5.5563346360996597</v>
      </c>
      <c r="E129">
        <v>3.1044913917911101</v>
      </c>
      <c r="F129">
        <v>1.2543271229292405</v>
      </c>
      <c r="G129" s="1">
        <v>0.63534000000000002</v>
      </c>
    </row>
    <row r="130" spans="1:7" x14ac:dyDescent="0.35">
      <c r="A130">
        <f>66.9767441860465*(96.2/90)</f>
        <v>71.590697674418621</v>
      </c>
      <c r="B130">
        <v>16.472324257454254</v>
      </c>
      <c r="C130" s="2">
        <v>16.91431</v>
      </c>
      <c r="D130">
        <v>5.6089546360996598</v>
      </c>
      <c r="E130">
        <v>3.1128613917911099</v>
      </c>
      <c r="F130">
        <v>1.2631471229292406</v>
      </c>
      <c r="G130" s="2">
        <v>0.63500000000000001</v>
      </c>
    </row>
    <row r="131" spans="1:7" x14ac:dyDescent="0.35">
      <c r="A131">
        <f>67.5*(96.2/90)</f>
        <v>72.150000000000006</v>
      </c>
      <c r="B131">
        <v>16.453234257454255</v>
      </c>
      <c r="C131" s="1">
        <v>16.88233</v>
      </c>
      <c r="D131">
        <v>5.6617346360996601</v>
      </c>
      <c r="E131">
        <v>3.1212013917911099</v>
      </c>
      <c r="F131">
        <v>1.2719871229292403</v>
      </c>
      <c r="G131" s="1">
        <v>0.63465000000000005</v>
      </c>
    </row>
    <row r="132" spans="1:7" x14ac:dyDescent="0.35">
      <c r="A132">
        <f>68.0232558139535*(96.2/90)</f>
        <v>72.70930232558139</v>
      </c>
      <c r="B132">
        <v>16.434034257454254</v>
      </c>
      <c r="C132" s="2">
        <v>16.850339999999999</v>
      </c>
      <c r="D132">
        <v>5.71466463609966</v>
      </c>
      <c r="E132">
        <v>3.1295113917911102</v>
      </c>
      <c r="F132">
        <v>1.2808271229292405</v>
      </c>
      <c r="G132" s="2">
        <v>0.63427999999999995</v>
      </c>
    </row>
    <row r="133" spans="1:7" x14ac:dyDescent="0.35">
      <c r="A133">
        <f>68.546511627907*(96.2/90)</f>
        <v>73.268604651162804</v>
      </c>
      <c r="B133">
        <v>16.414744257454256</v>
      </c>
      <c r="C133" s="1">
        <v>16.818339999999999</v>
      </c>
      <c r="D133">
        <v>5.7677446360996596</v>
      </c>
      <c r="E133">
        <v>3.1377913917911102</v>
      </c>
      <c r="F133">
        <v>1.2896871229292404</v>
      </c>
      <c r="G133" s="1">
        <v>0.63388999999999995</v>
      </c>
    </row>
    <row r="134" spans="1:7" x14ac:dyDescent="0.35">
      <c r="A134">
        <f>69.0697674418605*(96.2/90)</f>
        <v>73.827906976744188</v>
      </c>
      <c r="B134">
        <v>16.395344257454255</v>
      </c>
      <c r="C134" s="2">
        <v>16.78633</v>
      </c>
      <c r="D134">
        <v>5.8209846360996602</v>
      </c>
      <c r="E134">
        <v>3.1460513917911102</v>
      </c>
      <c r="F134">
        <v>1.2985571229292403</v>
      </c>
      <c r="G134" s="2">
        <v>0.63349</v>
      </c>
    </row>
    <row r="135" spans="1:7" x14ac:dyDescent="0.35">
      <c r="A135">
        <f>69.5930232558139*(96.2/90)</f>
        <v>74.387209302325587</v>
      </c>
      <c r="B135">
        <v>16.375834257454255</v>
      </c>
      <c r="C135" s="1">
        <v>16.75431</v>
      </c>
      <c r="D135">
        <v>5.8743846360996601</v>
      </c>
      <c r="E135">
        <v>3.1542713917911103</v>
      </c>
      <c r="F135">
        <v>1.3074371229292403</v>
      </c>
      <c r="G135" s="1">
        <v>0.63307999999999998</v>
      </c>
    </row>
    <row r="136" spans="1:7" x14ac:dyDescent="0.35">
      <c r="A136">
        <f>70.1162790697674*(96.2/90)</f>
        <v>74.946511627906986</v>
      </c>
      <c r="B136">
        <v>16.356224257454254</v>
      </c>
      <c r="C136" s="2">
        <v>16.722290000000001</v>
      </c>
      <c r="D136">
        <v>5.92792463609966</v>
      </c>
      <c r="E136">
        <v>3.1624813917911099</v>
      </c>
      <c r="F136">
        <v>1.3163271229292404</v>
      </c>
      <c r="G136" s="2">
        <v>0.63265000000000005</v>
      </c>
    </row>
    <row r="137" spans="1:7" x14ac:dyDescent="0.35">
      <c r="A137">
        <f>70.6395348837209*(96.2/90)</f>
        <v>75.505813953488371</v>
      </c>
      <c r="B137">
        <v>16.336524257454254</v>
      </c>
      <c r="C137" s="1">
        <v>16.690259999999999</v>
      </c>
      <c r="D137">
        <v>5.9816346360996597</v>
      </c>
      <c r="E137">
        <v>3.1706513917911101</v>
      </c>
      <c r="F137">
        <v>1.3252271229292405</v>
      </c>
      <c r="G137" s="1">
        <v>0.63219999999999998</v>
      </c>
    </row>
    <row r="138" spans="1:7" x14ac:dyDescent="0.35">
      <c r="A138">
        <f>71.1627906976744*(96.2/90)</f>
        <v>76.065116279069784</v>
      </c>
      <c r="B138">
        <v>16.316714257454255</v>
      </c>
      <c r="C138" s="2">
        <v>16.65822</v>
      </c>
      <c r="D138">
        <v>6.0354846360996603</v>
      </c>
      <c r="E138">
        <v>3.1788013917911102</v>
      </c>
      <c r="F138">
        <v>1.3341371229292402</v>
      </c>
      <c r="G138" s="2">
        <v>0.63173000000000001</v>
      </c>
    </row>
    <row r="139" spans="1:7" x14ac:dyDescent="0.35">
      <c r="A139">
        <f>71.6860465116279*(96.2/90)</f>
        <v>76.624418604651169</v>
      </c>
      <c r="B139">
        <v>16.296804257454255</v>
      </c>
      <c r="C139" s="1">
        <v>16.626169999999998</v>
      </c>
      <c r="D139">
        <v>6.0894946360996602</v>
      </c>
      <c r="E139">
        <v>3.1869313917911102</v>
      </c>
      <c r="F139">
        <v>1.3430671229292406</v>
      </c>
      <c r="G139" s="1">
        <v>0.63124999999999998</v>
      </c>
    </row>
    <row r="140" spans="1:7" x14ac:dyDescent="0.35">
      <c r="A140">
        <f>72.2093023255814*(96.2/90)</f>
        <v>77.183720930232568</v>
      </c>
      <c r="B140">
        <v>16.276794257454256</v>
      </c>
      <c r="C140" s="2">
        <v>16.59412</v>
      </c>
      <c r="D140">
        <v>6.1436646360996603</v>
      </c>
      <c r="E140">
        <v>3.19503139179111</v>
      </c>
      <c r="F140">
        <v>1.3519971229292405</v>
      </c>
      <c r="G140" s="2">
        <v>0.63075000000000003</v>
      </c>
    </row>
    <row r="141" spans="1:7" x14ac:dyDescent="0.35">
      <c r="A141">
        <f>72.7325581395349*(96.2/90)</f>
        <v>77.743023255813966</v>
      </c>
      <c r="B141">
        <v>16.256684257454253</v>
      </c>
      <c r="C141" s="1">
        <v>16.562049999999999</v>
      </c>
      <c r="D141">
        <v>6.19798463609966</v>
      </c>
      <c r="E141">
        <v>3.20310139179111</v>
      </c>
      <c r="F141">
        <v>1.3609471229292405</v>
      </c>
      <c r="G141" s="1">
        <v>0.63024000000000002</v>
      </c>
    </row>
    <row r="142" spans="1:7" x14ac:dyDescent="0.35">
      <c r="A142">
        <f>73.2558139534884*(96.2/90)</f>
        <v>78.302325581395351</v>
      </c>
      <c r="B142">
        <v>16.236474257454255</v>
      </c>
      <c r="C142" s="2">
        <v>16.529979999999998</v>
      </c>
      <c r="D142">
        <v>6.2524546360996593</v>
      </c>
      <c r="E142">
        <v>3.2111513917911099</v>
      </c>
      <c r="F142">
        <v>1.3698971229292405</v>
      </c>
      <c r="G142" s="2">
        <v>0.62970999999999999</v>
      </c>
    </row>
    <row r="143" spans="1:7" x14ac:dyDescent="0.35">
      <c r="A143">
        <f>73.7790697674419*(96.2/90)</f>
        <v>78.86162790697675</v>
      </c>
      <c r="B143">
        <v>16.216164257454256</v>
      </c>
      <c r="C143" s="1">
        <v>16.497900000000001</v>
      </c>
      <c r="D143">
        <v>6.3070846360996606</v>
      </c>
      <c r="E143">
        <v>3.21917139179111</v>
      </c>
      <c r="F143">
        <v>1.3788671229292406</v>
      </c>
      <c r="G143" s="1">
        <v>0.62917000000000001</v>
      </c>
    </row>
    <row r="144" spans="1:7" x14ac:dyDescent="0.35">
      <c r="A144">
        <f>74.3023255813954*(96.2/90)</f>
        <v>79.420930232558149</v>
      </c>
      <c r="B144">
        <v>16.195764257454254</v>
      </c>
      <c r="C144" s="2">
        <v>16.465800000000002</v>
      </c>
      <c r="D144">
        <v>6.3618746360996594</v>
      </c>
      <c r="E144">
        <v>3.22717139179111</v>
      </c>
      <c r="F144">
        <v>1.3878471229292404</v>
      </c>
      <c r="G144" s="2">
        <v>0.62861</v>
      </c>
    </row>
    <row r="145" spans="1:7" x14ac:dyDescent="0.35">
      <c r="A145">
        <f>74.8255813953488*(96.2/90)</f>
        <v>79.980232558139534</v>
      </c>
      <c r="B145">
        <v>16.175254257454256</v>
      </c>
      <c r="C145" s="1">
        <v>16.433700000000002</v>
      </c>
      <c r="D145">
        <v>6.4168146360996596</v>
      </c>
      <c r="E145">
        <v>3.2351513917911099</v>
      </c>
      <c r="F145">
        <v>1.3968371229292402</v>
      </c>
      <c r="G145" s="1">
        <v>0.62802999999999998</v>
      </c>
    </row>
    <row r="146" spans="1:7" x14ac:dyDescent="0.35">
      <c r="A146">
        <f>75.3488372093023*(96.2/90)</f>
        <v>80.539534883720947</v>
      </c>
      <c r="B146">
        <v>16.154654257454254</v>
      </c>
      <c r="C146" s="2">
        <v>16.401599999999998</v>
      </c>
      <c r="D146">
        <v>6.4719046360996595</v>
      </c>
      <c r="E146">
        <v>3.24310139179111</v>
      </c>
      <c r="F146">
        <v>1.4058371229292406</v>
      </c>
      <c r="G146" s="2">
        <v>0.62743000000000004</v>
      </c>
    </row>
    <row r="147" spans="1:7" x14ac:dyDescent="0.35">
      <c r="A147">
        <f>75.8720930232558*(96.2/90)</f>
        <v>81.098837209302332</v>
      </c>
      <c r="B147">
        <v>16.133964257454256</v>
      </c>
      <c r="C147" s="1">
        <v>16.369479999999999</v>
      </c>
      <c r="D147">
        <v>6.5271546360996604</v>
      </c>
      <c r="E147">
        <v>3.25103139179111</v>
      </c>
      <c r="F147">
        <v>1.4148471229292405</v>
      </c>
      <c r="G147" s="1">
        <v>0.62683</v>
      </c>
    </row>
    <row r="148" spans="1:7" x14ac:dyDescent="0.35">
      <c r="A148">
        <f>76.3953488372093*(96.2/90)</f>
        <v>81.65813953488373</v>
      </c>
      <c r="B148">
        <v>16.113174257454254</v>
      </c>
      <c r="C148" s="2">
        <v>16.337350000000001</v>
      </c>
      <c r="D148">
        <v>6.5825546360996592</v>
      </c>
      <c r="E148">
        <v>3.2589313917911102</v>
      </c>
      <c r="F148">
        <v>1.4238671229292406</v>
      </c>
      <c r="G148" s="2">
        <v>0.62619999999999998</v>
      </c>
    </row>
    <row r="149" spans="1:7" x14ac:dyDescent="0.35">
      <c r="A149">
        <f>76.9186046511628*(96.2/90)</f>
        <v>82.217441860465129</v>
      </c>
      <c r="B149">
        <v>16.092284257454253</v>
      </c>
      <c r="C149" s="1">
        <v>16.305219999999998</v>
      </c>
      <c r="D149">
        <v>6.6381146360996608</v>
      </c>
      <c r="E149">
        <v>3.2668113917911099</v>
      </c>
      <c r="F149">
        <v>1.4329071229292403</v>
      </c>
      <c r="G149" s="1">
        <v>0.62556</v>
      </c>
    </row>
    <row r="150" spans="1:7" x14ac:dyDescent="0.35">
      <c r="A150">
        <f>77.4418604651163*(96.2/90)</f>
        <v>82.776744186046514</v>
      </c>
      <c r="B150">
        <v>16.071304257454255</v>
      </c>
      <c r="C150" s="2">
        <v>16.27308</v>
      </c>
      <c r="D150">
        <v>6.6938246360996603</v>
      </c>
      <c r="E150">
        <v>3.2746713917911099</v>
      </c>
      <c r="F150">
        <v>1.4419471229292404</v>
      </c>
      <c r="G150" s="2">
        <v>0.62490000000000001</v>
      </c>
    </row>
    <row r="151" spans="1:7" x14ac:dyDescent="0.35">
      <c r="A151">
        <f>77.9651162790698*(96.2/90)</f>
        <v>83.336046511627913</v>
      </c>
      <c r="B151">
        <v>16.050224257454254</v>
      </c>
      <c r="C151" s="1">
        <v>16.240919999999999</v>
      </c>
      <c r="D151">
        <v>6.7496946360996608</v>
      </c>
      <c r="E151">
        <v>3.2825013917911101</v>
      </c>
      <c r="F151">
        <v>1.4509971229292402</v>
      </c>
      <c r="G151" s="1">
        <v>0.62422999999999995</v>
      </c>
    </row>
    <row r="152" spans="1:7" x14ac:dyDescent="0.35">
      <c r="A152">
        <f>78.4883720930233*(96.2/90)</f>
        <v>83.895348837209312</v>
      </c>
      <c r="B152">
        <v>16.029054257454256</v>
      </c>
      <c r="C152" s="2">
        <v>16.208760000000002</v>
      </c>
      <c r="D152">
        <v>6.8057146360996592</v>
      </c>
      <c r="E152">
        <v>3.2903113917911102</v>
      </c>
      <c r="F152">
        <v>1.4600671229292406</v>
      </c>
      <c r="G152" s="2">
        <v>0.62353999999999998</v>
      </c>
    </row>
    <row r="153" spans="1:7" x14ac:dyDescent="0.35">
      <c r="A153">
        <f>79.0116279069767*(96.2/90)</f>
        <v>84.454651162790697</v>
      </c>
      <c r="B153">
        <v>16.007794257454254</v>
      </c>
      <c r="C153" s="1">
        <v>16.176590000000001</v>
      </c>
      <c r="D153">
        <v>6.8618946360996604</v>
      </c>
      <c r="E153">
        <v>3.2981013917911102</v>
      </c>
      <c r="F153">
        <v>1.4691371229292405</v>
      </c>
      <c r="G153" s="1">
        <v>0.62282999999999999</v>
      </c>
    </row>
    <row r="154" spans="1:7" x14ac:dyDescent="0.35">
      <c r="A154">
        <f>79.5348837209302*(96.2/90)</f>
        <v>85.013953488372096</v>
      </c>
      <c r="B154">
        <v>15.986444257454256</v>
      </c>
      <c r="C154" s="2">
        <v>16.144410000000001</v>
      </c>
      <c r="D154">
        <v>6.9182246360996595</v>
      </c>
      <c r="E154">
        <v>3.3058613917911099</v>
      </c>
      <c r="F154">
        <v>1.4782271229292405</v>
      </c>
      <c r="G154" s="2">
        <v>0.62211000000000005</v>
      </c>
    </row>
    <row r="155" spans="1:7" x14ac:dyDescent="0.35">
      <c r="A155">
        <f>80.0581395348837*(96.2/90)</f>
        <v>85.573255813953494</v>
      </c>
      <c r="B155">
        <v>15.964994257454254</v>
      </c>
      <c r="C155" s="1">
        <v>16.11223</v>
      </c>
      <c r="D155">
        <v>6.9747146360996597</v>
      </c>
      <c r="E155">
        <v>3.3136113917911101</v>
      </c>
      <c r="F155">
        <v>1.4873171229292406</v>
      </c>
      <c r="G155" s="1">
        <v>0.62136999999999998</v>
      </c>
    </row>
    <row r="156" spans="1:7" x14ac:dyDescent="0.35">
      <c r="A156">
        <f>80.5813953488372*(96.2/90)</f>
        <v>86.132558139534893</v>
      </c>
      <c r="B156">
        <v>15.943454257454256</v>
      </c>
      <c r="C156" s="2">
        <v>16.080030000000001</v>
      </c>
      <c r="D156">
        <v>7.0313546360996595</v>
      </c>
      <c r="E156">
        <v>3.32133139179111</v>
      </c>
      <c r="F156">
        <v>1.4964271229292403</v>
      </c>
      <c r="G156" s="2">
        <v>0.62061999999999995</v>
      </c>
    </row>
    <row r="157" spans="1:7" x14ac:dyDescent="0.35">
      <c r="A157">
        <f>81.1046511627907*(96.2/90)</f>
        <v>86.691860465116292</v>
      </c>
      <c r="B157">
        <v>15.921834257454254</v>
      </c>
      <c r="C157" s="1">
        <v>16.047830000000001</v>
      </c>
      <c r="D157">
        <v>7.0881446360996607</v>
      </c>
      <c r="E157">
        <v>3.3290313917911099</v>
      </c>
      <c r="F157">
        <v>1.5055471229292405</v>
      </c>
      <c r="G157" s="1">
        <v>0.61985000000000001</v>
      </c>
    </row>
    <row r="158" spans="1:7" x14ac:dyDescent="0.35">
      <c r="A158">
        <f>81.6279069767442*(96.2/90)</f>
        <v>87.251162790697677</v>
      </c>
      <c r="B158">
        <v>15.900114257454256</v>
      </c>
      <c r="C158" s="2">
        <v>16.015619999999998</v>
      </c>
      <c r="D158">
        <v>7.1450946360996594</v>
      </c>
      <c r="E158">
        <v>3.33671139179111</v>
      </c>
      <c r="F158">
        <v>1.5146671229292403</v>
      </c>
      <c r="G158" s="2">
        <v>0.61906000000000005</v>
      </c>
    </row>
    <row r="159" spans="1:7" x14ac:dyDescent="0.35">
      <c r="A159">
        <f>82.1511627906977*(96.2/90)</f>
        <v>87.810465116279076</v>
      </c>
      <c r="B159">
        <v>15.878304257454253</v>
      </c>
      <c r="C159" s="1">
        <v>15.9834</v>
      </c>
      <c r="D159">
        <v>7.2021946360996596</v>
      </c>
      <c r="E159">
        <v>3.34437139179111</v>
      </c>
      <c r="F159">
        <v>1.5238071229292403</v>
      </c>
      <c r="G159" s="1">
        <v>0.61826000000000003</v>
      </c>
    </row>
    <row r="160" spans="1:7" x14ac:dyDescent="0.35">
      <c r="A160">
        <f>82.6744186046512*(96.2/90)</f>
        <v>88.369767441860475</v>
      </c>
      <c r="B160">
        <v>15.856414257454254</v>
      </c>
      <c r="C160" s="2">
        <v>15.951169999999999</v>
      </c>
      <c r="D160">
        <v>7.2594546360996608</v>
      </c>
      <c r="E160">
        <v>3.3520113917911099</v>
      </c>
      <c r="F160">
        <v>1.5329571229292402</v>
      </c>
      <c r="G160" s="2">
        <v>0.61743999999999999</v>
      </c>
    </row>
    <row r="161" spans="1:7" x14ac:dyDescent="0.35">
      <c r="A161">
        <f>83.1976744186046*(96.2/90)</f>
        <v>88.929069767441874</v>
      </c>
      <c r="B161">
        <v>15.834424257454256</v>
      </c>
      <c r="C161" s="1">
        <v>15.91893</v>
      </c>
      <c r="D161">
        <v>7.3168646360996599</v>
      </c>
      <c r="E161">
        <v>3.35962139179111</v>
      </c>
      <c r="F161">
        <v>1.5421071229292402</v>
      </c>
      <c r="G161" s="1">
        <v>0.61660999999999999</v>
      </c>
    </row>
    <row r="162" spans="1:7" x14ac:dyDescent="0.35">
      <c r="A162">
        <f>83.7209302325581*(96.2/90)</f>
        <v>89.488372093023258</v>
      </c>
      <c r="B162">
        <v>15.812354257454256</v>
      </c>
      <c r="C162" s="2">
        <v>15.88669</v>
      </c>
      <c r="D162">
        <v>7.3744246360996604</v>
      </c>
      <c r="E162">
        <v>3.36722139179111</v>
      </c>
      <c r="F162">
        <v>1.5512771229292404</v>
      </c>
      <c r="G162" s="2">
        <v>0.61575999999999997</v>
      </c>
    </row>
    <row r="163" spans="1:7" x14ac:dyDescent="0.35">
      <c r="A163">
        <f>84.2441860465116*(96.2/90)</f>
        <v>90.047674418604657</v>
      </c>
      <c r="B163">
        <v>15.790194257454253</v>
      </c>
      <c r="C163" s="1">
        <v>15.85444</v>
      </c>
      <c r="D163">
        <v>7.4321446360996601</v>
      </c>
      <c r="E163">
        <v>3.3748013917911099</v>
      </c>
      <c r="F163">
        <v>1.5604571229292405</v>
      </c>
      <c r="G163" s="1">
        <v>0.61489000000000005</v>
      </c>
    </row>
    <row r="164" spans="1:7" x14ac:dyDescent="0.35">
      <c r="A164">
        <f>84.7674418604651*(96.2/90)</f>
        <v>90.606976744186056</v>
      </c>
      <c r="B164">
        <v>15.767954257454253</v>
      </c>
      <c r="C164" s="2">
        <v>15.822179999999999</v>
      </c>
      <c r="D164">
        <v>7.4900146360996596</v>
      </c>
      <c r="E164">
        <v>3.3823513917911101</v>
      </c>
      <c r="F164">
        <v>1.5696371229292403</v>
      </c>
      <c r="G164" s="2">
        <v>0.61400999999999994</v>
      </c>
    </row>
    <row r="165" spans="1:7" x14ac:dyDescent="0.35">
      <c r="A165">
        <f>85.2906976744186*(96.2/90)</f>
        <v>91.166279069767455</v>
      </c>
      <c r="B165">
        <v>15.745624257454253</v>
      </c>
      <c r="C165" s="1">
        <v>15.789910000000001</v>
      </c>
      <c r="D165">
        <v>7.5480346360996604</v>
      </c>
      <c r="E165">
        <v>3.3898913917911102</v>
      </c>
      <c r="F165">
        <v>1.5788371229292406</v>
      </c>
      <c r="G165" s="1">
        <v>0.61311000000000004</v>
      </c>
    </row>
    <row r="166" spans="1:7" x14ac:dyDescent="0.35">
      <c r="A166">
        <f>85.8139534883721*(96.2/90)</f>
        <v>91.72558139534884</v>
      </c>
      <c r="B166">
        <v>15.723214257454256</v>
      </c>
      <c r="C166" s="2">
        <v>15.757630000000001</v>
      </c>
      <c r="D166">
        <v>7.6062146360996605</v>
      </c>
      <c r="E166">
        <v>3.3974113917911102</v>
      </c>
      <c r="F166">
        <v>1.5880471229292406</v>
      </c>
      <c r="G166" s="2">
        <v>0.61219999999999997</v>
      </c>
    </row>
    <row r="167" spans="1:7" x14ac:dyDescent="0.35">
      <c r="A167">
        <f>86.3372093023256*(96.2/90)</f>
        <v>92.284883720930239</v>
      </c>
      <c r="B167">
        <v>15.700714257454255</v>
      </c>
      <c r="C167" s="1">
        <v>15.725350000000001</v>
      </c>
      <c r="D167">
        <v>7.6645446360996603</v>
      </c>
      <c r="E167">
        <v>3.40490139179111</v>
      </c>
      <c r="F167">
        <v>1.5972571229292405</v>
      </c>
      <c r="G167" s="1">
        <v>0.61126999999999998</v>
      </c>
    </row>
    <row r="168" spans="1:7" x14ac:dyDescent="0.35">
      <c r="A168">
        <f>86.8604651162791*(96.2/90)</f>
        <v>92.844186046511638</v>
      </c>
      <c r="B168">
        <v>15.678134257454253</v>
      </c>
      <c r="C168" s="2">
        <v>15.693059999999999</v>
      </c>
      <c r="D168">
        <v>7.7230246360996597</v>
      </c>
      <c r="E168">
        <v>3.4123813917911101</v>
      </c>
      <c r="F168">
        <v>1.6064871229292406</v>
      </c>
      <c r="G168" s="2">
        <v>0.61031999999999997</v>
      </c>
    </row>
    <row r="169" spans="1:7" x14ac:dyDescent="0.35">
      <c r="A169">
        <f>87.3837209302326*(96.2/90)</f>
        <v>93.403488372093037</v>
      </c>
      <c r="B169">
        <v>15.655464257454256</v>
      </c>
      <c r="C169" s="1">
        <v>15.660769999999999</v>
      </c>
      <c r="D169">
        <v>7.7816546360996606</v>
      </c>
      <c r="E169">
        <v>3.4198413917911101</v>
      </c>
      <c r="F169">
        <v>1.6157171229292406</v>
      </c>
      <c r="G169" s="1">
        <v>0.60936000000000001</v>
      </c>
    </row>
    <row r="170" spans="1:7" x14ac:dyDescent="0.35">
      <c r="A170">
        <f>87.9069767441861*(96.2/90)</f>
        <v>93.962790697674436</v>
      </c>
      <c r="B170">
        <v>15.638784257454255</v>
      </c>
      <c r="C170" s="2">
        <v>15.637079999999999</v>
      </c>
      <c r="D170">
        <v>7.82474463609966</v>
      </c>
      <c r="E170">
        <v>3.4252913917911099</v>
      </c>
      <c r="F170">
        <v>1.6224971229292402</v>
      </c>
      <c r="G170" s="2">
        <v>0.60863999999999996</v>
      </c>
    </row>
    <row r="171" spans="1:7" x14ac:dyDescent="0.35">
      <c r="A171">
        <f>88.4302325581395*(96.2/90)</f>
        <v>94.52209302325582</v>
      </c>
      <c r="B171">
        <v>15.638784257454255</v>
      </c>
      <c r="C171" s="1">
        <v>15.637079999999999</v>
      </c>
      <c r="D171">
        <v>7.82474463609966</v>
      </c>
      <c r="E171">
        <v>3.4252913917911099</v>
      </c>
      <c r="F171">
        <v>1.6224971229292402</v>
      </c>
      <c r="G171" s="1">
        <v>0.60863999999999996</v>
      </c>
    </row>
    <row r="172" spans="1:7" x14ac:dyDescent="0.35">
      <c r="A172">
        <f>88.953488372093*(96.2/90)</f>
        <v>95.081395348837219</v>
      </c>
      <c r="B172">
        <v>15.637154257454256</v>
      </c>
      <c r="C172" s="2">
        <v>15.63292</v>
      </c>
      <c r="D172">
        <v>7.8263546360996594</v>
      </c>
      <c r="E172">
        <v>3.42646139179111</v>
      </c>
      <c r="F172">
        <v>1.6234171229292405</v>
      </c>
      <c r="G172" s="2">
        <v>0.60858000000000001</v>
      </c>
    </row>
    <row r="173" spans="1:7" x14ac:dyDescent="0.35">
      <c r="A173">
        <f>89.4767441860465*(96.2/90)</f>
        <v>95.640697674418618</v>
      </c>
      <c r="B173">
        <v>15.572724257454254</v>
      </c>
      <c r="C173" s="1">
        <v>15.46034</v>
      </c>
      <c r="D173">
        <v>7.8728546360996594</v>
      </c>
      <c r="E173">
        <v>3.4763013917911101</v>
      </c>
      <c r="F173">
        <v>1.6615071229292404</v>
      </c>
      <c r="G173" s="1">
        <v>0.60624</v>
      </c>
    </row>
    <row r="174" spans="1:7" x14ac:dyDescent="0.35">
      <c r="A174">
        <f>90*(96.2/90)</f>
        <v>96.200000000000017</v>
      </c>
      <c r="B174">
        <v>15.566544257454254</v>
      </c>
      <c r="C174" s="2">
        <v>15.443860000000001</v>
      </c>
      <c r="D174">
        <v>7.8773146360996593</v>
      </c>
      <c r="E174">
        <v>3.4810613917911102</v>
      </c>
      <c r="F174">
        <v>1.6651571229292403</v>
      </c>
      <c r="G174" s="2">
        <v>0.60602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376A-BD87-42D7-B8CA-63A96A32288E}">
  <dimension ref="A1:M174"/>
  <sheetViews>
    <sheetView workbookViewId="0">
      <selection activeCell="C8" sqref="C8"/>
    </sheetView>
  </sheetViews>
  <sheetFormatPr defaultRowHeight="14.5" x14ac:dyDescent="0.35"/>
  <sheetData>
    <row r="1" spans="1:13" x14ac:dyDescent="0.35">
      <c r="A1" t="s">
        <v>10</v>
      </c>
    </row>
    <row r="2" spans="1:13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35">
      <c r="B3" s="3">
        <v>17.773964257454253</v>
      </c>
      <c r="C3" s="6">
        <v>20.964510000000001</v>
      </c>
      <c r="D3" s="3">
        <v>0.21853463609965984</v>
      </c>
      <c r="E3" s="3">
        <v>1.7465913917911102</v>
      </c>
      <c r="F3" s="3">
        <v>0.26587712292924043</v>
      </c>
      <c r="G3" s="6">
        <v>0.53761999999999999</v>
      </c>
      <c r="H3" s="7">
        <v>1.02456E-18</v>
      </c>
      <c r="I3" s="7">
        <v>2.7947299999999997E-20</v>
      </c>
      <c r="J3" s="7">
        <v>3.3679099999999999E-25</v>
      </c>
      <c r="K3" s="7">
        <v>1.14115E-20</v>
      </c>
      <c r="L3" s="7">
        <v>1.02456E-20</v>
      </c>
      <c r="M3" s="7">
        <v>1.6156E-19</v>
      </c>
    </row>
    <row r="4" spans="1:13" x14ac:dyDescent="0.35">
      <c r="B4">
        <v>17.773964257454253</v>
      </c>
      <c r="C4" s="2">
        <v>20.964500000000001</v>
      </c>
      <c r="D4">
        <v>0.21852463609966</v>
      </c>
      <c r="E4">
        <v>1.7465913917911102</v>
      </c>
      <c r="F4">
        <v>0.26587712292924043</v>
      </c>
      <c r="G4" s="2">
        <v>0.53761999999999999</v>
      </c>
    </row>
    <row r="5" spans="1:13" x14ac:dyDescent="0.35">
      <c r="B5">
        <v>17.773964257454253</v>
      </c>
      <c r="C5" s="1">
        <v>20.964500000000001</v>
      </c>
      <c r="D5">
        <v>0.21852463609966</v>
      </c>
      <c r="E5">
        <v>1.7465913917911102</v>
      </c>
      <c r="F5">
        <v>0.26587712292924043</v>
      </c>
      <c r="G5" s="1">
        <v>0.53761999999999999</v>
      </c>
    </row>
    <row r="6" spans="1:13" x14ac:dyDescent="0.35">
      <c r="B6">
        <v>17.773954257454253</v>
      </c>
      <c r="C6" s="2">
        <v>20.963999999999999</v>
      </c>
      <c r="D6">
        <v>0.21870463609965984</v>
      </c>
      <c r="E6">
        <v>1.74663139179111</v>
      </c>
      <c r="F6">
        <v>0.26586712292924042</v>
      </c>
      <c r="G6" s="2">
        <v>0.53766999999999998</v>
      </c>
    </row>
    <row r="7" spans="1:13" x14ac:dyDescent="0.35">
      <c r="B7">
        <v>17.775904257454254</v>
      </c>
      <c r="C7" s="1">
        <v>20.927099999999999</v>
      </c>
      <c r="D7">
        <v>0.2542646360996601</v>
      </c>
      <c r="E7">
        <v>1.7623313917911099</v>
      </c>
      <c r="F7">
        <v>0.27321712292924044</v>
      </c>
      <c r="G7" s="1">
        <v>0.53995000000000004</v>
      </c>
    </row>
    <row r="8" spans="1:13" x14ac:dyDescent="0.35">
      <c r="B8">
        <v>17.777494257454254</v>
      </c>
      <c r="C8" s="2">
        <v>20.890360000000001</v>
      </c>
      <c r="D8">
        <v>0.28995463609965988</v>
      </c>
      <c r="E8">
        <v>1.7779013917911102</v>
      </c>
      <c r="F8">
        <v>0.28058712292924043</v>
      </c>
      <c r="G8" s="2">
        <v>0.54218999999999995</v>
      </c>
    </row>
    <row r="9" spans="1:13" x14ac:dyDescent="0.35">
      <c r="B9">
        <v>17.778734257454254</v>
      </c>
      <c r="C9" s="1">
        <v>20.85379</v>
      </c>
      <c r="D9">
        <v>0.32577463609966006</v>
      </c>
      <c r="E9">
        <v>1.7933413917911101</v>
      </c>
      <c r="F9">
        <v>0.28796712292924043</v>
      </c>
      <c r="G9" s="1">
        <v>0.5444</v>
      </c>
    </row>
    <row r="10" spans="1:13" x14ac:dyDescent="0.35">
      <c r="B10">
        <v>17.779634257454255</v>
      </c>
      <c r="C10" s="2">
        <v>20.81738</v>
      </c>
      <c r="D10">
        <v>0.36173463609965983</v>
      </c>
      <c r="E10">
        <v>1.8086613917911101</v>
      </c>
      <c r="F10">
        <v>0.29536712292924044</v>
      </c>
      <c r="G10" s="2">
        <v>0.54656000000000005</v>
      </c>
    </row>
    <row r="11" spans="1:13" x14ac:dyDescent="0.35">
      <c r="B11">
        <v>17.780204257454255</v>
      </c>
      <c r="C11" s="1">
        <v>20.781120000000001</v>
      </c>
      <c r="D11">
        <v>0.39782463609966001</v>
      </c>
      <c r="E11">
        <v>1.8238513917911101</v>
      </c>
      <c r="F11">
        <v>0.30277712292924042</v>
      </c>
      <c r="G11" s="1">
        <v>0.54869999999999997</v>
      </c>
    </row>
    <row r="12" spans="1:13" x14ac:dyDescent="0.35">
      <c r="B12">
        <v>17.780444257454256</v>
      </c>
      <c r="C12" s="2">
        <v>20.745010000000001</v>
      </c>
      <c r="D12">
        <v>0.43404463609965971</v>
      </c>
      <c r="E12">
        <v>1.8389113917911102</v>
      </c>
      <c r="F12">
        <v>0.3101971229292404</v>
      </c>
      <c r="G12" s="2">
        <v>0.55079999999999996</v>
      </c>
    </row>
    <row r="13" spans="1:13" x14ac:dyDescent="0.35">
      <c r="B13" s="4">
        <v>17.780364257454256</v>
      </c>
      <c r="C13" s="8">
        <v>20.709050000000001</v>
      </c>
      <c r="D13" s="4">
        <v>0.47039463609965981</v>
      </c>
      <c r="E13" s="4">
        <v>1.85386139179111</v>
      </c>
      <c r="F13" s="4">
        <v>0.3176371229292404</v>
      </c>
      <c r="G13" s="8">
        <v>0.55286000000000002</v>
      </c>
      <c r="H13" s="7">
        <v>1.01405E-18</v>
      </c>
      <c r="I13" s="7">
        <v>2.9300100000000002E-20</v>
      </c>
      <c r="J13" s="7">
        <v>3.4282600000000002E-25</v>
      </c>
      <c r="K13" s="7">
        <v>2.4761500000000001E-20</v>
      </c>
      <c r="L13" s="7">
        <v>1.8748899999999999E-20</v>
      </c>
      <c r="M13" s="7">
        <v>1.6918399999999999E-19</v>
      </c>
    </row>
    <row r="14" spans="1:13" x14ac:dyDescent="0.35">
      <c r="B14">
        <v>17.779974257454256</v>
      </c>
      <c r="C14" s="2">
        <v>20.673220000000001</v>
      </c>
      <c r="D14">
        <v>0.50688463609965995</v>
      </c>
      <c r="E14">
        <v>1.8686913917911099</v>
      </c>
      <c r="F14">
        <v>0.32508712292924047</v>
      </c>
      <c r="G14" s="2">
        <v>0.55489999999999995</v>
      </c>
    </row>
    <row r="15" spans="1:13" x14ac:dyDescent="0.35">
      <c r="B15">
        <v>17.779284257454254</v>
      </c>
      <c r="C15" s="1">
        <v>20.637530000000002</v>
      </c>
      <c r="D15">
        <v>0.54350463609966004</v>
      </c>
      <c r="E15">
        <v>1.8834113917911099</v>
      </c>
      <c r="F15">
        <v>0.33255712292924045</v>
      </c>
      <c r="G15" s="1">
        <v>0.55689</v>
      </c>
    </row>
    <row r="16" spans="1:13" x14ac:dyDescent="0.35">
      <c r="B16">
        <v>17.778294257454256</v>
      </c>
      <c r="C16" s="2">
        <v>20.601970000000001</v>
      </c>
      <c r="D16">
        <v>0.58024463609966004</v>
      </c>
      <c r="E16">
        <v>1.8980113917911101</v>
      </c>
      <c r="F16">
        <v>0.34003712292924038</v>
      </c>
      <c r="G16" s="2">
        <v>0.55886000000000002</v>
      </c>
    </row>
    <row r="17" spans="2:13" x14ac:dyDescent="0.35">
      <c r="B17">
        <v>17.777004257454255</v>
      </c>
      <c r="C17" s="1">
        <v>20.56654</v>
      </c>
      <c r="D17">
        <v>0.61712463609966006</v>
      </c>
      <c r="E17">
        <v>1.91250139179111</v>
      </c>
      <c r="F17">
        <v>0.34752712292924037</v>
      </c>
      <c r="G17" s="1">
        <v>0.56079000000000001</v>
      </c>
    </row>
    <row r="18" spans="2:13" x14ac:dyDescent="0.35">
      <c r="B18">
        <v>17.775434257454254</v>
      </c>
      <c r="C18" s="2">
        <v>20.531220000000001</v>
      </c>
      <c r="D18">
        <v>0.65413463609966005</v>
      </c>
      <c r="E18">
        <v>1.9268913917911101</v>
      </c>
      <c r="F18">
        <v>0.35502712292924044</v>
      </c>
      <c r="G18" s="2">
        <v>0.56269000000000002</v>
      </c>
    </row>
    <row r="19" spans="2:13" x14ac:dyDescent="0.35">
      <c r="B19">
        <v>17.773584257454253</v>
      </c>
      <c r="C19" s="1">
        <v>20.496030000000001</v>
      </c>
      <c r="D19">
        <v>0.69128463609966007</v>
      </c>
      <c r="E19">
        <v>1.9411613917911099</v>
      </c>
      <c r="F19">
        <v>0.36254712292924041</v>
      </c>
      <c r="G19" s="1">
        <v>0.56457000000000002</v>
      </c>
    </row>
    <row r="20" spans="2:13" x14ac:dyDescent="0.35">
      <c r="B20">
        <v>17.771464257454255</v>
      </c>
      <c r="C20" s="2">
        <v>20.46096</v>
      </c>
      <c r="D20">
        <v>0.72855463609965998</v>
      </c>
      <c r="E20">
        <v>1.95534139179111</v>
      </c>
      <c r="F20">
        <v>0.37007712292924044</v>
      </c>
      <c r="G20" s="2">
        <v>0.56640999999999997</v>
      </c>
    </row>
    <row r="21" spans="2:13" x14ac:dyDescent="0.35">
      <c r="B21">
        <v>17.769064257454254</v>
      </c>
      <c r="C21" s="1">
        <v>20.425989999999999</v>
      </c>
      <c r="D21">
        <v>0.76595463609965986</v>
      </c>
      <c r="E21">
        <v>1.9694113917911102</v>
      </c>
      <c r="F21">
        <v>0.37762712292924039</v>
      </c>
      <c r="G21" s="1">
        <v>0.56821999999999995</v>
      </c>
    </row>
    <row r="22" spans="2:13" x14ac:dyDescent="0.35">
      <c r="B22">
        <v>17.766404257454255</v>
      </c>
      <c r="C22" s="2">
        <v>20.39114</v>
      </c>
      <c r="D22">
        <v>0.80349463609965976</v>
      </c>
      <c r="E22">
        <v>1.9833813917911098</v>
      </c>
      <c r="F22">
        <v>0.3851871229292404</v>
      </c>
      <c r="G22" s="2">
        <v>0.56999999999999995</v>
      </c>
    </row>
    <row r="23" spans="2:13" x14ac:dyDescent="0.35">
      <c r="B23">
        <v>17.763484257454255</v>
      </c>
      <c r="C23" s="1">
        <v>20.356390000000001</v>
      </c>
      <c r="D23">
        <v>0.84115463609966001</v>
      </c>
      <c r="E23">
        <v>1.9972513917911101</v>
      </c>
      <c r="F23">
        <v>0.39275712292924037</v>
      </c>
      <c r="G23" s="1">
        <v>0.57174999999999998</v>
      </c>
    </row>
    <row r="24" spans="2:13" x14ac:dyDescent="0.35">
      <c r="B24" s="3">
        <v>17.760314257454301</v>
      </c>
      <c r="C24" s="6">
        <v>20.321739999999998</v>
      </c>
      <c r="D24" s="3">
        <v>0.87895463609965985</v>
      </c>
      <c r="E24" s="3">
        <v>2.0110213917911102</v>
      </c>
      <c r="F24" s="3">
        <v>0.4003371229292404</v>
      </c>
      <c r="G24" s="6">
        <v>0.57347000000000004</v>
      </c>
      <c r="H24" s="7">
        <v>9.9268099999999996E-19</v>
      </c>
      <c r="I24" s="7">
        <v>3.1283800000000001E-20</v>
      </c>
      <c r="J24" s="7">
        <v>3.5075000000000002E-25</v>
      </c>
      <c r="K24" s="7">
        <v>4.3883699999999999E-20</v>
      </c>
      <c r="L24" s="7">
        <v>2.3075500000000001E-20</v>
      </c>
      <c r="M24" s="7">
        <v>1.8025400000000001E-19</v>
      </c>
    </row>
    <row r="25" spans="2:13" x14ac:dyDescent="0.35">
      <c r="B25">
        <v>17.756884257454253</v>
      </c>
      <c r="C25" s="1">
        <v>20.287189999999999</v>
      </c>
      <c r="D25">
        <v>0.91687463609966002</v>
      </c>
      <c r="E25">
        <v>2.0247013917911101</v>
      </c>
      <c r="F25">
        <v>0.40792712292924038</v>
      </c>
      <c r="G25" s="1">
        <v>0.57516</v>
      </c>
    </row>
    <row r="26" spans="2:13" x14ac:dyDescent="0.35">
      <c r="B26">
        <v>17.753214257454253</v>
      </c>
      <c r="C26" s="2">
        <v>20.25273</v>
      </c>
      <c r="D26">
        <v>0.95493463609965978</v>
      </c>
      <c r="E26">
        <v>2.0382813917911102</v>
      </c>
      <c r="F26">
        <v>0.41553712292924039</v>
      </c>
      <c r="G26" s="2">
        <v>0.57682999999999995</v>
      </c>
    </row>
    <row r="27" spans="2:13" x14ac:dyDescent="0.35">
      <c r="B27">
        <v>17.749304257454256</v>
      </c>
      <c r="C27" s="1">
        <v>20.21837</v>
      </c>
      <c r="D27">
        <v>0.99311463609965989</v>
      </c>
      <c r="E27">
        <v>2.0517713917911102</v>
      </c>
      <c r="F27">
        <v>0.42315712292924046</v>
      </c>
      <c r="G27" s="1">
        <v>0.57845999999999997</v>
      </c>
    </row>
    <row r="28" spans="2:13" x14ac:dyDescent="0.35">
      <c r="B28">
        <v>17.745154257454253</v>
      </c>
      <c r="C28" s="2">
        <v>20.184100000000001</v>
      </c>
      <c r="D28">
        <v>1.03143463609966</v>
      </c>
      <c r="E28">
        <v>2.0651713917911101</v>
      </c>
      <c r="F28">
        <v>0.43079712292924044</v>
      </c>
      <c r="G28" s="2">
        <v>0.58006999999999997</v>
      </c>
    </row>
    <row r="29" spans="2:13" x14ac:dyDescent="0.35">
      <c r="B29">
        <v>17.740764257454256</v>
      </c>
      <c r="C29" s="1">
        <v>20.149920000000002</v>
      </c>
      <c r="D29">
        <v>1.0698846360996601</v>
      </c>
      <c r="E29">
        <v>2.0784813917911102</v>
      </c>
      <c r="F29">
        <v>0.43843712292924042</v>
      </c>
      <c r="G29" s="1">
        <v>0.58165999999999995</v>
      </c>
    </row>
    <row r="30" spans="2:13" x14ac:dyDescent="0.35">
      <c r="B30">
        <v>17.736144257454253</v>
      </c>
      <c r="C30" s="2">
        <v>20.115829999999999</v>
      </c>
      <c r="D30">
        <v>1.1084646360996597</v>
      </c>
      <c r="E30">
        <v>2.0917013917911103</v>
      </c>
      <c r="F30">
        <v>0.44609712292924042</v>
      </c>
      <c r="G30" s="2">
        <v>0.58321000000000001</v>
      </c>
    </row>
    <row r="31" spans="2:13" x14ac:dyDescent="0.35">
      <c r="B31">
        <v>17.731304257454255</v>
      </c>
      <c r="C31" s="1">
        <v>20.081810000000001</v>
      </c>
      <c r="D31">
        <v>1.1471646360996601</v>
      </c>
      <c r="E31">
        <v>2.1048313917911101</v>
      </c>
      <c r="F31">
        <v>0.45376712292924037</v>
      </c>
      <c r="G31" s="1">
        <v>0.58474000000000004</v>
      </c>
    </row>
    <row r="32" spans="2:13" x14ac:dyDescent="0.35">
      <c r="B32">
        <v>17.726244257454255</v>
      </c>
      <c r="C32" s="2">
        <v>20.047879999999999</v>
      </c>
      <c r="D32">
        <v>1.1860046360996601</v>
      </c>
      <c r="E32">
        <v>2.1178813917911099</v>
      </c>
      <c r="F32">
        <v>0.46145712292924046</v>
      </c>
      <c r="G32" s="2">
        <v>0.58623999999999998</v>
      </c>
    </row>
    <row r="33" spans="2:13" x14ac:dyDescent="0.35">
      <c r="B33" s="3">
        <v>17.720954257454256</v>
      </c>
      <c r="C33" s="6">
        <v>20.014019999999999</v>
      </c>
      <c r="D33" s="3">
        <v>1.2249746360996601</v>
      </c>
      <c r="E33" s="3">
        <v>2.13085139179111</v>
      </c>
      <c r="F33" s="3">
        <v>0.46914712292924043</v>
      </c>
      <c r="G33" s="6">
        <v>0.58772000000000002</v>
      </c>
      <c r="H33" s="7">
        <v>9.7063900000000009E-19</v>
      </c>
      <c r="I33" s="7">
        <v>3.2820400000000002E-20</v>
      </c>
      <c r="J33" s="7">
        <v>3.54281E-25</v>
      </c>
      <c r="K33" s="7">
        <v>5.9238199999999997E-20</v>
      </c>
      <c r="L33" s="7">
        <v>2.6539200000000001E-20</v>
      </c>
      <c r="M33" s="7">
        <v>1.88474E-19</v>
      </c>
    </row>
    <row r="34" spans="2:13" x14ac:dyDescent="0.35">
      <c r="B34">
        <v>17.715454257454255</v>
      </c>
      <c r="C34" s="2">
        <v>19.980239999999998</v>
      </c>
      <c r="D34">
        <v>1.26408463609966</v>
      </c>
      <c r="E34">
        <v>2.1437313917911101</v>
      </c>
      <c r="F34">
        <v>0.47685712292924043</v>
      </c>
      <c r="G34" s="2">
        <v>0.58916999999999997</v>
      </c>
    </row>
    <row r="35" spans="2:13" x14ac:dyDescent="0.35">
      <c r="B35">
        <v>17.709744257454254</v>
      </c>
      <c r="C35" s="1">
        <v>19.946529999999999</v>
      </c>
      <c r="D35">
        <v>1.3033146360996599</v>
      </c>
      <c r="E35">
        <v>2.15653139179111</v>
      </c>
      <c r="F35">
        <v>0.48457712292924038</v>
      </c>
      <c r="G35" s="1">
        <v>0.59060000000000001</v>
      </c>
    </row>
    <row r="36" spans="2:13" x14ac:dyDescent="0.35">
      <c r="B36" s="3">
        <v>17.703814257454255</v>
      </c>
      <c r="C36" s="6">
        <v>19.912890000000001</v>
      </c>
      <c r="D36" s="3">
        <v>1.3426746360996598</v>
      </c>
      <c r="E36" s="3">
        <v>2.1692513917911103</v>
      </c>
      <c r="F36" s="3">
        <v>0.49231712292924046</v>
      </c>
      <c r="G36" s="6">
        <v>0.59199999999999997</v>
      </c>
      <c r="H36" s="7">
        <v>9.6774199999999997E-19</v>
      </c>
      <c r="I36" s="7">
        <v>3.31503E-20</v>
      </c>
      <c r="J36" s="7">
        <v>3.5793099999999999E-25</v>
      </c>
      <c r="K36" s="7">
        <v>6.4250099999999994E-20</v>
      </c>
      <c r="L36" s="7">
        <v>2.7506799999999997E-20</v>
      </c>
      <c r="M36" s="7">
        <v>1.9214399999999999E-19</v>
      </c>
    </row>
    <row r="37" spans="2:13" x14ac:dyDescent="0.35">
      <c r="B37">
        <v>17.697684257454256</v>
      </c>
      <c r="C37" s="1">
        <v>19.87932</v>
      </c>
      <c r="D37">
        <v>1.3821746360996601</v>
      </c>
      <c r="E37">
        <v>2.1819013917911101</v>
      </c>
      <c r="F37">
        <v>0.50005712292924043</v>
      </c>
      <c r="G37" s="1">
        <v>0.59338000000000002</v>
      </c>
    </row>
    <row r="38" spans="2:13" x14ac:dyDescent="0.35">
      <c r="B38">
        <v>17.691344257454254</v>
      </c>
      <c r="C38" s="2">
        <v>19.84582</v>
      </c>
      <c r="D38">
        <v>1.4217946360996598</v>
      </c>
      <c r="E38">
        <v>2.1944613917911102</v>
      </c>
      <c r="F38">
        <v>0.50781712292924042</v>
      </c>
      <c r="G38" s="2">
        <v>0.59472999999999998</v>
      </c>
    </row>
    <row r="39" spans="2:13" x14ac:dyDescent="0.35">
      <c r="B39">
        <v>17.684814257454253</v>
      </c>
      <c r="C39" s="1">
        <v>19.812380000000001</v>
      </c>
      <c r="D39">
        <v>1.4615546360996601</v>
      </c>
      <c r="E39">
        <v>2.2069513917911099</v>
      </c>
      <c r="F39">
        <v>0.51558712292924047</v>
      </c>
      <c r="G39" s="1">
        <v>0.59606000000000003</v>
      </c>
    </row>
    <row r="40" spans="2:13" x14ac:dyDescent="0.35">
      <c r="B40">
        <v>17.678074257454256</v>
      </c>
      <c r="C40" s="2">
        <v>19.77901</v>
      </c>
      <c r="D40">
        <v>1.5014446360996598</v>
      </c>
      <c r="E40">
        <v>2.2193613917911099</v>
      </c>
      <c r="F40">
        <v>0.52336712292924037</v>
      </c>
      <c r="G40" s="2">
        <v>0.59736</v>
      </c>
    </row>
    <row r="41" spans="2:13" x14ac:dyDescent="0.35">
      <c r="B41">
        <v>17.671144257454255</v>
      </c>
      <c r="C41" s="1">
        <v>19.745699999999999</v>
      </c>
      <c r="D41">
        <v>1.54146463609966</v>
      </c>
      <c r="E41">
        <v>2.2317013917911099</v>
      </c>
      <c r="F41">
        <v>0.53115712292924044</v>
      </c>
      <c r="G41" s="1">
        <v>0.59863999999999995</v>
      </c>
    </row>
    <row r="42" spans="2:13" x14ac:dyDescent="0.35">
      <c r="B42">
        <v>17.664024257454255</v>
      </c>
      <c r="C42" s="2">
        <v>19.712440000000001</v>
      </c>
      <c r="D42">
        <v>1.5816146360996601</v>
      </c>
      <c r="E42">
        <v>2.2439713917911099</v>
      </c>
      <c r="F42">
        <v>0.53896712292924043</v>
      </c>
      <c r="G42" s="2">
        <v>0.59989999999999999</v>
      </c>
    </row>
    <row r="43" spans="2:13" x14ac:dyDescent="0.35">
      <c r="B43">
        <v>17.656704257454255</v>
      </c>
      <c r="C43" s="1">
        <v>19.67924</v>
      </c>
      <c r="D43">
        <v>1.6219046360996598</v>
      </c>
      <c r="E43">
        <v>2.2561713917911099</v>
      </c>
      <c r="F43">
        <v>0.54678712292924037</v>
      </c>
      <c r="G43" s="1">
        <v>0.60113000000000005</v>
      </c>
    </row>
    <row r="44" spans="2:13" x14ac:dyDescent="0.35">
      <c r="B44" s="3">
        <v>17.649204257454254</v>
      </c>
      <c r="C44" s="6">
        <v>19.646100000000001</v>
      </c>
      <c r="D44" s="3">
        <v>1.66232463609966</v>
      </c>
      <c r="E44" s="3">
        <v>2.2682913917911103</v>
      </c>
      <c r="F44" s="3">
        <v>0.55461712292924037</v>
      </c>
      <c r="G44" s="6">
        <v>0.60233999999999999</v>
      </c>
      <c r="H44" s="7">
        <v>9.4876399999999996E-19</v>
      </c>
      <c r="I44" s="7">
        <v>2.63127E-20</v>
      </c>
      <c r="J44" s="7">
        <v>3.63107E-25</v>
      </c>
      <c r="K44" s="7">
        <v>9.9077999999999995E-20</v>
      </c>
      <c r="L44" s="7">
        <v>3.0350899999999998E-20</v>
      </c>
      <c r="M44" s="7">
        <v>1.99349E-19</v>
      </c>
    </row>
    <row r="45" spans="2:13" x14ac:dyDescent="0.35">
      <c r="B45">
        <v>17.641514257454254</v>
      </c>
      <c r="C45" s="1">
        <v>19.613009999999999</v>
      </c>
      <c r="D45">
        <v>1.7028746360996601</v>
      </c>
      <c r="E45">
        <v>2.2803413917911102</v>
      </c>
      <c r="F45">
        <v>0.56245712292924044</v>
      </c>
      <c r="G45" s="1">
        <v>0.60353000000000001</v>
      </c>
    </row>
    <row r="46" spans="2:13" x14ac:dyDescent="0.35">
      <c r="B46">
        <v>17.633634257454254</v>
      </c>
      <c r="C46" s="2">
        <v>19.579969999999999</v>
      </c>
      <c r="D46">
        <v>1.7435546360996601</v>
      </c>
      <c r="E46">
        <v>2.2923313917911101</v>
      </c>
      <c r="F46">
        <v>0.57030712292924046</v>
      </c>
      <c r="G46" s="2">
        <v>0.60470000000000002</v>
      </c>
    </row>
    <row r="47" spans="2:13" x14ac:dyDescent="0.35">
      <c r="B47">
        <v>17.625574257454254</v>
      </c>
      <c r="C47" s="1">
        <v>19.546990000000001</v>
      </c>
      <c r="D47">
        <v>1.7843646360996601</v>
      </c>
      <c r="E47">
        <v>2.30424139179111</v>
      </c>
      <c r="F47">
        <v>0.57817712292924039</v>
      </c>
      <c r="G47" s="1">
        <v>0.60584000000000005</v>
      </c>
    </row>
    <row r="48" spans="2:13" x14ac:dyDescent="0.35">
      <c r="B48">
        <v>17.617344257454256</v>
      </c>
      <c r="C48" s="2">
        <v>19.514050000000001</v>
      </c>
      <c r="D48">
        <v>1.8253146360996597</v>
      </c>
      <c r="E48">
        <v>2.3160913917911099</v>
      </c>
      <c r="F48">
        <v>0.58605712292924039</v>
      </c>
      <c r="G48" s="2">
        <v>0.60696000000000006</v>
      </c>
    </row>
    <row r="49" spans="2:13" x14ac:dyDescent="0.35">
      <c r="B49">
        <v>17.608924257454255</v>
      </c>
      <c r="C49" s="1">
        <v>19.481159999999999</v>
      </c>
      <c r="D49">
        <v>1.8664046360996598</v>
      </c>
      <c r="E49">
        <v>2.3278813917911099</v>
      </c>
      <c r="F49">
        <v>0.59394712292924046</v>
      </c>
      <c r="G49" s="1">
        <v>0.60806000000000004</v>
      </c>
    </row>
    <row r="50" spans="2:13" x14ac:dyDescent="0.35">
      <c r="B50">
        <v>17.600334257454254</v>
      </c>
      <c r="C50" s="2">
        <v>19.448319999999999</v>
      </c>
      <c r="D50">
        <v>1.9076146360996598</v>
      </c>
      <c r="E50">
        <v>2.3395913917911102</v>
      </c>
      <c r="F50">
        <v>0.60184712292924047</v>
      </c>
      <c r="G50" s="2">
        <v>0.60914000000000001</v>
      </c>
    </row>
    <row r="51" spans="2:13" x14ac:dyDescent="0.35">
      <c r="B51">
        <v>17.591574257454255</v>
      </c>
      <c r="C51" s="1">
        <v>19.415520000000001</v>
      </c>
      <c r="D51">
        <v>1.9489646360996598</v>
      </c>
      <c r="E51">
        <v>2.3512513917911102</v>
      </c>
      <c r="F51">
        <v>0.60975712292924045</v>
      </c>
      <c r="G51" s="1">
        <v>0.61019000000000001</v>
      </c>
    </row>
    <row r="52" spans="2:13" x14ac:dyDescent="0.35">
      <c r="B52">
        <v>17.582634257454256</v>
      </c>
      <c r="C52" s="2">
        <v>19.382760000000001</v>
      </c>
      <c r="D52">
        <v>1.9904546360996598</v>
      </c>
      <c r="E52">
        <v>2.3628413917911102</v>
      </c>
      <c r="F52">
        <v>0.61768712292924044</v>
      </c>
      <c r="G52" s="2">
        <v>0.61121999999999999</v>
      </c>
    </row>
    <row r="53" spans="2:13" x14ac:dyDescent="0.35">
      <c r="B53">
        <v>17.573534257454256</v>
      </c>
      <c r="C53" s="1">
        <v>19.35004</v>
      </c>
      <c r="D53">
        <v>2.0320646360996597</v>
      </c>
      <c r="E53">
        <v>2.3743713917911102</v>
      </c>
      <c r="F53">
        <v>0.62562712292924039</v>
      </c>
      <c r="G53" s="1">
        <v>0.61224000000000001</v>
      </c>
    </row>
    <row r="54" spans="2:13" x14ac:dyDescent="0.35">
      <c r="B54">
        <v>17.564254257454255</v>
      </c>
      <c r="C54" s="2">
        <v>19.31737</v>
      </c>
      <c r="D54">
        <v>2.0738246360996597</v>
      </c>
      <c r="E54">
        <v>2.3858313917911103</v>
      </c>
      <c r="F54">
        <v>0.6335771229292404</v>
      </c>
      <c r="G54" s="2">
        <v>0.61323000000000005</v>
      </c>
    </row>
    <row r="55" spans="2:13" x14ac:dyDescent="0.35">
      <c r="B55">
        <v>17.554814257454254</v>
      </c>
      <c r="C55" s="1">
        <v>19.28473</v>
      </c>
      <c r="D55">
        <v>2.1157146360996597</v>
      </c>
      <c r="E55">
        <v>2.39724139179111</v>
      </c>
      <c r="F55">
        <v>0.64153712292924037</v>
      </c>
      <c r="G55" s="1">
        <v>0.61419999999999997</v>
      </c>
    </row>
    <row r="56" spans="2:13" x14ac:dyDescent="0.35">
      <c r="B56">
        <v>17.545214257454255</v>
      </c>
      <c r="C56" s="2">
        <v>19.252130000000001</v>
      </c>
      <c r="D56">
        <v>2.1577346360996601</v>
      </c>
      <c r="E56">
        <v>2.4085813917911101</v>
      </c>
      <c r="F56">
        <v>0.6495071229292404</v>
      </c>
      <c r="G56" s="2">
        <v>0.61514999999999997</v>
      </c>
    </row>
    <row r="57" spans="2:13" x14ac:dyDescent="0.35">
      <c r="B57" s="4">
        <v>17.535444257454255</v>
      </c>
      <c r="C57" s="8">
        <v>19.219570000000001</v>
      </c>
      <c r="D57" s="4">
        <v>2.1998946360996601</v>
      </c>
      <c r="E57" s="4">
        <v>2.4198713917911099</v>
      </c>
      <c r="F57" s="4">
        <v>0.65749712292924045</v>
      </c>
      <c r="G57" s="8">
        <v>0.61607999999999996</v>
      </c>
      <c r="H57" s="7">
        <v>9.1579200000000003E-19</v>
      </c>
      <c r="I57" s="7">
        <v>3.5870299999999997E-20</v>
      </c>
      <c r="J57" s="7">
        <v>3.6399400000000001E-25</v>
      </c>
      <c r="K57" s="7">
        <v>9.6179600000000001E-20</v>
      </c>
      <c r="L57" s="7">
        <v>3.5179700000000002E-20</v>
      </c>
      <c r="M57" s="7">
        <v>2.1076500000000001E-19</v>
      </c>
    </row>
    <row r="58" spans="2:13" x14ac:dyDescent="0.35">
      <c r="B58">
        <v>17.525514257454255</v>
      </c>
      <c r="C58" s="2">
        <v>19.18704</v>
      </c>
      <c r="D58">
        <v>2.24218463609966</v>
      </c>
      <c r="E58">
        <v>2.4311013917911102</v>
      </c>
      <c r="F58">
        <v>0.66548712292924039</v>
      </c>
      <c r="G58" s="2">
        <v>0.61699000000000004</v>
      </c>
    </row>
    <row r="59" spans="2:13" x14ac:dyDescent="0.35">
      <c r="B59">
        <v>17.515424257454253</v>
      </c>
      <c r="C59" s="1">
        <v>19.154540000000001</v>
      </c>
      <c r="D59">
        <v>2.2846146360996595</v>
      </c>
      <c r="E59">
        <v>2.44226139179111</v>
      </c>
      <c r="F59">
        <v>0.67349712292924047</v>
      </c>
      <c r="G59" s="1">
        <v>0.61787000000000003</v>
      </c>
    </row>
    <row r="60" spans="2:13" x14ac:dyDescent="0.35">
      <c r="B60">
        <v>17.505174257454254</v>
      </c>
      <c r="C60" s="2">
        <v>19.12208</v>
      </c>
      <c r="D60">
        <v>2.3271746360996604</v>
      </c>
      <c r="E60">
        <v>2.45338139179111</v>
      </c>
      <c r="F60">
        <v>0.68151712292924038</v>
      </c>
      <c r="G60" s="2">
        <v>0.61873999999999996</v>
      </c>
    </row>
    <row r="61" spans="2:13" x14ac:dyDescent="0.35">
      <c r="B61">
        <v>17.494764257454253</v>
      </c>
      <c r="C61" s="1">
        <v>19.089649999999999</v>
      </c>
      <c r="D61">
        <v>2.3698846360996599</v>
      </c>
      <c r="E61">
        <v>2.46443139179111</v>
      </c>
      <c r="F61">
        <v>0.68955712292924043</v>
      </c>
      <c r="G61" s="1">
        <v>0.61958999999999997</v>
      </c>
    </row>
    <row r="62" spans="2:13" x14ac:dyDescent="0.35">
      <c r="B62">
        <v>17.484204257454255</v>
      </c>
      <c r="C62" s="2">
        <v>19.05725</v>
      </c>
      <c r="D62">
        <v>2.4127246360996599</v>
      </c>
      <c r="E62">
        <v>2.4754313917911102</v>
      </c>
      <c r="F62">
        <v>0.69759712292924037</v>
      </c>
      <c r="G62" s="2">
        <v>0.62041999999999997</v>
      </c>
    </row>
    <row r="63" spans="2:13" x14ac:dyDescent="0.35">
      <c r="B63">
        <v>17.473484257454256</v>
      </c>
      <c r="C63" s="1">
        <v>19.02488</v>
      </c>
      <c r="D63">
        <v>2.4556946360996603</v>
      </c>
      <c r="E63">
        <v>2.48638139179111</v>
      </c>
      <c r="F63">
        <v>0.70564712292924037</v>
      </c>
      <c r="G63" s="1">
        <v>0.62122999999999995</v>
      </c>
    </row>
    <row r="64" spans="2:13" x14ac:dyDescent="0.35">
      <c r="B64" s="3">
        <v>17.462614257454256</v>
      </c>
      <c r="C64" s="6">
        <v>18.992540000000002</v>
      </c>
      <c r="D64" s="3">
        <v>2.4988046360996599</v>
      </c>
      <c r="E64" s="3">
        <v>2.4972713917911102</v>
      </c>
      <c r="F64" s="3">
        <v>0.71371712292924039</v>
      </c>
      <c r="G64" s="6">
        <v>0.62200999999999995</v>
      </c>
      <c r="H64" s="7">
        <v>8.9932199999999995E-19</v>
      </c>
      <c r="I64" s="7">
        <v>3.6727000000000002E-20</v>
      </c>
      <c r="J64" s="7">
        <v>3.6621800000000002E-25</v>
      </c>
      <c r="K64" s="7">
        <v>1.0604E-19</v>
      </c>
      <c r="L64" s="7">
        <v>3.7443799999999999E-20</v>
      </c>
      <c r="M64" s="7">
        <v>2.1730899999999998E-19</v>
      </c>
    </row>
    <row r="65" spans="2:13" x14ac:dyDescent="0.35">
      <c r="B65">
        <v>17.451594257454254</v>
      </c>
      <c r="C65" s="1">
        <v>18.96022</v>
      </c>
      <c r="D65">
        <v>2.5420546360996603</v>
      </c>
      <c r="E65">
        <v>2.5081013917911101</v>
      </c>
      <c r="F65">
        <v>0.72179712292924036</v>
      </c>
      <c r="G65" s="1">
        <v>0.62278</v>
      </c>
    </row>
    <row r="66" spans="2:13" x14ac:dyDescent="0.35">
      <c r="B66">
        <v>17.440414257454254</v>
      </c>
      <c r="C66" s="2">
        <v>18.92793</v>
      </c>
      <c r="D66">
        <v>2.5854446360996599</v>
      </c>
      <c r="E66">
        <v>2.5188913917911102</v>
      </c>
      <c r="F66">
        <v>0.72988712292924041</v>
      </c>
      <c r="G66" s="2">
        <v>0.62353000000000003</v>
      </c>
    </row>
    <row r="67" spans="2:13" x14ac:dyDescent="0.35">
      <c r="B67">
        <v>17.429094257454256</v>
      </c>
      <c r="C67" s="1">
        <v>18.895669999999999</v>
      </c>
      <c r="D67">
        <v>2.6289746360996595</v>
      </c>
      <c r="E67">
        <v>2.5296213917911099</v>
      </c>
      <c r="F67">
        <v>0.73799712292924047</v>
      </c>
      <c r="G67" s="1">
        <v>0.62426000000000004</v>
      </c>
    </row>
    <row r="68" spans="2:13" x14ac:dyDescent="0.35">
      <c r="B68">
        <v>17.417624257454253</v>
      </c>
      <c r="C68" s="2">
        <v>18.863430000000001</v>
      </c>
      <c r="D68">
        <v>2.6726346360996596</v>
      </c>
      <c r="E68">
        <v>2.5403013917911101</v>
      </c>
      <c r="F68">
        <v>0.74610712292924042</v>
      </c>
      <c r="G68" s="2">
        <v>0.62497000000000003</v>
      </c>
    </row>
    <row r="69" spans="2:13" x14ac:dyDescent="0.35">
      <c r="B69">
        <v>17.406004257454253</v>
      </c>
      <c r="C69" s="1">
        <v>18.831209999999999</v>
      </c>
      <c r="D69">
        <v>2.7164346360996596</v>
      </c>
      <c r="E69">
        <v>2.5509313917911101</v>
      </c>
      <c r="F69">
        <v>0.75423712292924039</v>
      </c>
      <c r="G69" s="1">
        <v>0.62566999999999995</v>
      </c>
    </row>
    <row r="70" spans="2:13" x14ac:dyDescent="0.35">
      <c r="B70">
        <v>17.394244257454254</v>
      </c>
      <c r="C70" s="2">
        <v>18.799019999999999</v>
      </c>
      <c r="D70">
        <v>2.7603746360996597</v>
      </c>
      <c r="E70">
        <v>2.56150139179111</v>
      </c>
      <c r="F70">
        <v>0.76236712292924047</v>
      </c>
      <c r="G70" s="2">
        <v>0.62634000000000001</v>
      </c>
    </row>
    <row r="71" spans="2:13" x14ac:dyDescent="0.35">
      <c r="B71">
        <v>17.382334257454254</v>
      </c>
      <c r="C71" s="1">
        <v>18.766839999999998</v>
      </c>
      <c r="D71">
        <v>2.8044546360996598</v>
      </c>
      <c r="E71">
        <v>2.5720313917911102</v>
      </c>
      <c r="F71">
        <v>0.77051712292924046</v>
      </c>
      <c r="G71" s="1">
        <v>0.62699000000000005</v>
      </c>
    </row>
    <row r="72" spans="2:13" x14ac:dyDescent="0.35">
      <c r="B72">
        <v>17.370284257454255</v>
      </c>
      <c r="C72" s="2">
        <v>18.734690000000001</v>
      </c>
      <c r="D72">
        <v>2.84867463609966</v>
      </c>
      <c r="E72">
        <v>2.58251139179111</v>
      </c>
      <c r="F72">
        <v>0.77868712292924047</v>
      </c>
      <c r="G72" s="2">
        <v>0.62763000000000002</v>
      </c>
    </row>
    <row r="73" spans="2:13" x14ac:dyDescent="0.35">
      <c r="B73">
        <v>17.358084257454255</v>
      </c>
      <c r="C73" s="1">
        <v>18.702559999999998</v>
      </c>
      <c r="D73">
        <v>2.8930346360996602</v>
      </c>
      <c r="E73">
        <v>2.5929413917911099</v>
      </c>
      <c r="F73">
        <v>0.78685712292924037</v>
      </c>
      <c r="G73" s="1">
        <v>0.62824000000000002</v>
      </c>
    </row>
    <row r="74" spans="2:13" x14ac:dyDescent="0.35">
      <c r="B74">
        <v>17.345754257454253</v>
      </c>
      <c r="C74" s="2">
        <v>18.670439999999999</v>
      </c>
      <c r="D74">
        <v>2.9375346360996595</v>
      </c>
      <c r="E74">
        <v>2.60332139179111</v>
      </c>
      <c r="F74">
        <v>0.79503712292924045</v>
      </c>
      <c r="G74" s="2">
        <v>0.62883999999999995</v>
      </c>
    </row>
    <row r="75" spans="2:13" x14ac:dyDescent="0.35">
      <c r="B75">
        <v>17.333274257454253</v>
      </c>
      <c r="C75" s="1">
        <v>18.638339999999999</v>
      </c>
      <c r="D75">
        <v>2.9821746360996597</v>
      </c>
      <c r="E75">
        <v>2.6136513917911102</v>
      </c>
      <c r="F75">
        <v>0.80323712292924043</v>
      </c>
      <c r="G75" s="1">
        <v>0.62941999999999998</v>
      </c>
    </row>
    <row r="76" spans="2:13" x14ac:dyDescent="0.35">
      <c r="B76">
        <v>17.320654257454255</v>
      </c>
      <c r="C76" s="2">
        <v>18.606259999999999</v>
      </c>
      <c r="D76">
        <v>3.02695463609966</v>
      </c>
      <c r="E76">
        <v>2.6239413917911101</v>
      </c>
      <c r="F76">
        <v>0.81144712292924037</v>
      </c>
      <c r="G76" s="2">
        <v>0.62997999999999998</v>
      </c>
    </row>
    <row r="77" spans="2:13" x14ac:dyDescent="0.35">
      <c r="B77">
        <v>17.307904257454254</v>
      </c>
      <c r="C77" s="1">
        <v>18.574200000000001</v>
      </c>
      <c r="D77">
        <v>3.0718846360996599</v>
      </c>
      <c r="E77">
        <v>2.6341813917911101</v>
      </c>
      <c r="F77">
        <v>0.81966712292924038</v>
      </c>
      <c r="G77" s="1">
        <v>0.63051999999999997</v>
      </c>
    </row>
    <row r="78" spans="2:13" x14ac:dyDescent="0.35">
      <c r="B78">
        <v>17.295014257454255</v>
      </c>
      <c r="C78" s="2">
        <v>18.542149999999999</v>
      </c>
      <c r="D78">
        <v>3.1169446360996602</v>
      </c>
      <c r="E78">
        <v>2.6443713917911102</v>
      </c>
      <c r="F78">
        <v>0.82789712292924034</v>
      </c>
      <c r="G78" s="2">
        <v>0.63105</v>
      </c>
    </row>
    <row r="79" spans="2:13" x14ac:dyDescent="0.35">
      <c r="B79">
        <v>17.281984257454255</v>
      </c>
      <c r="C79" s="1">
        <v>18.510120000000001</v>
      </c>
      <c r="D79">
        <v>3.1621446360996597</v>
      </c>
      <c r="E79">
        <v>2.6545213917911101</v>
      </c>
      <c r="F79">
        <v>0.83613712292924036</v>
      </c>
      <c r="G79" s="1">
        <v>0.63156000000000001</v>
      </c>
    </row>
    <row r="80" spans="2:13" x14ac:dyDescent="0.35">
      <c r="B80" s="4">
        <v>17.268814257454256</v>
      </c>
      <c r="C80" s="8">
        <v>18.478100000000001</v>
      </c>
      <c r="D80" s="4">
        <v>3.2074946360996597</v>
      </c>
      <c r="E80" s="4">
        <v>2.6646213917911101</v>
      </c>
      <c r="F80" s="4">
        <v>0.84439712292924052</v>
      </c>
      <c r="G80" s="8">
        <v>0.63204000000000005</v>
      </c>
      <c r="H80" s="7">
        <v>8.5633000000000001E-19</v>
      </c>
      <c r="I80" s="7">
        <v>3.8508700000000002E-20</v>
      </c>
      <c r="J80" s="7">
        <v>3.6681600000000002E-25</v>
      </c>
      <c r="K80" s="7">
        <v>1.2692400000000001E-19</v>
      </c>
      <c r="L80" s="7">
        <v>4.2907399999999997E-20</v>
      </c>
      <c r="M80" s="7">
        <v>2.3066900000000002E-19</v>
      </c>
    </row>
    <row r="81" spans="2:13" x14ac:dyDescent="0.35">
      <c r="B81">
        <v>17.255514257454255</v>
      </c>
      <c r="C81" s="1">
        <v>18.446090000000002</v>
      </c>
      <c r="D81">
        <v>3.2529846360996597</v>
      </c>
      <c r="E81">
        <v>2.6746813917911099</v>
      </c>
      <c r="F81">
        <v>0.85265712292924045</v>
      </c>
      <c r="G81" s="1">
        <v>0.63251000000000002</v>
      </c>
    </row>
    <row r="82" spans="2:13" x14ac:dyDescent="0.35">
      <c r="B82">
        <v>17.242084257454255</v>
      </c>
      <c r="C82" s="2">
        <v>18.414100000000001</v>
      </c>
      <c r="D82">
        <v>3.2986146360996598</v>
      </c>
      <c r="E82">
        <v>2.6846913917911102</v>
      </c>
      <c r="F82">
        <v>0.86093712292924052</v>
      </c>
      <c r="G82" s="2">
        <v>0.63297000000000003</v>
      </c>
    </row>
    <row r="83" spans="2:13" x14ac:dyDescent="0.35">
      <c r="B83">
        <v>17.228514257454254</v>
      </c>
      <c r="C83" s="1">
        <v>18.382110000000001</v>
      </c>
      <c r="D83">
        <v>3.3443846360996599</v>
      </c>
      <c r="E83">
        <v>2.6946613917911102</v>
      </c>
      <c r="F83">
        <v>0.86922712292924043</v>
      </c>
      <c r="G83" s="1">
        <v>0.63339999999999996</v>
      </c>
    </row>
    <row r="84" spans="2:13" x14ac:dyDescent="0.35">
      <c r="B84">
        <v>17.214814257454254</v>
      </c>
      <c r="C84" s="2">
        <v>18.35014</v>
      </c>
      <c r="D84">
        <v>3.3903046360996596</v>
      </c>
      <c r="E84">
        <v>2.70459139179111</v>
      </c>
      <c r="F84">
        <v>0.8775271229292404</v>
      </c>
      <c r="G84" s="2">
        <v>0.63382000000000005</v>
      </c>
    </row>
    <row r="85" spans="2:13" x14ac:dyDescent="0.35">
      <c r="B85">
        <v>17.200984257454255</v>
      </c>
      <c r="C85" s="1">
        <v>18.318180000000002</v>
      </c>
      <c r="D85">
        <v>3.4363646360996603</v>
      </c>
      <c r="E85">
        <v>2.7144713917911099</v>
      </c>
      <c r="F85">
        <v>0.8858471229292405</v>
      </c>
      <c r="G85" s="1">
        <v>0.63422000000000001</v>
      </c>
    </row>
    <row r="86" spans="2:13" x14ac:dyDescent="0.35">
      <c r="B86">
        <v>17.187024257454254</v>
      </c>
      <c r="C86" s="2">
        <v>18.28623</v>
      </c>
      <c r="D86">
        <v>3.48256463609966</v>
      </c>
      <c r="E86">
        <v>2.7243113917911099</v>
      </c>
      <c r="F86">
        <v>0.89416712292924039</v>
      </c>
      <c r="G86" s="2">
        <v>0.63460000000000005</v>
      </c>
    </row>
    <row r="87" spans="2:13" x14ac:dyDescent="0.35">
      <c r="B87">
        <v>17.172934257454255</v>
      </c>
      <c r="C87" s="1">
        <v>18.254290000000001</v>
      </c>
      <c r="D87">
        <v>3.5289146360996595</v>
      </c>
      <c r="E87">
        <v>2.7341113917911102</v>
      </c>
      <c r="F87">
        <v>0.9025071229292404</v>
      </c>
      <c r="G87" s="1">
        <v>0.63495999999999997</v>
      </c>
    </row>
    <row r="88" spans="2:13" x14ac:dyDescent="0.35">
      <c r="B88" s="4">
        <v>17.158704257454254</v>
      </c>
      <c r="C88" s="8">
        <v>18.222349999999999</v>
      </c>
      <c r="D88" s="4">
        <v>3.5754046360996599</v>
      </c>
      <c r="E88" s="4">
        <v>2.7438713917911102</v>
      </c>
      <c r="F88" s="4">
        <v>0.91085712292924048</v>
      </c>
      <c r="G88" s="8">
        <v>0.63531000000000004</v>
      </c>
      <c r="H88" s="7">
        <v>8.3517499999999997E-19</v>
      </c>
      <c r="I88" s="7">
        <v>3.9295400000000001E-20</v>
      </c>
      <c r="J88" s="7">
        <v>3.6660699999999999E-25</v>
      </c>
      <c r="K88" s="7">
        <v>1.36454E-19</v>
      </c>
      <c r="L88" s="7">
        <v>4.5416400000000002E-20</v>
      </c>
      <c r="M88" s="7">
        <v>2.3734899999999999E-19</v>
      </c>
    </row>
    <row r="89" spans="2:13" x14ac:dyDescent="0.35">
      <c r="B89">
        <v>17.144354257454253</v>
      </c>
      <c r="C89" s="1">
        <v>18.190429999999999</v>
      </c>
      <c r="D89">
        <v>3.6220346360996603</v>
      </c>
      <c r="E89">
        <v>2.7535913917911099</v>
      </c>
      <c r="F89">
        <v>0.9192171229292404</v>
      </c>
      <c r="G89" s="1">
        <v>0.63563999999999998</v>
      </c>
    </row>
    <row r="90" spans="2:13" x14ac:dyDescent="0.35">
      <c r="B90">
        <v>17.129884257454254</v>
      </c>
      <c r="C90" s="2">
        <v>18.15851</v>
      </c>
      <c r="D90">
        <v>3.6688146360996603</v>
      </c>
      <c r="E90">
        <v>2.7632713917911103</v>
      </c>
      <c r="F90">
        <v>0.92758712292924039</v>
      </c>
      <c r="G90" s="2">
        <v>0.63595000000000002</v>
      </c>
    </row>
    <row r="91" spans="2:13" x14ac:dyDescent="0.35">
      <c r="B91">
        <v>17.115274257454253</v>
      </c>
      <c r="C91" s="1">
        <v>18.1266</v>
      </c>
      <c r="D91">
        <v>3.71574463609966</v>
      </c>
      <c r="E91">
        <v>2.7729013917911098</v>
      </c>
      <c r="F91">
        <v>0.93596712292924045</v>
      </c>
      <c r="G91" s="1">
        <v>0.63624000000000003</v>
      </c>
    </row>
    <row r="92" spans="2:13" x14ac:dyDescent="0.35">
      <c r="B92">
        <v>17.100544257454256</v>
      </c>
      <c r="C92" s="2">
        <v>18.09469</v>
      </c>
      <c r="D92">
        <v>3.7628146360996597</v>
      </c>
      <c r="E92">
        <v>2.7825013917911101</v>
      </c>
      <c r="F92">
        <v>0.94436712292924041</v>
      </c>
      <c r="G92" s="2">
        <v>0.63651999999999997</v>
      </c>
    </row>
    <row r="93" spans="2:13" x14ac:dyDescent="0.35">
      <c r="B93">
        <v>17.085694257454254</v>
      </c>
      <c r="C93" s="1">
        <v>18.06279</v>
      </c>
      <c r="D93">
        <v>3.8100246360996604</v>
      </c>
      <c r="E93">
        <v>2.7920613917911101</v>
      </c>
      <c r="F93">
        <v>0.95277712292924044</v>
      </c>
      <c r="G93" s="1">
        <v>0.63678000000000001</v>
      </c>
    </row>
    <row r="94" spans="2:13" x14ac:dyDescent="0.35">
      <c r="B94">
        <v>17.070704257454256</v>
      </c>
      <c r="C94" s="2">
        <v>18.030899999999999</v>
      </c>
      <c r="D94">
        <v>3.8573946360996603</v>
      </c>
      <c r="E94">
        <v>2.8015813917911099</v>
      </c>
      <c r="F94">
        <v>0.96118712292924047</v>
      </c>
      <c r="G94" s="2">
        <v>0.63702000000000003</v>
      </c>
    </row>
    <row r="95" spans="2:13" x14ac:dyDescent="0.35">
      <c r="B95">
        <v>17.055604257454256</v>
      </c>
      <c r="C95" s="1">
        <v>17.998999999999999</v>
      </c>
      <c r="D95">
        <v>3.9048946360996597</v>
      </c>
      <c r="E95">
        <v>2.8110513917911102</v>
      </c>
      <c r="F95">
        <v>0.9696171229292404</v>
      </c>
      <c r="G95" s="1">
        <v>0.63724999999999998</v>
      </c>
    </row>
    <row r="96" spans="2:13" x14ac:dyDescent="0.35">
      <c r="B96">
        <v>17.040374257454253</v>
      </c>
      <c r="C96" s="2">
        <v>17.967120000000001</v>
      </c>
      <c r="D96">
        <v>3.9525546360996602</v>
      </c>
      <c r="E96">
        <v>2.8205013917911099</v>
      </c>
      <c r="F96">
        <v>0.97806712292924047</v>
      </c>
      <c r="G96" s="2">
        <v>0.63746000000000003</v>
      </c>
    </row>
    <row r="97" spans="2:13" x14ac:dyDescent="0.35">
      <c r="B97">
        <v>17.025024257454255</v>
      </c>
      <c r="C97" s="1">
        <v>17.935230000000001</v>
      </c>
      <c r="D97">
        <v>4.0003546360996598</v>
      </c>
      <c r="E97">
        <v>2.8299013917911102</v>
      </c>
      <c r="F97">
        <v>0.98651712292924032</v>
      </c>
      <c r="G97" s="1">
        <v>0.63765000000000005</v>
      </c>
    </row>
    <row r="98" spans="2:13" x14ac:dyDescent="0.35">
      <c r="B98" s="3">
        <v>17.009544257454255</v>
      </c>
      <c r="C98" s="6">
        <v>17.90335</v>
      </c>
      <c r="D98" s="3">
        <v>4.04830463609966</v>
      </c>
      <c r="E98" s="3">
        <v>2.8392713917911099</v>
      </c>
      <c r="F98" s="3">
        <v>0.99497712292924045</v>
      </c>
      <c r="G98" s="6">
        <v>0.63782000000000005</v>
      </c>
      <c r="H98" s="7">
        <v>8.0515199999999999E-19</v>
      </c>
      <c r="I98" s="7">
        <v>4.02044E-20</v>
      </c>
      <c r="J98" s="7">
        <v>3.63223E-25</v>
      </c>
      <c r="K98" s="7">
        <v>1.4756800000000001E-19</v>
      </c>
      <c r="L98" s="7">
        <v>4.8377800000000001E-20</v>
      </c>
      <c r="M98" s="7">
        <v>2.4349000000000001E-19</v>
      </c>
    </row>
    <row r="99" spans="2:13" x14ac:dyDescent="0.35">
      <c r="B99">
        <v>16.993954257454256</v>
      </c>
      <c r="C99" s="1">
        <v>17.871479999999998</v>
      </c>
      <c r="D99">
        <v>4.0963946360996601</v>
      </c>
      <c r="E99">
        <v>2.8486013917911102</v>
      </c>
      <c r="F99">
        <v>1.0034571229292406</v>
      </c>
      <c r="G99" s="1">
        <v>0.63797999999999999</v>
      </c>
      <c r="M99" s="7"/>
    </row>
    <row r="100" spans="2:13" x14ac:dyDescent="0.35">
      <c r="B100">
        <v>16.978234257454254</v>
      </c>
      <c r="C100" s="2">
        <v>17.839600000000001</v>
      </c>
      <c r="D100">
        <v>4.1446446360996596</v>
      </c>
      <c r="E100">
        <v>2.8578913917911102</v>
      </c>
      <c r="F100">
        <v>1.0119471229292403</v>
      </c>
      <c r="G100" s="2">
        <v>0.63812000000000002</v>
      </c>
    </row>
    <row r="101" spans="2:13" x14ac:dyDescent="0.35">
      <c r="B101" s="4">
        <v>16.962394257454253</v>
      </c>
      <c r="C101" s="8">
        <v>17.807729999999999</v>
      </c>
      <c r="D101" s="4">
        <v>4.19303463609966</v>
      </c>
      <c r="E101" s="4">
        <v>2.8671413917911099</v>
      </c>
      <c r="F101" s="4">
        <v>1.0204471229292404</v>
      </c>
      <c r="G101" s="8">
        <v>0.63824000000000003</v>
      </c>
      <c r="H101" s="7">
        <v>7.9878199999999996E-19</v>
      </c>
      <c r="I101" s="7">
        <v>4.0481599999999998E-20</v>
      </c>
      <c r="J101" s="7">
        <v>3.6414900000000002E-25</v>
      </c>
      <c r="K101" s="7">
        <v>1.5078800000000001E-19</v>
      </c>
      <c r="L101" s="7">
        <v>4.9442899999999999E-20</v>
      </c>
      <c r="M101" s="7">
        <v>2.46909E-19</v>
      </c>
    </row>
    <row r="102" spans="2:13" x14ac:dyDescent="0.35">
      <c r="B102">
        <v>16.946434257454253</v>
      </c>
      <c r="C102" s="2">
        <v>17.775849999999998</v>
      </c>
      <c r="D102">
        <v>4.24157463609966</v>
      </c>
      <c r="E102">
        <v>2.8763613917911099</v>
      </c>
      <c r="F102">
        <v>1.0289571229292402</v>
      </c>
      <c r="G102" s="2">
        <v>0.63834999999999997</v>
      </c>
      <c r="L102" t="s">
        <v>17</v>
      </c>
    </row>
    <row r="103" spans="2:13" x14ac:dyDescent="0.35">
      <c r="B103">
        <v>16.930364257454254</v>
      </c>
      <c r="C103" s="1">
        <v>17.743980000000001</v>
      </c>
      <c r="D103">
        <v>4.2902546360996601</v>
      </c>
      <c r="E103">
        <v>2.8855513917911102</v>
      </c>
      <c r="F103">
        <v>1.0374871229292406</v>
      </c>
      <c r="G103" s="1">
        <v>0.63844000000000001</v>
      </c>
    </row>
    <row r="104" spans="2:13" x14ac:dyDescent="0.35">
      <c r="B104">
        <v>16.914164257454253</v>
      </c>
      <c r="C104" s="2">
        <v>17.712109999999999</v>
      </c>
      <c r="D104">
        <v>4.3390946360996603</v>
      </c>
      <c r="E104">
        <v>2.8947013917911102</v>
      </c>
      <c r="F104">
        <v>1.0460171229292405</v>
      </c>
      <c r="G104" s="2">
        <v>0.63851000000000002</v>
      </c>
    </row>
    <row r="105" spans="2:13" x14ac:dyDescent="0.35">
      <c r="B105">
        <v>16.897854257454256</v>
      </c>
      <c r="C105" s="1">
        <v>17.680230000000002</v>
      </c>
      <c r="D105">
        <v>4.3880746360996596</v>
      </c>
      <c r="E105">
        <v>2.9038113917911099</v>
      </c>
      <c r="F105">
        <v>1.0545671229292406</v>
      </c>
      <c r="G105" s="1">
        <v>0.63856999999999997</v>
      </c>
    </row>
    <row r="106" spans="2:13" x14ac:dyDescent="0.35">
      <c r="B106">
        <v>16.881424257454256</v>
      </c>
      <c r="C106" s="2">
        <v>17.64836</v>
      </c>
      <c r="D106">
        <v>4.43721463609966</v>
      </c>
      <c r="E106">
        <v>2.9128913917911099</v>
      </c>
      <c r="F106">
        <v>1.0631171229292402</v>
      </c>
      <c r="G106" s="2">
        <v>0.63861000000000001</v>
      </c>
    </row>
    <row r="107" spans="2:13" x14ac:dyDescent="0.35">
      <c r="B107">
        <v>16.864874257454254</v>
      </c>
      <c r="C107" s="1">
        <v>17.616489999999999</v>
      </c>
      <c r="D107">
        <v>4.4864946360996596</v>
      </c>
      <c r="E107">
        <v>2.9219413917911101</v>
      </c>
      <c r="F107">
        <v>1.0716871229292404</v>
      </c>
      <c r="G107" s="1">
        <v>0.63863000000000003</v>
      </c>
    </row>
    <row r="108" spans="2:13" x14ac:dyDescent="0.35">
      <c r="B108" s="4">
        <v>16.848204257454256</v>
      </c>
      <c r="C108" s="8">
        <v>17.584610000000001</v>
      </c>
      <c r="D108" s="4">
        <v>4.5359246360996597</v>
      </c>
      <c r="E108" s="4">
        <v>2.9309513917911101</v>
      </c>
      <c r="F108" s="4">
        <v>1.0802771229292403</v>
      </c>
      <c r="G108" s="8">
        <v>0.63863999999999999</v>
      </c>
      <c r="H108" s="7">
        <v>8.7078500000000002E-19</v>
      </c>
      <c r="I108" s="7">
        <v>2.2531899999999999E-20</v>
      </c>
      <c r="J108" s="7">
        <v>7.3673400000000003E-25</v>
      </c>
      <c r="K108" s="7">
        <v>9.5329700000000001E-20</v>
      </c>
      <c r="L108" s="7">
        <v>2.8346999999999998E-20</v>
      </c>
      <c r="M108" s="7">
        <v>2.4858399999999998E-19</v>
      </c>
    </row>
    <row r="109" spans="2:13" x14ac:dyDescent="0.35">
      <c r="B109">
        <v>16.831424257454255</v>
      </c>
      <c r="C109" s="1">
        <v>17.55273</v>
      </c>
      <c r="D109">
        <v>4.5855146360996599</v>
      </c>
      <c r="E109">
        <v>2.9399213917911102</v>
      </c>
      <c r="F109">
        <v>1.0888671229292406</v>
      </c>
      <c r="G109" s="1">
        <v>0.63863000000000003</v>
      </c>
    </row>
    <row r="110" spans="2:13" x14ac:dyDescent="0.35">
      <c r="B110">
        <v>16.814534257454255</v>
      </c>
      <c r="C110" s="2">
        <v>17.520849999999999</v>
      </c>
      <c r="D110">
        <v>4.6352446360996602</v>
      </c>
      <c r="E110">
        <v>2.9488713917911102</v>
      </c>
      <c r="F110">
        <v>1.0974671229292405</v>
      </c>
      <c r="G110" s="2">
        <v>0.63859999999999995</v>
      </c>
    </row>
    <row r="111" spans="2:13" x14ac:dyDescent="0.35">
      <c r="B111">
        <v>16.797524257454256</v>
      </c>
      <c r="C111" s="1">
        <v>17.488969999999998</v>
      </c>
      <c r="D111">
        <v>4.6851246360996601</v>
      </c>
      <c r="E111">
        <v>2.95778139179111</v>
      </c>
      <c r="F111">
        <v>1.1060871229292406</v>
      </c>
      <c r="G111" s="1">
        <v>0.63856000000000002</v>
      </c>
    </row>
    <row r="112" spans="2:13" x14ac:dyDescent="0.35">
      <c r="B112">
        <v>16.780394257454255</v>
      </c>
      <c r="C112" s="2">
        <v>17.457080000000001</v>
      </c>
      <c r="D112">
        <v>4.7351546360996597</v>
      </c>
      <c r="E112">
        <v>2.96666139179111</v>
      </c>
      <c r="F112">
        <v>1.1147171229292403</v>
      </c>
      <c r="G112" s="2">
        <v>0.63849999999999996</v>
      </c>
    </row>
    <row r="113" spans="2:13" x14ac:dyDescent="0.35">
      <c r="B113">
        <v>16.763154257454254</v>
      </c>
      <c r="C113" s="1">
        <v>17.4252</v>
      </c>
      <c r="D113">
        <v>4.7853446360996603</v>
      </c>
      <c r="E113">
        <v>2.9755013917911102</v>
      </c>
      <c r="F113">
        <v>1.1233571229292405</v>
      </c>
      <c r="G113" s="1">
        <v>0.63843000000000005</v>
      </c>
    </row>
    <row r="114" spans="2:13" x14ac:dyDescent="0.35">
      <c r="B114">
        <v>16.745804257454253</v>
      </c>
      <c r="C114" s="2">
        <v>17.3933</v>
      </c>
      <c r="D114">
        <v>4.8356746360996601</v>
      </c>
      <c r="E114">
        <v>2.9843213917911102</v>
      </c>
      <c r="F114">
        <v>1.1320071229292403</v>
      </c>
      <c r="G114" s="2">
        <v>0.63834000000000002</v>
      </c>
    </row>
    <row r="115" spans="2:13" x14ac:dyDescent="0.35">
      <c r="B115">
        <v>16.728344257454253</v>
      </c>
      <c r="C115" s="1">
        <v>17.361409999999999</v>
      </c>
      <c r="D115">
        <v>4.88616463609966</v>
      </c>
      <c r="E115">
        <v>2.99310139179111</v>
      </c>
      <c r="F115">
        <v>1.1406671229292402</v>
      </c>
      <c r="G115" s="1">
        <v>0.63822999999999996</v>
      </c>
    </row>
    <row r="116" spans="2:13" x14ac:dyDescent="0.35">
      <c r="B116">
        <v>16.710764257454255</v>
      </c>
      <c r="C116" s="2">
        <v>17.329509999999999</v>
      </c>
      <c r="D116">
        <v>4.9368046360996596</v>
      </c>
      <c r="E116">
        <v>3.00185139179111</v>
      </c>
      <c r="F116">
        <v>1.1493471229292402</v>
      </c>
      <c r="G116" s="2">
        <v>0.6381</v>
      </c>
    </row>
    <row r="117" spans="2:13" x14ac:dyDescent="0.35">
      <c r="B117">
        <v>16.693084257454256</v>
      </c>
      <c r="C117" s="1">
        <v>17.297599999999999</v>
      </c>
      <c r="D117">
        <v>4.9875946360996597</v>
      </c>
      <c r="E117">
        <v>3.0105713917911099</v>
      </c>
      <c r="F117">
        <v>1.1580271229292403</v>
      </c>
      <c r="G117" s="1">
        <v>0.63795999999999997</v>
      </c>
    </row>
    <row r="118" spans="2:13" x14ac:dyDescent="0.35">
      <c r="B118">
        <v>16.693084257454256</v>
      </c>
      <c r="C118" s="2">
        <v>17.297599999999999</v>
      </c>
      <c r="D118">
        <v>4.9875946360996597</v>
      </c>
      <c r="E118">
        <v>3.0105713917911099</v>
      </c>
      <c r="F118">
        <v>1.1580271229292403</v>
      </c>
      <c r="G118" s="2">
        <v>0.63795999999999997</v>
      </c>
    </row>
    <row r="119" spans="2:13" x14ac:dyDescent="0.35">
      <c r="B119">
        <v>16.675284257454255</v>
      </c>
      <c r="C119" s="1">
        <v>17.265689999999999</v>
      </c>
      <c r="D119">
        <v>5.0385346360996603</v>
      </c>
      <c r="E119">
        <v>3.01926139179111</v>
      </c>
      <c r="F119">
        <v>1.1667271229292404</v>
      </c>
      <c r="G119" s="1">
        <v>0.63780000000000003</v>
      </c>
    </row>
    <row r="120" spans="2:13" x14ac:dyDescent="0.35">
      <c r="B120">
        <v>16.657374257454254</v>
      </c>
      <c r="C120" s="2">
        <v>17.233779999999999</v>
      </c>
      <c r="D120">
        <v>5.0896246360996598</v>
      </c>
      <c r="E120">
        <v>3.0279113917911102</v>
      </c>
      <c r="F120">
        <v>1.1754371229292406</v>
      </c>
      <c r="G120" s="2">
        <v>0.63763000000000003</v>
      </c>
    </row>
    <row r="121" spans="2:13" x14ac:dyDescent="0.35">
      <c r="B121">
        <v>16.639354257454254</v>
      </c>
      <c r="C121" s="1">
        <v>17.20186</v>
      </c>
      <c r="D121">
        <v>5.1408746360996602</v>
      </c>
      <c r="E121">
        <v>3.0365413917911099</v>
      </c>
      <c r="F121">
        <v>1.1841571229292405</v>
      </c>
      <c r="G121" s="1">
        <v>0.63744000000000001</v>
      </c>
    </row>
    <row r="122" spans="2:13" x14ac:dyDescent="0.35">
      <c r="B122" s="4">
        <v>16.621224257454255</v>
      </c>
      <c r="C122" s="8">
        <v>17.16994</v>
      </c>
      <c r="D122" s="4">
        <v>5.1922646360996598</v>
      </c>
      <c r="E122" s="4">
        <v>3.0451413917911099</v>
      </c>
      <c r="F122" s="4">
        <v>1.1928871229292404</v>
      </c>
      <c r="G122" s="8">
        <v>0.63722999999999996</v>
      </c>
      <c r="H122" s="7">
        <v>7.3994699999999998E-19</v>
      </c>
      <c r="I122" s="7">
        <v>4.22285E-20</v>
      </c>
      <c r="J122" s="7">
        <v>3.5572499999999998E-25</v>
      </c>
      <c r="K122" s="7">
        <v>1.69675E-19</v>
      </c>
      <c r="L122" s="7">
        <v>5.5130600000000004E-20</v>
      </c>
      <c r="M122" s="7">
        <v>2.5931200000000001E-19</v>
      </c>
    </row>
    <row r="123" spans="2:13" x14ac:dyDescent="0.35">
      <c r="B123">
        <v>16.602994257454256</v>
      </c>
      <c r="C123" s="1">
        <v>17.138010000000001</v>
      </c>
      <c r="D123">
        <v>5.2438146360996596</v>
      </c>
      <c r="E123">
        <v>3.05370139179111</v>
      </c>
      <c r="F123">
        <v>1.2016271229292403</v>
      </c>
      <c r="G123" s="1">
        <v>0.63700999999999997</v>
      </c>
      <c r="L123" t="s">
        <v>17</v>
      </c>
    </row>
    <row r="124" spans="2:13" x14ac:dyDescent="0.35">
      <c r="B124">
        <v>16.584644257454254</v>
      </c>
      <c r="C124" s="2">
        <v>17.106069999999999</v>
      </c>
      <c r="D124">
        <v>5.2955246360996595</v>
      </c>
      <c r="E124">
        <v>3.06224139179111</v>
      </c>
      <c r="F124">
        <v>1.2103871229292404</v>
      </c>
      <c r="G124" s="2">
        <v>0.63676999999999995</v>
      </c>
    </row>
    <row r="125" spans="2:13" x14ac:dyDescent="0.35">
      <c r="B125">
        <v>16.566194257454253</v>
      </c>
      <c r="C125" s="1">
        <v>17.07413</v>
      </c>
      <c r="D125">
        <v>5.3473746360996603</v>
      </c>
      <c r="E125">
        <v>3.0707513917911102</v>
      </c>
      <c r="F125">
        <v>1.2191471229292405</v>
      </c>
      <c r="G125" s="1">
        <v>0.63651999999999997</v>
      </c>
    </row>
    <row r="126" spans="2:13" x14ac:dyDescent="0.35">
      <c r="B126">
        <v>16.547634257454256</v>
      </c>
      <c r="C126" s="2">
        <v>17.042179999999998</v>
      </c>
      <c r="D126">
        <v>5.3993846360996596</v>
      </c>
      <c r="E126">
        <v>3.0792313917911103</v>
      </c>
      <c r="F126">
        <v>1.2279271229292403</v>
      </c>
      <c r="G126" s="2">
        <v>0.63624999999999998</v>
      </c>
    </row>
    <row r="127" spans="2:13" x14ac:dyDescent="0.35">
      <c r="B127">
        <v>16.528964257454255</v>
      </c>
      <c r="C127" s="1">
        <v>17.01022</v>
      </c>
      <c r="D127">
        <v>5.4515446360996602</v>
      </c>
      <c r="E127">
        <v>3.0876813917911101</v>
      </c>
      <c r="F127">
        <v>1.2367171229292406</v>
      </c>
      <c r="G127" s="1">
        <v>0.63595999999999997</v>
      </c>
    </row>
    <row r="128" spans="2:13" x14ac:dyDescent="0.35">
      <c r="B128">
        <v>16.510184257454256</v>
      </c>
      <c r="C128" s="2">
        <v>16.978259999999999</v>
      </c>
      <c r="D128">
        <v>5.5038646360996601</v>
      </c>
      <c r="E128">
        <v>3.0961013917911102</v>
      </c>
      <c r="F128">
        <v>1.2455171229292405</v>
      </c>
      <c r="G128" s="2">
        <v>0.63566</v>
      </c>
    </row>
    <row r="129" spans="2:13" x14ac:dyDescent="0.35">
      <c r="B129">
        <v>16.491304257454253</v>
      </c>
      <c r="C129" s="1">
        <v>16.946290000000001</v>
      </c>
      <c r="D129">
        <v>5.5563346360996597</v>
      </c>
      <c r="E129">
        <v>3.1044913917911101</v>
      </c>
      <c r="F129">
        <v>1.2543271229292405</v>
      </c>
      <c r="G129" s="1">
        <v>0.63534000000000002</v>
      </c>
    </row>
    <row r="130" spans="2:13" x14ac:dyDescent="0.35">
      <c r="B130" s="4">
        <v>16.472324257454254</v>
      </c>
      <c r="C130" s="8">
        <v>16.91431</v>
      </c>
      <c r="D130" s="4">
        <v>5.6089546360996598</v>
      </c>
      <c r="E130" s="4">
        <v>3.1128613917911099</v>
      </c>
      <c r="F130" s="4">
        <v>1.2631471229292406</v>
      </c>
      <c r="G130" s="8">
        <v>0.63500000000000001</v>
      </c>
      <c r="H130" s="7">
        <v>7.1678200000000004E-19</v>
      </c>
      <c r="I130" s="7">
        <v>4.2864599999999999E-20</v>
      </c>
      <c r="J130" s="7">
        <v>3.5177399999999999E-25</v>
      </c>
      <c r="K130" s="7">
        <v>1.76393E-19</v>
      </c>
      <c r="L130" s="7">
        <v>5.7383599999999998E-20</v>
      </c>
      <c r="M130" s="7">
        <v>2.6337300000000002E-19</v>
      </c>
    </row>
    <row r="131" spans="2:13" x14ac:dyDescent="0.35">
      <c r="B131">
        <v>16.453234257454255</v>
      </c>
      <c r="C131" s="1">
        <v>16.88233</v>
      </c>
      <c r="D131">
        <v>5.6617346360996601</v>
      </c>
      <c r="E131">
        <v>3.1212013917911099</v>
      </c>
      <c r="F131">
        <v>1.2719871229292403</v>
      </c>
      <c r="G131" s="1">
        <v>0.63465000000000005</v>
      </c>
    </row>
    <row r="132" spans="2:13" x14ac:dyDescent="0.35">
      <c r="B132">
        <v>16.434034257454254</v>
      </c>
      <c r="C132" s="2">
        <v>16.850339999999999</v>
      </c>
      <c r="D132">
        <v>5.71466463609966</v>
      </c>
      <c r="E132">
        <v>3.1295113917911102</v>
      </c>
      <c r="F132">
        <v>1.2808271229292405</v>
      </c>
      <c r="G132" s="2">
        <v>0.63427999999999995</v>
      </c>
    </row>
    <row r="133" spans="2:13" x14ac:dyDescent="0.35">
      <c r="B133">
        <v>16.414744257454256</v>
      </c>
      <c r="C133" s="1">
        <v>16.818339999999999</v>
      </c>
      <c r="D133">
        <v>5.7677446360996596</v>
      </c>
      <c r="E133">
        <v>3.1377913917911102</v>
      </c>
      <c r="F133">
        <v>1.2896871229292404</v>
      </c>
      <c r="G133" s="1">
        <v>0.63388999999999995</v>
      </c>
    </row>
    <row r="134" spans="2:13" x14ac:dyDescent="0.35">
      <c r="B134">
        <v>16.395344257454255</v>
      </c>
      <c r="C134" s="2">
        <v>16.78633</v>
      </c>
      <c r="D134">
        <v>5.8209846360996602</v>
      </c>
      <c r="E134">
        <v>3.1460513917911102</v>
      </c>
      <c r="F134">
        <v>1.2985571229292403</v>
      </c>
      <c r="G134" s="2">
        <v>0.63349</v>
      </c>
    </row>
    <row r="135" spans="2:13" x14ac:dyDescent="0.35">
      <c r="B135">
        <v>16.375834257454255</v>
      </c>
      <c r="C135" s="1">
        <v>16.75431</v>
      </c>
      <c r="D135">
        <v>5.8743846360996601</v>
      </c>
      <c r="E135">
        <v>3.1542713917911103</v>
      </c>
      <c r="F135">
        <v>1.3074371229292403</v>
      </c>
      <c r="G135" s="1">
        <v>0.63307999999999998</v>
      </c>
    </row>
    <row r="136" spans="2:13" x14ac:dyDescent="0.35">
      <c r="B136">
        <v>16.356224257454254</v>
      </c>
      <c r="C136" s="2">
        <v>16.722290000000001</v>
      </c>
      <c r="D136">
        <v>5.92792463609966</v>
      </c>
      <c r="E136">
        <v>3.1624813917911099</v>
      </c>
      <c r="F136">
        <v>1.3163271229292404</v>
      </c>
      <c r="G136" s="2">
        <v>0.63265000000000005</v>
      </c>
    </row>
    <row r="137" spans="2:13" x14ac:dyDescent="0.35">
      <c r="B137">
        <v>16.336524257454254</v>
      </c>
      <c r="C137" s="1">
        <v>16.690259999999999</v>
      </c>
      <c r="D137">
        <v>5.9816346360996597</v>
      </c>
      <c r="E137">
        <v>3.1706513917911101</v>
      </c>
      <c r="F137">
        <v>1.3252271229292405</v>
      </c>
      <c r="G137" s="1">
        <v>0.63219999999999998</v>
      </c>
    </row>
    <row r="138" spans="2:13" x14ac:dyDescent="0.35">
      <c r="B138">
        <v>16.316714257454255</v>
      </c>
      <c r="C138" s="2">
        <v>16.65822</v>
      </c>
      <c r="D138">
        <v>6.0354846360996603</v>
      </c>
      <c r="E138">
        <v>3.1788013917911102</v>
      </c>
      <c r="F138">
        <v>1.3341371229292402</v>
      </c>
      <c r="G138" s="2">
        <v>0.63173000000000001</v>
      </c>
    </row>
    <row r="139" spans="2:13" x14ac:dyDescent="0.35">
      <c r="B139">
        <v>16.296804257454255</v>
      </c>
      <c r="C139" s="1">
        <v>16.626169999999998</v>
      </c>
      <c r="D139">
        <v>6.0894946360996602</v>
      </c>
      <c r="E139">
        <v>3.1869313917911102</v>
      </c>
      <c r="F139">
        <v>1.3430671229292406</v>
      </c>
      <c r="G139" s="1">
        <v>0.63124999999999998</v>
      </c>
    </row>
    <row r="140" spans="2:13" x14ac:dyDescent="0.35">
      <c r="B140">
        <v>16.276794257454256</v>
      </c>
      <c r="C140" s="2">
        <v>16.59412</v>
      </c>
      <c r="D140">
        <v>6.1436646360996603</v>
      </c>
      <c r="E140">
        <v>3.19503139179111</v>
      </c>
      <c r="F140">
        <v>1.3519971229292405</v>
      </c>
      <c r="G140" s="2">
        <v>0.63075000000000003</v>
      </c>
    </row>
    <row r="141" spans="2:13" x14ac:dyDescent="0.35">
      <c r="B141" s="4">
        <v>16.256684257454253</v>
      </c>
      <c r="C141" s="8">
        <v>16.562049999999999</v>
      </c>
      <c r="D141" s="4">
        <v>6.19798463609966</v>
      </c>
      <c r="E141" s="4">
        <v>3.20310139179111</v>
      </c>
      <c r="F141" s="4">
        <v>1.3609471229292405</v>
      </c>
      <c r="G141" s="8">
        <v>0.63024000000000002</v>
      </c>
      <c r="H141" s="7">
        <v>6.8799099999999998E-19</v>
      </c>
      <c r="I141" s="7">
        <v>4.3598100000000002E-20</v>
      </c>
      <c r="J141" s="7">
        <v>3.4709999999999998E-25</v>
      </c>
      <c r="K141" s="7">
        <v>1.84142E-19</v>
      </c>
      <c r="L141" s="7">
        <v>6.0279700000000005E-20</v>
      </c>
      <c r="M141" s="7">
        <v>2.70691E-19</v>
      </c>
    </row>
    <row r="142" spans="2:13" x14ac:dyDescent="0.35">
      <c r="B142">
        <v>16.236474257454255</v>
      </c>
      <c r="C142" s="2">
        <v>16.529979999999998</v>
      </c>
      <c r="D142">
        <v>6.2524546360996593</v>
      </c>
      <c r="E142">
        <v>3.2111513917911099</v>
      </c>
      <c r="F142">
        <v>1.3698971229292405</v>
      </c>
      <c r="G142" s="2">
        <v>0.62970999999999999</v>
      </c>
    </row>
    <row r="143" spans="2:13" x14ac:dyDescent="0.35">
      <c r="B143">
        <v>16.216164257454256</v>
      </c>
      <c r="C143" s="1">
        <v>16.497900000000001</v>
      </c>
      <c r="D143">
        <v>6.3070846360996606</v>
      </c>
      <c r="E143">
        <v>3.21917139179111</v>
      </c>
      <c r="F143">
        <v>1.3788671229292406</v>
      </c>
      <c r="G143" s="1">
        <v>0.62917000000000001</v>
      </c>
    </row>
    <row r="144" spans="2:13" x14ac:dyDescent="0.35">
      <c r="B144">
        <v>16.195764257454254</v>
      </c>
      <c r="C144" s="2">
        <v>16.465800000000002</v>
      </c>
      <c r="D144">
        <v>6.3618746360996594</v>
      </c>
      <c r="E144">
        <v>3.22717139179111</v>
      </c>
      <c r="F144">
        <v>1.3878471229292404</v>
      </c>
      <c r="G144" s="2">
        <v>0.62861</v>
      </c>
    </row>
    <row r="145" spans="2:13" x14ac:dyDescent="0.35">
      <c r="B145">
        <v>16.175254257454256</v>
      </c>
      <c r="C145" s="1">
        <v>16.433700000000002</v>
      </c>
      <c r="D145">
        <v>6.4168146360996596</v>
      </c>
      <c r="E145">
        <v>3.2351513917911099</v>
      </c>
      <c r="F145">
        <v>1.3968371229292402</v>
      </c>
      <c r="G145" s="1">
        <v>0.62802999999999998</v>
      </c>
    </row>
    <row r="146" spans="2:13" x14ac:dyDescent="0.35">
      <c r="B146">
        <v>16.154654257454254</v>
      </c>
      <c r="C146" s="2">
        <v>16.401599999999998</v>
      </c>
      <c r="D146">
        <v>6.4719046360996595</v>
      </c>
      <c r="E146">
        <v>3.24310139179111</v>
      </c>
      <c r="F146">
        <v>1.4058371229292406</v>
      </c>
      <c r="G146" s="2">
        <v>0.62743000000000004</v>
      </c>
    </row>
    <row r="147" spans="2:13" x14ac:dyDescent="0.35">
      <c r="B147">
        <v>16.133964257454256</v>
      </c>
      <c r="C147" s="1">
        <v>16.369479999999999</v>
      </c>
      <c r="D147">
        <v>6.5271546360996604</v>
      </c>
      <c r="E147">
        <v>3.25103139179111</v>
      </c>
      <c r="F147">
        <v>1.4148471229292405</v>
      </c>
      <c r="G147" s="1">
        <v>0.62683</v>
      </c>
    </row>
    <row r="148" spans="2:13" x14ac:dyDescent="0.35">
      <c r="B148">
        <v>16.113174257454254</v>
      </c>
      <c r="C148" s="2">
        <v>16.337350000000001</v>
      </c>
      <c r="D148">
        <v>6.5825546360996592</v>
      </c>
      <c r="E148">
        <v>3.2589313917911102</v>
      </c>
      <c r="F148">
        <v>1.4238671229292406</v>
      </c>
      <c r="G148" s="2">
        <v>0.62619999999999998</v>
      </c>
    </row>
    <row r="149" spans="2:13" x14ac:dyDescent="0.35">
      <c r="B149">
        <v>16.092284257454253</v>
      </c>
      <c r="C149" s="1">
        <v>16.305219999999998</v>
      </c>
      <c r="D149">
        <v>6.6381146360996608</v>
      </c>
      <c r="E149">
        <v>3.2668113917911099</v>
      </c>
      <c r="F149">
        <v>1.4329071229292403</v>
      </c>
      <c r="G149" s="1">
        <v>0.62556</v>
      </c>
    </row>
    <row r="150" spans="2:13" x14ac:dyDescent="0.35">
      <c r="B150">
        <v>16.071304257454255</v>
      </c>
      <c r="C150" s="2">
        <v>16.27308</v>
      </c>
      <c r="D150">
        <v>6.6938246360996603</v>
      </c>
      <c r="E150">
        <v>3.2746713917911099</v>
      </c>
      <c r="F150">
        <v>1.4419471229292404</v>
      </c>
      <c r="G150" s="2">
        <v>0.62490000000000001</v>
      </c>
    </row>
    <row r="151" spans="2:13" x14ac:dyDescent="0.35">
      <c r="B151">
        <v>16.050224257454254</v>
      </c>
      <c r="C151" s="1">
        <v>16.240919999999999</v>
      </c>
      <c r="D151">
        <v>6.7496946360996608</v>
      </c>
      <c r="E151">
        <v>3.2825013917911101</v>
      </c>
      <c r="F151">
        <v>1.4509971229292402</v>
      </c>
      <c r="G151" s="1">
        <v>0.62422999999999995</v>
      </c>
    </row>
    <row r="152" spans="2:13" x14ac:dyDescent="0.35">
      <c r="B152">
        <v>16.029054257454256</v>
      </c>
      <c r="C152" s="2">
        <v>16.208760000000002</v>
      </c>
      <c r="D152">
        <v>6.8057146360996592</v>
      </c>
      <c r="E152">
        <v>3.2903113917911102</v>
      </c>
      <c r="F152">
        <v>1.4600671229292406</v>
      </c>
      <c r="G152" s="2">
        <v>0.62353999999999998</v>
      </c>
    </row>
    <row r="153" spans="2:13" x14ac:dyDescent="0.35">
      <c r="B153" s="4">
        <v>16.007794257454254</v>
      </c>
      <c r="C153" s="8">
        <v>16.176590000000001</v>
      </c>
      <c r="D153" s="4">
        <v>6.8618946360996604</v>
      </c>
      <c r="E153" s="4">
        <v>3.2981013917911102</v>
      </c>
      <c r="F153" s="4">
        <v>1.4691371229292405</v>
      </c>
      <c r="G153" s="8">
        <v>0.62282999999999999</v>
      </c>
      <c r="H153" s="7">
        <v>6.5331500000000002E-19</v>
      </c>
      <c r="I153" s="7">
        <v>4.43592E-20</v>
      </c>
      <c r="J153" s="7">
        <v>3.3889199999999998E-25</v>
      </c>
      <c r="K153" s="7">
        <v>1.9175400000000001E-19</v>
      </c>
      <c r="L153" s="7">
        <v>6.3326499999999998E-20</v>
      </c>
      <c r="M153" s="7">
        <v>2.76088E-19</v>
      </c>
    </row>
    <row r="154" spans="2:13" x14ac:dyDescent="0.35">
      <c r="B154">
        <v>15.986444257454256</v>
      </c>
      <c r="C154" s="2">
        <v>16.144410000000001</v>
      </c>
      <c r="D154">
        <v>6.9182246360996595</v>
      </c>
      <c r="E154">
        <v>3.3058613917911099</v>
      </c>
      <c r="F154">
        <v>1.4782271229292405</v>
      </c>
      <c r="G154" s="2">
        <v>0.62211000000000005</v>
      </c>
    </row>
    <row r="155" spans="2:13" x14ac:dyDescent="0.35">
      <c r="B155">
        <v>15.964994257454254</v>
      </c>
      <c r="C155" s="1">
        <v>16.11223</v>
      </c>
      <c r="D155">
        <v>6.9747146360996597</v>
      </c>
      <c r="E155">
        <v>3.3136113917911101</v>
      </c>
      <c r="F155">
        <v>1.4873171229292406</v>
      </c>
      <c r="G155" s="1">
        <v>0.62136999999999998</v>
      </c>
    </row>
    <row r="156" spans="2:13" x14ac:dyDescent="0.35">
      <c r="B156">
        <v>15.943454257454256</v>
      </c>
      <c r="C156" s="2">
        <v>16.080030000000001</v>
      </c>
      <c r="D156">
        <v>7.0313546360996595</v>
      </c>
      <c r="E156">
        <v>3.32133139179111</v>
      </c>
      <c r="F156">
        <v>1.4964271229292403</v>
      </c>
      <c r="G156" s="2">
        <v>0.62061999999999995</v>
      </c>
    </row>
    <row r="157" spans="2:13" x14ac:dyDescent="0.35">
      <c r="B157">
        <v>15.921834257454254</v>
      </c>
      <c r="C157" s="1">
        <v>16.047830000000001</v>
      </c>
      <c r="D157">
        <v>7.0881446360996607</v>
      </c>
      <c r="E157">
        <v>3.3290313917911099</v>
      </c>
      <c r="F157">
        <v>1.5055471229292405</v>
      </c>
      <c r="G157" s="1">
        <v>0.61985000000000001</v>
      </c>
    </row>
    <row r="158" spans="2:13" x14ac:dyDescent="0.35">
      <c r="B158">
        <v>15.900114257454256</v>
      </c>
      <c r="C158" s="2">
        <v>16.015619999999998</v>
      </c>
      <c r="D158">
        <v>7.1450946360996594</v>
      </c>
      <c r="E158">
        <v>3.33671139179111</v>
      </c>
      <c r="F158">
        <v>1.5146671229292403</v>
      </c>
      <c r="G158" s="2">
        <v>0.61906000000000005</v>
      </c>
    </row>
    <row r="159" spans="2:13" x14ac:dyDescent="0.35">
      <c r="B159" s="4">
        <v>15.878304257454253</v>
      </c>
      <c r="C159" s="8">
        <v>15.9834</v>
      </c>
      <c r="D159" s="4">
        <v>7.2021946360996596</v>
      </c>
      <c r="E159" s="4">
        <v>3.34437139179111</v>
      </c>
      <c r="F159" s="4">
        <v>1.5238071229292403</v>
      </c>
      <c r="G159" s="8">
        <v>0.61826000000000003</v>
      </c>
      <c r="H159" s="7">
        <v>6.3526800000000002E-19</v>
      </c>
      <c r="I159" s="7">
        <v>4.4783900000000002E-20</v>
      </c>
      <c r="J159" s="7">
        <v>3.3371200000000001E-25</v>
      </c>
      <c r="K159" s="7">
        <v>1.9504399999999999E-19</v>
      </c>
      <c r="L159" s="7">
        <v>6.4621599999999994E-20</v>
      </c>
      <c r="M159" s="7">
        <v>2.7774500000000001E-19</v>
      </c>
    </row>
    <row r="160" spans="2:13" x14ac:dyDescent="0.35">
      <c r="B160">
        <v>15.856414257454254</v>
      </c>
      <c r="C160" s="2">
        <v>15.951169999999999</v>
      </c>
      <c r="D160">
        <v>7.2594546360996608</v>
      </c>
      <c r="E160">
        <v>3.3520113917911099</v>
      </c>
      <c r="F160">
        <v>1.5329571229292402</v>
      </c>
      <c r="G160" s="2">
        <v>0.61743999999999999</v>
      </c>
    </row>
    <row r="161" spans="2:13" x14ac:dyDescent="0.35">
      <c r="B161">
        <v>15.834424257454256</v>
      </c>
      <c r="C161" s="1">
        <v>15.91893</v>
      </c>
      <c r="D161">
        <v>7.3168646360996599</v>
      </c>
      <c r="E161">
        <v>3.35962139179111</v>
      </c>
      <c r="F161">
        <v>1.5421071229292402</v>
      </c>
      <c r="G161" s="1">
        <v>0.61660999999999999</v>
      </c>
    </row>
    <row r="162" spans="2:13" x14ac:dyDescent="0.35">
      <c r="B162">
        <v>15.812354257454256</v>
      </c>
      <c r="C162" s="2">
        <v>15.88669</v>
      </c>
      <c r="D162">
        <v>7.3744246360996604</v>
      </c>
      <c r="E162">
        <v>3.36722139179111</v>
      </c>
      <c r="F162">
        <v>1.5512771229292404</v>
      </c>
      <c r="G162" s="2">
        <v>0.61575999999999997</v>
      </c>
    </row>
    <row r="163" spans="2:13" x14ac:dyDescent="0.35">
      <c r="B163">
        <v>15.790194257454253</v>
      </c>
      <c r="C163" s="1">
        <v>15.85444</v>
      </c>
      <c r="D163">
        <v>7.4321446360996601</v>
      </c>
      <c r="E163">
        <v>3.3748013917911099</v>
      </c>
      <c r="F163">
        <v>1.5604571229292405</v>
      </c>
      <c r="G163" s="1">
        <v>0.61489000000000005</v>
      </c>
    </row>
    <row r="164" spans="2:13" x14ac:dyDescent="0.35">
      <c r="B164">
        <v>15.767954257454253</v>
      </c>
      <c r="C164" s="2">
        <v>15.822179999999999</v>
      </c>
      <c r="D164">
        <v>7.4900146360996596</v>
      </c>
      <c r="E164">
        <v>3.3823513917911101</v>
      </c>
      <c r="F164">
        <v>1.5696371229292403</v>
      </c>
      <c r="G164" s="2">
        <v>0.61400999999999994</v>
      </c>
    </row>
    <row r="165" spans="2:13" x14ac:dyDescent="0.35">
      <c r="B165">
        <v>15.745624257454253</v>
      </c>
      <c r="C165" s="1">
        <v>15.789910000000001</v>
      </c>
      <c r="D165">
        <v>7.5480346360996604</v>
      </c>
      <c r="E165">
        <v>3.3898913917911102</v>
      </c>
      <c r="F165">
        <v>1.5788371229292406</v>
      </c>
      <c r="G165" s="1">
        <v>0.61311000000000004</v>
      </c>
    </row>
    <row r="166" spans="2:13" x14ac:dyDescent="0.35">
      <c r="B166">
        <v>15.723214257454256</v>
      </c>
      <c r="C166" s="2">
        <v>15.757630000000001</v>
      </c>
      <c r="D166">
        <v>7.6062146360996605</v>
      </c>
      <c r="E166">
        <v>3.3974113917911102</v>
      </c>
      <c r="F166">
        <v>1.5880471229292406</v>
      </c>
      <c r="G166" s="2">
        <v>0.61219999999999997</v>
      </c>
    </row>
    <row r="167" spans="2:13" x14ac:dyDescent="0.35">
      <c r="B167">
        <v>15.700714257454255</v>
      </c>
      <c r="C167" s="1">
        <v>15.725350000000001</v>
      </c>
      <c r="D167">
        <v>7.6645446360996603</v>
      </c>
      <c r="E167">
        <v>3.40490139179111</v>
      </c>
      <c r="F167">
        <v>1.5972571229292405</v>
      </c>
      <c r="G167" s="1">
        <v>0.61126999999999998</v>
      </c>
    </row>
    <row r="168" spans="2:13" x14ac:dyDescent="0.35">
      <c r="B168">
        <v>15.678134257454253</v>
      </c>
      <c r="C168" s="2">
        <v>15.693059999999999</v>
      </c>
      <c r="D168">
        <v>7.7230246360996597</v>
      </c>
      <c r="E168">
        <v>3.4123813917911101</v>
      </c>
      <c r="F168">
        <v>1.6064871229292406</v>
      </c>
      <c r="G168" s="2">
        <v>0.61031999999999997</v>
      </c>
    </row>
    <row r="169" spans="2:13" x14ac:dyDescent="0.35">
      <c r="B169">
        <v>15.655464257454256</v>
      </c>
      <c r="C169" s="1">
        <v>15.660769999999999</v>
      </c>
      <c r="D169">
        <v>7.7816546360996606</v>
      </c>
      <c r="E169">
        <v>3.4198413917911101</v>
      </c>
      <c r="F169">
        <v>1.6157171229292406</v>
      </c>
      <c r="G169" s="1">
        <v>0.60936000000000001</v>
      </c>
    </row>
    <row r="170" spans="2:13" x14ac:dyDescent="0.35">
      <c r="B170">
        <v>15.638784257454255</v>
      </c>
      <c r="C170" s="2">
        <v>15.637079999999999</v>
      </c>
      <c r="D170">
        <v>7.82474463609966</v>
      </c>
      <c r="E170">
        <v>3.4252913917911099</v>
      </c>
      <c r="F170">
        <v>1.6224971229292402</v>
      </c>
      <c r="G170" s="2">
        <v>0.60863999999999996</v>
      </c>
    </row>
    <row r="171" spans="2:13" x14ac:dyDescent="0.35">
      <c r="B171">
        <v>15.638784257454255</v>
      </c>
      <c r="C171" s="1">
        <v>15.637079999999999</v>
      </c>
      <c r="D171">
        <v>7.82474463609966</v>
      </c>
      <c r="E171">
        <v>3.4252913917911099</v>
      </c>
      <c r="F171">
        <v>1.6224971229292402</v>
      </c>
      <c r="G171" s="1">
        <v>0.60863999999999996</v>
      </c>
    </row>
    <row r="172" spans="2:13" x14ac:dyDescent="0.35">
      <c r="B172">
        <v>15.637154257454256</v>
      </c>
      <c r="C172" s="2">
        <v>15.63292</v>
      </c>
      <c r="D172">
        <v>7.8263546360996594</v>
      </c>
      <c r="E172">
        <v>3.42646139179111</v>
      </c>
      <c r="F172">
        <v>1.6234171229292405</v>
      </c>
      <c r="G172" s="2">
        <v>0.60858000000000001</v>
      </c>
    </row>
    <row r="173" spans="2:13" x14ac:dyDescent="0.35">
      <c r="B173">
        <v>15.572724257454254</v>
      </c>
      <c r="C173" s="1">
        <v>15.46034</v>
      </c>
      <c r="D173">
        <v>7.8728546360996594</v>
      </c>
      <c r="E173">
        <v>3.4763013917911101</v>
      </c>
      <c r="F173">
        <v>1.6615071229292404</v>
      </c>
      <c r="G173" s="1">
        <v>0.60624</v>
      </c>
    </row>
    <row r="174" spans="2:13" x14ac:dyDescent="0.35">
      <c r="B174" s="4">
        <v>15.566544257454254</v>
      </c>
      <c r="C174" s="8">
        <v>15.443860000000001</v>
      </c>
      <c r="D174" s="4">
        <v>7.8773146360996593</v>
      </c>
      <c r="E174" s="4">
        <v>3.4810613917911102</v>
      </c>
      <c r="F174" s="4">
        <v>1.6651571229292403</v>
      </c>
      <c r="G174" s="8">
        <v>0.60602</v>
      </c>
      <c r="H174" s="7">
        <v>6.0081699999999999E-19</v>
      </c>
      <c r="I174" s="7">
        <v>4.6099599999999997E-20</v>
      </c>
      <c r="J174" s="7">
        <v>3.27119E-25</v>
      </c>
      <c r="K174" s="7">
        <v>2.0070399999999999E-19</v>
      </c>
      <c r="L174" s="7">
        <v>6.8410499999999997E-20</v>
      </c>
      <c r="M174" s="7">
        <v>2.8598099999999999E-19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4A94-FB88-4E6B-B140-59022F601021}">
  <dimension ref="A1:F7"/>
  <sheetViews>
    <sheetView tabSelected="1" workbookViewId="0">
      <selection activeCell="F5" sqref="F5"/>
    </sheetView>
  </sheetViews>
  <sheetFormatPr defaultRowHeight="14.5" x14ac:dyDescent="0.35"/>
  <sheetData>
    <row r="1" spans="1:6" x14ac:dyDescent="0.35">
      <c r="A1" t="s">
        <v>18</v>
      </c>
    </row>
    <row r="2" spans="1:6" x14ac:dyDescent="0.35">
      <c r="A2" t="s">
        <v>5</v>
      </c>
      <c r="B2" t="s">
        <v>0</v>
      </c>
      <c r="C2" t="s">
        <v>1</v>
      </c>
      <c r="D2" t="s">
        <v>3</v>
      </c>
      <c r="E2" t="s">
        <v>2</v>
      </c>
      <c r="F2" t="s">
        <v>4</v>
      </c>
    </row>
    <row r="3" spans="1:6" x14ac:dyDescent="0.35">
      <c r="A3">
        <v>0.57023000000000001</v>
      </c>
      <c r="B3">
        <v>17.07</v>
      </c>
      <c r="C3">
        <v>14.93</v>
      </c>
      <c r="D3">
        <v>5.19</v>
      </c>
      <c r="E3">
        <v>8.7100000000000009</v>
      </c>
      <c r="F3">
        <v>1.94</v>
      </c>
    </row>
    <row r="5" spans="1:6" x14ac:dyDescent="0.35">
      <c r="A5" t="s">
        <v>19</v>
      </c>
    </row>
    <row r="6" spans="1:6" x14ac:dyDescent="0.35">
      <c r="A6" t="s">
        <v>5</v>
      </c>
      <c r="B6" t="s">
        <v>0</v>
      </c>
      <c r="C6" t="s">
        <v>1</v>
      </c>
      <c r="D6" t="s">
        <v>3</v>
      </c>
      <c r="E6" t="s">
        <v>2</v>
      </c>
      <c r="F6" t="s">
        <v>4</v>
      </c>
    </row>
    <row r="7" spans="1:6" x14ac:dyDescent="0.35">
      <c r="A7">
        <v>7.0000000000000007E-2</v>
      </c>
      <c r="B7">
        <v>15.41</v>
      </c>
      <c r="C7">
        <v>18.879000000000001</v>
      </c>
      <c r="D7">
        <v>4.93</v>
      </c>
      <c r="E7">
        <v>37.049999999999997</v>
      </c>
      <c r="F7">
        <v>0.35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Solute_profiles</vt:lpstr>
      <vt:lpstr>Interdiffusivity</vt:lpstr>
      <vt:lpstr>Eqbm_interface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Paliwal</dc:creator>
  <cp:lastModifiedBy>Manas Paliwal</cp:lastModifiedBy>
  <dcterms:created xsi:type="dcterms:W3CDTF">2020-04-30T06:11:44Z</dcterms:created>
  <dcterms:modified xsi:type="dcterms:W3CDTF">2020-04-30T08:03:46Z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manas.paliwal@sandvik.com</vt:lpwstr>
  </property>
  <property fmtid="{D5CDD505-2E9C-101B-9397-08002B2CF9AE}" pid="5" name="MSIP_Label_e58707db-cea7-4907-92d1-cf323291762b_SetDate">
    <vt:lpwstr>2020-04-30T06:18:07.1988138Z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